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18\"/>
    </mc:Choice>
  </mc:AlternateContent>
  <bookViews>
    <workbookView xWindow="0" yWindow="0" windowWidth="20730" windowHeight="9630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xlnm.Print_Area" localSheetId="9">Chuva!$A$1:$AI$32</definedName>
    <definedName name="_xlnm.Print_Area" localSheetId="7">DirVento!$A$1:$AG$4</definedName>
    <definedName name="_xlnm.Print_Area" localSheetId="8">RajadaVento!$A$1:$AG$4</definedName>
    <definedName name="_xlnm.Print_Area" localSheetId="0">TempInst!$A$1:$AG$4</definedName>
    <definedName name="_xlnm.Print_Area" localSheetId="1">TempMax!$A$1:$AH$4</definedName>
    <definedName name="_xlnm.Print_Area" localSheetId="2">TempMin!$A$1:$AH$4</definedName>
    <definedName name="_xlnm.Print_Area" localSheetId="3">UmidInst!$A$1:$AG$4</definedName>
    <definedName name="_xlnm.Print_Area" localSheetId="4">UmidMax!$A$1:$AH$4</definedName>
    <definedName name="_xlnm.Print_Area" localSheetId="5">UmidMin!$A$1:$AH$4</definedName>
    <definedName name="_xlnm.Print_Area" localSheetId="6">VelVentoMax!$A$1:$AG$4</definedName>
  </definedNames>
  <calcPr calcId="162913"/>
</workbook>
</file>

<file path=xl/calcChain.xml><?xml version="1.0" encoding="utf-8"?>
<calcChain xmlns="http://schemas.openxmlformats.org/spreadsheetml/2006/main">
  <c r="AG41" i="13" l="1"/>
  <c r="AF45" i="4" l="1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B38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B42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F43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45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F43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F43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F41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F35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G45" i="13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H45" i="13"/>
  <c r="G45" i="13"/>
  <c r="F45" i="13"/>
  <c r="E45" i="13"/>
  <c r="D45" i="13"/>
  <c r="C45" i="13"/>
  <c r="B45" i="13"/>
  <c r="AG43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G38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G36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G35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F45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F43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F38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F35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45" i="1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F43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F41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F38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F36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F35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I41" i="14" l="1"/>
  <c r="AG35" i="14"/>
  <c r="AI36" i="14"/>
  <c r="AH45" i="14"/>
  <c r="AG13" i="15"/>
  <c r="AH24" i="15"/>
  <c r="AH35" i="15"/>
  <c r="AH43" i="15"/>
  <c r="AH7" i="12"/>
  <c r="AH14" i="12"/>
  <c r="AG24" i="12"/>
  <c r="AH25" i="12"/>
  <c r="AG26" i="12"/>
  <c r="AH36" i="12"/>
  <c r="AH45" i="12"/>
  <c r="AH13" i="9"/>
  <c r="AH24" i="9"/>
  <c r="AH35" i="9"/>
  <c r="AG36" i="9"/>
  <c r="AH43" i="9"/>
  <c r="AG45" i="9"/>
  <c r="AG16" i="8"/>
  <c r="AG25" i="8"/>
  <c r="AH31" i="8"/>
  <c r="AH41" i="8"/>
  <c r="AG7" i="7"/>
  <c r="AG7" i="6"/>
  <c r="AH14" i="6"/>
  <c r="AG24" i="6"/>
  <c r="AH25" i="6"/>
  <c r="AG26" i="6"/>
  <c r="AH36" i="6"/>
  <c r="AH45" i="6"/>
  <c r="AG13" i="5"/>
  <c r="AG15" i="5"/>
  <c r="AH24" i="5"/>
  <c r="AH35" i="5"/>
  <c r="AG36" i="5"/>
  <c r="AH43" i="5"/>
  <c r="AG45" i="5"/>
  <c r="AG9" i="4"/>
  <c r="AG38" i="4"/>
  <c r="AI25" i="14"/>
  <c r="AG13" i="4"/>
  <c r="AG24" i="4"/>
  <c r="AG35" i="4"/>
  <c r="AI16" i="14"/>
  <c r="AG14" i="7"/>
  <c r="AG25" i="7"/>
  <c r="AG36" i="7"/>
  <c r="AG45" i="7"/>
  <c r="AH16" i="8"/>
  <c r="AH9" i="14"/>
  <c r="AG13" i="14"/>
  <c r="AI15" i="14"/>
  <c r="AG26" i="14"/>
  <c r="AH31" i="14"/>
  <c r="AH41" i="14"/>
  <c r="AH43" i="14"/>
  <c r="AI45" i="14"/>
  <c r="AH16" i="15"/>
  <c r="AG25" i="15"/>
  <c r="AH31" i="15"/>
  <c r="AH41" i="15"/>
  <c r="AG7" i="12"/>
  <c r="AG13" i="12"/>
  <c r="AG15" i="12"/>
  <c r="AH24" i="12"/>
  <c r="AH35" i="12"/>
  <c r="AH43" i="12"/>
  <c r="AG25" i="9"/>
  <c r="AH31" i="9"/>
  <c r="AH41" i="9"/>
  <c r="AG13" i="8"/>
  <c r="AG15" i="8"/>
  <c r="AH26" i="8"/>
  <c r="AG35" i="8"/>
  <c r="AH38" i="8"/>
  <c r="AG13" i="7"/>
  <c r="AG24" i="7"/>
  <c r="AG35" i="7"/>
  <c r="AG43" i="7"/>
  <c r="AG13" i="6"/>
  <c r="AG15" i="6"/>
  <c r="AH24" i="6"/>
  <c r="AH35" i="6"/>
  <c r="AH43" i="6"/>
  <c r="AH16" i="5"/>
  <c r="AG25" i="5"/>
  <c r="AH31" i="5"/>
  <c r="AH41" i="5"/>
  <c r="AG16" i="4"/>
  <c r="AG31" i="4"/>
  <c r="AG45" i="4"/>
  <c r="AI7" i="14"/>
  <c r="AI14" i="14"/>
  <c r="AG24" i="14"/>
  <c r="AI26" i="14"/>
  <c r="AI31" i="14"/>
  <c r="AI38" i="14"/>
  <c r="AG41" i="14"/>
  <c r="AI43" i="14"/>
  <c r="AG7" i="15"/>
  <c r="AG9" i="15"/>
  <c r="AG14" i="15"/>
  <c r="AH15" i="15"/>
  <c r="AH26" i="15"/>
  <c r="AG35" i="15"/>
  <c r="AH38" i="15"/>
  <c r="AH16" i="12"/>
  <c r="AG25" i="12"/>
  <c r="AH31" i="12"/>
  <c r="AH41" i="12"/>
  <c r="AG13" i="9"/>
  <c r="AG15" i="9"/>
  <c r="AH26" i="9"/>
  <c r="AH38" i="9"/>
  <c r="AH7" i="8"/>
  <c r="AH14" i="8"/>
  <c r="AG24" i="8"/>
  <c r="AH25" i="8"/>
  <c r="AH36" i="8"/>
  <c r="AH45" i="8"/>
  <c r="AG16" i="7"/>
  <c r="AG31" i="7"/>
  <c r="AG41" i="7"/>
  <c r="AH16" i="6"/>
  <c r="AG25" i="6"/>
  <c r="AH31" i="6"/>
  <c r="AH41" i="6"/>
  <c r="AG9" i="5"/>
  <c r="AG14" i="5"/>
  <c r="AH15" i="5"/>
  <c r="AH26" i="5"/>
  <c r="AG31" i="5"/>
  <c r="AH38" i="5"/>
  <c r="AG7" i="4"/>
  <c r="AG15" i="4"/>
  <c r="AG26" i="4"/>
  <c r="AG43" i="4"/>
  <c r="AI9" i="14"/>
  <c r="AG25" i="14"/>
  <c r="AI13" i="14"/>
  <c r="AG15" i="14"/>
  <c r="AI24" i="14"/>
  <c r="AH36" i="14"/>
  <c r="AH7" i="15"/>
  <c r="AH14" i="15"/>
  <c r="AG24" i="15"/>
  <c r="AH25" i="15"/>
  <c r="AH36" i="15"/>
  <c r="AH45" i="15"/>
  <c r="AG9" i="12"/>
  <c r="AG14" i="12"/>
  <c r="AH15" i="12"/>
  <c r="AH26" i="12"/>
  <c r="AG35" i="12"/>
  <c r="AH38" i="12"/>
  <c r="AH7" i="9"/>
  <c r="AH14" i="9"/>
  <c r="AG24" i="9"/>
  <c r="AH25" i="9"/>
  <c r="AH36" i="9"/>
  <c r="AG38" i="9"/>
  <c r="AH45" i="9"/>
  <c r="AH13" i="8"/>
  <c r="AH24" i="8"/>
  <c r="AH35" i="8"/>
  <c r="AH43" i="8"/>
  <c r="AG15" i="7"/>
  <c r="AG26" i="7"/>
  <c r="AG38" i="7"/>
  <c r="AG9" i="6"/>
  <c r="AG14" i="6"/>
  <c r="AH15" i="6"/>
  <c r="AH26" i="6"/>
  <c r="AG35" i="6"/>
  <c r="AH38" i="6"/>
  <c r="AG7" i="5"/>
  <c r="AH14" i="5"/>
  <c r="AG24" i="5"/>
  <c r="AH25" i="5"/>
  <c r="AH36" i="5"/>
  <c r="AH45" i="5"/>
  <c r="AG14" i="4"/>
  <c r="AG25" i="4"/>
  <c r="AG36" i="4"/>
  <c r="AG41" i="4"/>
  <c r="AG43" i="5"/>
  <c r="AG41" i="5"/>
  <c r="AG38" i="5"/>
  <c r="AG35" i="5"/>
  <c r="AG26" i="5"/>
  <c r="AH13" i="5"/>
  <c r="AG16" i="5"/>
  <c r="AH9" i="5"/>
  <c r="AH7" i="5"/>
  <c r="AG45" i="6"/>
  <c r="AG43" i="6"/>
  <c r="AG41" i="6"/>
  <c r="AG38" i="6"/>
  <c r="AG36" i="6"/>
  <c r="AG31" i="6"/>
  <c r="AG16" i="6"/>
  <c r="AH13" i="6"/>
  <c r="AH9" i="6"/>
  <c r="AH7" i="6"/>
  <c r="AG45" i="8"/>
  <c r="AG43" i="8"/>
  <c r="AG41" i="8"/>
  <c r="AG38" i="8"/>
  <c r="AG36" i="8"/>
  <c r="AG31" i="8"/>
  <c r="AG26" i="8"/>
  <c r="AG14" i="8"/>
  <c r="AH15" i="8"/>
  <c r="AG7" i="8"/>
  <c r="AG43" i="9"/>
  <c r="AG41" i="9"/>
  <c r="AG35" i="9"/>
  <c r="AG31" i="9"/>
  <c r="AG26" i="9"/>
  <c r="AH15" i="9"/>
  <c r="AG14" i="9"/>
  <c r="AG7" i="9"/>
  <c r="AG45" i="12"/>
  <c r="AG43" i="12"/>
  <c r="AG41" i="12"/>
  <c r="AG38" i="12"/>
  <c r="AG36" i="12"/>
  <c r="AG31" i="12"/>
  <c r="AH13" i="12"/>
  <c r="AG16" i="12"/>
  <c r="AH9" i="12"/>
  <c r="AG45" i="15"/>
  <c r="AG43" i="15"/>
  <c r="AG41" i="15"/>
  <c r="AG38" i="15"/>
  <c r="AG36" i="15"/>
  <c r="AG31" i="15"/>
  <c r="AG26" i="15"/>
  <c r="AG15" i="15"/>
  <c r="AH13" i="15"/>
  <c r="AG16" i="15"/>
  <c r="AH9" i="15"/>
  <c r="AG45" i="14"/>
  <c r="AG43" i="14"/>
  <c r="AG38" i="14"/>
  <c r="AH38" i="14"/>
  <c r="AH35" i="14"/>
  <c r="AI35" i="14"/>
  <c r="AG36" i="14"/>
  <c r="AG31" i="14"/>
  <c r="AH24" i="14"/>
  <c r="AH25" i="14"/>
  <c r="AH26" i="14"/>
  <c r="AH13" i="14"/>
  <c r="AH15" i="14"/>
  <c r="AG14" i="14"/>
  <c r="AG16" i="14"/>
  <c r="AH16" i="14"/>
  <c r="AH14" i="14"/>
  <c r="AG9" i="14"/>
  <c r="AG7" i="14"/>
  <c r="AH7" i="14"/>
  <c r="AF49" i="15" l="1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F48" i="15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F47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F46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F44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F42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F37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G27" i="15" s="1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G49" i="13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G48" i="13"/>
  <c r="AF48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G47" i="13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G46" i="13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G44" i="13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G42" i="13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G40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G39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G37" i="13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G34" i="13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G33" i="13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49" i="12"/>
  <c r="AE49" i="12"/>
  <c r="AD49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AF48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F47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F46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F42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F40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F39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F37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F34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F33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F48" i="9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F47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F46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F48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F47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F49" i="14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AF48" i="14"/>
  <c r="AE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AF47" i="1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AF46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F44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F42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F40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F39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H12" i="8" l="1"/>
  <c r="AH20" i="8"/>
  <c r="AG22" i="8"/>
  <c r="AH32" i="8"/>
  <c r="AH39" i="8"/>
  <c r="AG46" i="8"/>
  <c r="AG48" i="8"/>
  <c r="AH39" i="15"/>
  <c r="AH5" i="9"/>
  <c r="AG28" i="6"/>
  <c r="AH29" i="6"/>
  <c r="AG30" i="6"/>
  <c r="AH34" i="6"/>
  <c r="AG39" i="6"/>
  <c r="AH42" i="6"/>
  <c r="AG47" i="6"/>
  <c r="AH48" i="6"/>
  <c r="AG8" i="7"/>
  <c r="AH34" i="9"/>
  <c r="AG39" i="9"/>
  <c r="AG47" i="12"/>
  <c r="AH48" i="12"/>
  <c r="AG5" i="15"/>
  <c r="AH8" i="15"/>
  <c r="AG6" i="4"/>
  <c r="AG20" i="4"/>
  <c r="AH32" i="15"/>
  <c r="AG39" i="7"/>
  <c r="AG46" i="7"/>
  <c r="AH5" i="8"/>
  <c r="AH12" i="9"/>
  <c r="AG20" i="9"/>
  <c r="AG27" i="9"/>
  <c r="AG29" i="9"/>
  <c r="AH5" i="15"/>
  <c r="AH12" i="15"/>
  <c r="AG18" i="15"/>
  <c r="AG20" i="15"/>
  <c r="AG22" i="15"/>
  <c r="AG39" i="14"/>
  <c r="AG46" i="14"/>
  <c r="AI47" i="14"/>
  <c r="AG23" i="4"/>
  <c r="AH30" i="9"/>
  <c r="AH11" i="15"/>
  <c r="AH30" i="15"/>
  <c r="AH37" i="15"/>
  <c r="AH49" i="15"/>
  <c r="AG29" i="4"/>
  <c r="AG34" i="4"/>
  <c r="AG42" i="4"/>
  <c r="AG48" i="4"/>
  <c r="AH8" i="5"/>
  <c r="AG17" i="5"/>
  <c r="AH18" i="5"/>
  <c r="AG21" i="5"/>
  <c r="AH22" i="5"/>
  <c r="AG28" i="5"/>
  <c r="AH29" i="5"/>
  <c r="AH34" i="5"/>
  <c r="AG39" i="5"/>
  <c r="AH42" i="5"/>
  <c r="AG47" i="5"/>
  <c r="AH48" i="5"/>
  <c r="AG5" i="6"/>
  <c r="AH8" i="6"/>
  <c r="AG17" i="6"/>
  <c r="AH18" i="6"/>
  <c r="AG21" i="6"/>
  <c r="AH22" i="6"/>
  <c r="AH42" i="9"/>
  <c r="AG47" i="9"/>
  <c r="AG21" i="12"/>
  <c r="AG28" i="12"/>
  <c r="AH29" i="12"/>
  <c r="AH34" i="12"/>
  <c r="AG39" i="12"/>
  <c r="AH42" i="12"/>
  <c r="AG34" i="15"/>
  <c r="AH42" i="15"/>
  <c r="AG47" i="15"/>
  <c r="AH48" i="15"/>
  <c r="AG17" i="7"/>
  <c r="AG21" i="7"/>
  <c r="AG28" i="7"/>
  <c r="AG33" i="7"/>
  <c r="AG40" i="7"/>
  <c r="AH21" i="8"/>
  <c r="AH28" i="8"/>
  <c r="AG32" i="8"/>
  <c r="AH6" i="12"/>
  <c r="AG11" i="12"/>
  <c r="AH17" i="12"/>
  <c r="AH21" i="12"/>
  <c r="AH6" i="15"/>
  <c r="AG11" i="15"/>
  <c r="AH33" i="15"/>
  <c r="AH40" i="15"/>
  <c r="AH47" i="15"/>
  <c r="AG18" i="7"/>
  <c r="AG22" i="7"/>
  <c r="AG29" i="7"/>
  <c r="AG34" i="7"/>
  <c r="AG42" i="7"/>
  <c r="AG48" i="7"/>
  <c r="AG5" i="8"/>
  <c r="AH8" i="8"/>
  <c r="AH18" i="8"/>
  <c r="AH22" i="8"/>
  <c r="AG28" i="8"/>
  <c r="AH29" i="8"/>
  <c r="AH34" i="8"/>
  <c r="AG39" i="8"/>
  <c r="AH42" i="8"/>
  <c r="AG47" i="8"/>
  <c r="AH48" i="8"/>
  <c r="AG5" i="9"/>
  <c r="AH8" i="9"/>
  <c r="AG17" i="9"/>
  <c r="AH18" i="9"/>
  <c r="AG21" i="9"/>
  <c r="AH22" i="9"/>
  <c r="AG23" i="9"/>
  <c r="AG28" i="9"/>
  <c r="AH29" i="9"/>
  <c r="AH48" i="9"/>
  <c r="AG5" i="12"/>
  <c r="AH8" i="12"/>
  <c r="AG17" i="12"/>
  <c r="AH18" i="12"/>
  <c r="AG19" i="12"/>
  <c r="AH22" i="12"/>
  <c r="AG17" i="15"/>
  <c r="AH18" i="15"/>
  <c r="AG21" i="15"/>
  <c r="AH22" i="15"/>
  <c r="AG28" i="15"/>
  <c r="AH29" i="15"/>
  <c r="AH34" i="15"/>
  <c r="AG46" i="15"/>
  <c r="AG40" i="14"/>
  <c r="AH44" i="14"/>
  <c r="AG47" i="14"/>
  <c r="AH49" i="14"/>
  <c r="AG12" i="4"/>
  <c r="AG19" i="4"/>
  <c r="AG28" i="4"/>
  <c r="AG33" i="4"/>
  <c r="AG40" i="4"/>
  <c r="AG47" i="4"/>
  <c r="AH6" i="5"/>
  <c r="AG11" i="5"/>
  <c r="AH17" i="5"/>
  <c r="AH21" i="5"/>
  <c r="AH28" i="5"/>
  <c r="AG32" i="5"/>
  <c r="AH33" i="5"/>
  <c r="AH40" i="5"/>
  <c r="AH47" i="5"/>
  <c r="AH6" i="6"/>
  <c r="AG11" i="6"/>
  <c r="AH17" i="6"/>
  <c r="AH21" i="6"/>
  <c r="AH28" i="6"/>
  <c r="AG32" i="6"/>
  <c r="AH33" i="6"/>
  <c r="AH40" i="6"/>
  <c r="AH47" i="6"/>
  <c r="AG6" i="7"/>
  <c r="AG47" i="7"/>
  <c r="AH6" i="8"/>
  <c r="AG11" i="8"/>
  <c r="AH17" i="8"/>
  <c r="AG18" i="8"/>
  <c r="AG20" i="8"/>
  <c r="AH33" i="8"/>
  <c r="AH40" i="8"/>
  <c r="AH47" i="8"/>
  <c r="AH6" i="9"/>
  <c r="AG11" i="9"/>
  <c r="AH17" i="9"/>
  <c r="AH21" i="9"/>
  <c r="AH28" i="9"/>
  <c r="AG32" i="9"/>
  <c r="AH33" i="9"/>
  <c r="AH40" i="9"/>
  <c r="AH47" i="9"/>
  <c r="AH28" i="12"/>
  <c r="AG32" i="12"/>
  <c r="AH33" i="12"/>
  <c r="AH40" i="12"/>
  <c r="AH47" i="12"/>
  <c r="AH17" i="15"/>
  <c r="AH21" i="15"/>
  <c r="AH28" i="15"/>
  <c r="AG32" i="15"/>
  <c r="AH44" i="15"/>
  <c r="AH42" i="14"/>
  <c r="AI44" i="14"/>
  <c r="AG48" i="14"/>
  <c r="AI49" i="14"/>
  <c r="AG11" i="4"/>
  <c r="AG18" i="4"/>
  <c r="AG22" i="4"/>
  <c r="AG27" i="4"/>
  <c r="AG32" i="4"/>
  <c r="AG39" i="4"/>
  <c r="AG46" i="4"/>
  <c r="AH5" i="5"/>
  <c r="AH12" i="5"/>
  <c r="AG20" i="5"/>
  <c r="AG27" i="5"/>
  <c r="AG29" i="5"/>
  <c r="AH32" i="5"/>
  <c r="AH39" i="5"/>
  <c r="AG46" i="5"/>
  <c r="AG48" i="5"/>
  <c r="AH5" i="6"/>
  <c r="AH12" i="6"/>
  <c r="AG18" i="6"/>
  <c r="AG20" i="6"/>
  <c r="AG22" i="6"/>
  <c r="AG27" i="6"/>
  <c r="AG29" i="6"/>
  <c r="AH32" i="6"/>
  <c r="AH39" i="6"/>
  <c r="AG46" i="6"/>
  <c r="AG48" i="6"/>
  <c r="AG5" i="7"/>
  <c r="AG12" i="7"/>
  <c r="AG20" i="7"/>
  <c r="AG27" i="7"/>
  <c r="AG32" i="7"/>
  <c r="AG27" i="8"/>
  <c r="AG29" i="8"/>
  <c r="AH32" i="9"/>
  <c r="AH39" i="9"/>
  <c r="AG46" i="9"/>
  <c r="AG48" i="9"/>
  <c r="AH5" i="12"/>
  <c r="AH12" i="12"/>
  <c r="AG20" i="12"/>
  <c r="AG22" i="12"/>
  <c r="AG27" i="12"/>
  <c r="AG29" i="12"/>
  <c r="AH32" i="12"/>
  <c r="AH39" i="12"/>
  <c r="AG46" i="12"/>
  <c r="AG48" i="12"/>
  <c r="AG33" i="15"/>
  <c r="AI40" i="14"/>
  <c r="AI42" i="14"/>
  <c r="AH47" i="14"/>
  <c r="AG49" i="14"/>
  <c r="AG5" i="4"/>
  <c r="AG8" i="4"/>
  <c r="AG17" i="4"/>
  <c r="AG21" i="4"/>
  <c r="AG30" i="4"/>
  <c r="AG37" i="4"/>
  <c r="AG44" i="4"/>
  <c r="AG49" i="4"/>
  <c r="AH11" i="5"/>
  <c r="AH19" i="5"/>
  <c r="AH23" i="5"/>
  <c r="AH30" i="5"/>
  <c r="AH37" i="5"/>
  <c r="AH44" i="5"/>
  <c r="AH49" i="5"/>
  <c r="AH11" i="6"/>
  <c r="AH19" i="6"/>
  <c r="AH23" i="6"/>
  <c r="AH30" i="6"/>
  <c r="AG33" i="6"/>
  <c r="AH37" i="6"/>
  <c r="AH44" i="6"/>
  <c r="AH49" i="6"/>
  <c r="AG11" i="7"/>
  <c r="AG19" i="7"/>
  <c r="AG23" i="7"/>
  <c r="AG30" i="7"/>
  <c r="AG37" i="7"/>
  <c r="AG44" i="7"/>
  <c r="AG49" i="7"/>
  <c r="AH11" i="8"/>
  <c r="AG17" i="8"/>
  <c r="AG19" i="8"/>
  <c r="AG21" i="8"/>
  <c r="AH23" i="8"/>
  <c r="AH30" i="8"/>
  <c r="AG33" i="8"/>
  <c r="AH37" i="8"/>
  <c r="AH44" i="8"/>
  <c r="AH49" i="8"/>
  <c r="AH11" i="9"/>
  <c r="AH19" i="9"/>
  <c r="AH23" i="9"/>
  <c r="AH37" i="9"/>
  <c r="AH44" i="9"/>
  <c r="AH49" i="9"/>
  <c r="AH11" i="12"/>
  <c r="AH19" i="12"/>
  <c r="AH23" i="12"/>
  <c r="AH30" i="12"/>
  <c r="AG33" i="12"/>
  <c r="AH37" i="12"/>
  <c r="AH44" i="12"/>
  <c r="AH49" i="12"/>
  <c r="AH19" i="15"/>
  <c r="AH23" i="15"/>
  <c r="AG48" i="15"/>
  <c r="AG49" i="15"/>
  <c r="AH46" i="15"/>
  <c r="AG44" i="15"/>
  <c r="AG42" i="15"/>
  <c r="AG39" i="15"/>
  <c r="AG40" i="15"/>
  <c r="AG37" i="15"/>
  <c r="AG29" i="15"/>
  <c r="AG30" i="15"/>
  <c r="AH27" i="15"/>
  <c r="AG19" i="15"/>
  <c r="AG23" i="15"/>
  <c r="AH20" i="15"/>
  <c r="AG12" i="15"/>
  <c r="AG8" i="15"/>
  <c r="AG6" i="15"/>
  <c r="AH46" i="12"/>
  <c r="AG49" i="12"/>
  <c r="AG44" i="12"/>
  <c r="AG42" i="12"/>
  <c r="AG40" i="12"/>
  <c r="AG37" i="12"/>
  <c r="AG34" i="12"/>
  <c r="AG30" i="12"/>
  <c r="AH27" i="12"/>
  <c r="AH20" i="12"/>
  <c r="AG18" i="12"/>
  <c r="AG23" i="12"/>
  <c r="AG12" i="12"/>
  <c r="AG8" i="12"/>
  <c r="AG6" i="12"/>
  <c r="AH46" i="9"/>
  <c r="AG49" i="9"/>
  <c r="AG44" i="9"/>
  <c r="AG42" i="9"/>
  <c r="AG40" i="9"/>
  <c r="AG37" i="9"/>
  <c r="AG33" i="9"/>
  <c r="AG34" i="9"/>
  <c r="AH27" i="9"/>
  <c r="AG30" i="9"/>
  <c r="AG18" i="9"/>
  <c r="AG22" i="9"/>
  <c r="AG19" i="9"/>
  <c r="AH20" i="9"/>
  <c r="AG12" i="9"/>
  <c r="AG8" i="9"/>
  <c r="AG6" i="9"/>
  <c r="AG49" i="8"/>
  <c r="AH46" i="8"/>
  <c r="AG44" i="8"/>
  <c r="AG42" i="8"/>
  <c r="AG40" i="8"/>
  <c r="AG37" i="8"/>
  <c r="AG34" i="8"/>
  <c r="AG30" i="8"/>
  <c r="AH27" i="8"/>
  <c r="AH19" i="8"/>
  <c r="AG23" i="8"/>
  <c r="AG12" i="8"/>
  <c r="AG8" i="8"/>
  <c r="AG6" i="8"/>
  <c r="AH46" i="6"/>
  <c r="AG49" i="6"/>
  <c r="AG44" i="6"/>
  <c r="AG42" i="6"/>
  <c r="AG40" i="6"/>
  <c r="AG37" i="6"/>
  <c r="AG34" i="6"/>
  <c r="AH27" i="6"/>
  <c r="AH20" i="6"/>
  <c r="AG19" i="6"/>
  <c r="AG23" i="6"/>
  <c r="AG12" i="6"/>
  <c r="AG8" i="6"/>
  <c r="AG6" i="6"/>
  <c r="AH46" i="5"/>
  <c r="AG49" i="5"/>
  <c r="AG44" i="5"/>
  <c r="AG42" i="5"/>
  <c r="AG40" i="5"/>
  <c r="AG37" i="5"/>
  <c r="AG33" i="5"/>
  <c r="AG34" i="5"/>
  <c r="AG30" i="5"/>
  <c r="AH27" i="5"/>
  <c r="AG18" i="5"/>
  <c r="AG22" i="5"/>
  <c r="AG19" i="5"/>
  <c r="AG23" i="5"/>
  <c r="AH20" i="5"/>
  <c r="AG12" i="5"/>
  <c r="AG8" i="5"/>
  <c r="AG5" i="5"/>
  <c r="AG6" i="5"/>
  <c r="AH46" i="14"/>
  <c r="AH48" i="14"/>
  <c r="AI46" i="14"/>
  <c r="AI48" i="14"/>
  <c r="AG44" i="14"/>
  <c r="AG42" i="14"/>
  <c r="AI39" i="14"/>
  <c r="AH40" i="14"/>
  <c r="AH39" i="14"/>
  <c r="AF37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F34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F33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G29" i="14" l="1"/>
  <c r="AI30" i="14"/>
  <c r="AG32" i="14"/>
  <c r="AH34" i="14"/>
  <c r="AH8" i="14"/>
  <c r="AG12" i="14"/>
  <c r="AG18" i="14"/>
  <c r="AI19" i="14"/>
  <c r="AI23" i="14"/>
  <c r="AH6" i="14"/>
  <c r="AI6" i="14"/>
  <c r="AI12" i="14"/>
  <c r="AI17" i="14"/>
  <c r="AG20" i="14"/>
  <c r="AI21" i="14"/>
  <c r="AG27" i="14"/>
  <c r="AI28" i="14"/>
  <c r="AH32" i="14"/>
  <c r="AG34" i="14"/>
  <c r="AG5" i="14"/>
  <c r="AG11" i="14"/>
  <c r="AG17" i="14"/>
  <c r="AH19" i="14"/>
  <c r="AG21" i="14"/>
  <c r="AH23" i="14"/>
  <c r="AG28" i="14"/>
  <c r="AH30" i="14"/>
  <c r="AI32" i="14"/>
  <c r="AI37" i="14"/>
  <c r="AI8" i="14"/>
  <c r="AH17" i="14"/>
  <c r="AG19" i="14"/>
  <c r="AH21" i="14"/>
  <c r="AG23" i="14"/>
  <c r="AH28" i="14"/>
  <c r="AG30" i="14"/>
  <c r="AG33" i="14"/>
  <c r="AI34" i="14"/>
  <c r="AG37" i="14"/>
  <c r="AH37" i="14"/>
  <c r="AI33" i="14"/>
  <c r="AH33" i="14"/>
  <c r="AH27" i="14"/>
  <c r="AI27" i="14"/>
  <c r="AI29" i="14"/>
  <c r="AH29" i="14"/>
  <c r="AH18" i="14"/>
  <c r="AH20" i="14"/>
  <c r="AI18" i="14"/>
  <c r="AI20" i="14"/>
  <c r="AH11" i="14"/>
  <c r="AI11" i="14"/>
  <c r="AH12" i="14"/>
  <c r="AG8" i="14"/>
  <c r="AH5" i="14"/>
  <c r="AI5" i="14"/>
  <c r="AG6" i="14"/>
  <c r="AF51" i="14" l="1"/>
  <c r="AF50" i="4"/>
  <c r="AF50" i="14"/>
  <c r="AE50" i="6"/>
  <c r="AF50" i="15"/>
  <c r="AE50" i="5"/>
  <c r="AF50" i="9"/>
  <c r="AF50" i="8"/>
  <c r="AF50" i="12"/>
  <c r="AF50" i="7"/>
  <c r="AE50" i="9" l="1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F50" i="6"/>
  <c r="AD50" i="6"/>
  <c r="AC50" i="6"/>
  <c r="AB50" i="6"/>
  <c r="AA50" i="6"/>
  <c r="Z50" i="6"/>
  <c r="Y50" i="6"/>
  <c r="X50" i="6"/>
  <c r="W50" i="6"/>
  <c r="V50" i="6"/>
  <c r="U50" i="6"/>
  <c r="T50" i="6"/>
  <c r="R50" i="6"/>
  <c r="S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U51" i="14"/>
  <c r="AE50" i="15"/>
  <c r="B50" i="15"/>
  <c r="AE50" i="12"/>
  <c r="B50" i="12"/>
  <c r="M50" i="12"/>
  <c r="AC50" i="12"/>
  <c r="AA50" i="12"/>
  <c r="AE50" i="8"/>
  <c r="B50" i="8"/>
  <c r="I50" i="14"/>
  <c r="AD50" i="15"/>
  <c r="AC50" i="15"/>
  <c r="AB50" i="15"/>
  <c r="AA50" i="15"/>
  <c r="Z50" i="15"/>
  <c r="Y50" i="15"/>
  <c r="X50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AD50" i="12"/>
  <c r="AB50" i="12"/>
  <c r="Z50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L50" i="12"/>
  <c r="K50" i="12"/>
  <c r="J50" i="12"/>
  <c r="I50" i="12"/>
  <c r="H50" i="12"/>
  <c r="G50" i="12"/>
  <c r="F50" i="12"/>
  <c r="E50" i="12"/>
  <c r="D50" i="12"/>
  <c r="C50" i="12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5"/>
  <c r="AF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AE50" i="7"/>
  <c r="B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C50" i="14" l="1"/>
  <c r="G50" i="14"/>
  <c r="K51" i="14"/>
  <c r="O51" i="14"/>
  <c r="S50" i="14"/>
  <c r="W51" i="14"/>
  <c r="AA51" i="14"/>
  <c r="AE51" i="14"/>
  <c r="E50" i="14"/>
  <c r="M51" i="14"/>
  <c r="Q50" i="14"/>
  <c r="Y50" i="14"/>
  <c r="E51" i="14"/>
  <c r="U50" i="14"/>
  <c r="AC50" i="14"/>
  <c r="O50" i="14"/>
  <c r="W50" i="14"/>
  <c r="C51" i="14"/>
  <c r="AC51" i="14"/>
  <c r="F50" i="14"/>
  <c r="J50" i="14"/>
  <c r="N50" i="14"/>
  <c r="R50" i="14"/>
  <c r="V50" i="14"/>
  <c r="Z50" i="14"/>
  <c r="K50" i="14"/>
  <c r="AA50" i="14"/>
  <c r="M50" i="14"/>
  <c r="I51" i="14"/>
  <c r="Q51" i="14"/>
  <c r="Y51" i="14"/>
  <c r="AD50" i="14"/>
  <c r="G51" i="14"/>
  <c r="S51" i="14"/>
  <c r="AE50" i="14"/>
  <c r="AH50" i="15"/>
  <c r="AH50" i="12"/>
  <c r="AH50" i="9"/>
  <c r="AH50" i="8"/>
  <c r="AG50" i="7"/>
  <c r="AH50" i="6"/>
  <c r="AG50" i="15"/>
  <c r="AG50" i="12"/>
  <c r="AG50" i="9"/>
  <c r="AG50" i="8"/>
  <c r="AG50" i="6"/>
  <c r="AH50" i="5"/>
  <c r="D51" i="14"/>
  <c r="H51" i="14"/>
  <c r="L51" i="14"/>
  <c r="P51" i="14"/>
  <c r="T51" i="14"/>
  <c r="X51" i="14"/>
  <c r="AB51" i="14"/>
  <c r="B50" i="14"/>
  <c r="AG50" i="5"/>
  <c r="D50" i="14"/>
  <c r="H50" i="14"/>
  <c r="L50" i="14"/>
  <c r="P50" i="14"/>
  <c r="T50" i="14"/>
  <c r="X50" i="14"/>
  <c r="AB50" i="14"/>
  <c r="B51" i="14"/>
  <c r="F51" i="14"/>
  <c r="J51" i="14"/>
  <c r="N51" i="14"/>
  <c r="R51" i="14"/>
  <c r="V51" i="14"/>
  <c r="Z51" i="14"/>
  <c r="AD51" i="14"/>
  <c r="AD50" i="4" l="1"/>
  <c r="AC50" i="4"/>
  <c r="AB50" i="4"/>
  <c r="Z50" i="4"/>
  <c r="Y50" i="4"/>
  <c r="X50" i="4"/>
  <c r="V50" i="4"/>
  <c r="U50" i="4"/>
  <c r="T50" i="4"/>
  <c r="R50" i="4"/>
  <c r="Q50" i="4"/>
  <c r="P50" i="4"/>
  <c r="N50" i="4"/>
  <c r="M50" i="4"/>
  <c r="L50" i="4"/>
  <c r="J50" i="4"/>
  <c r="I50" i="4"/>
  <c r="H50" i="4"/>
  <c r="F50" i="4"/>
  <c r="E50" i="4"/>
  <c r="D50" i="4"/>
  <c r="B50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50" i="4" l="1"/>
  <c r="K50" i="4"/>
  <c r="O50" i="4"/>
  <c r="S50" i="4"/>
  <c r="W50" i="4"/>
  <c r="AA50" i="4"/>
  <c r="AE50" i="4"/>
  <c r="G50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AG50" i="4" l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51" i="14" l="1"/>
  <c r="AG50" i="14"/>
  <c r="AH50" i="14"/>
</calcChain>
</file>

<file path=xl/sharedStrings.xml><?xml version="1.0" encoding="utf-8"?>
<sst xmlns="http://schemas.openxmlformats.org/spreadsheetml/2006/main" count="1483" uniqueCount="238">
  <si>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</si>
  <si>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</si>
  <si>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</si>
  <si>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</si>
  <si>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</si>
  <si>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</si>
  <si>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</si>
  <si>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</si>
  <si>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</si>
  <si>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</si>
  <si>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</si>
  <si>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</si>
  <si>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</si>
  <si>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</si>
  <si>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</si>
  <si>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</si>
  <si>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</si>
  <si>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</si>
  <si>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</si>
  <si>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</si>
  <si>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</si>
  <si>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</si>
  <si>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</si>
  <si>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</si>
  <si>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</si>
  <si>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</si>
  <si>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</si>
  <si>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</si>
  <si>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</si>
  <si>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</si>
  <si>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</si>
  <si>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</si>
  <si>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</si>
  <si>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</si>
  <si>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Acumulada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</si>
  <si>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</si>
  <si>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</si>
  <si>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</si>
  <si>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</si>
  <si>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</si>
  <si>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</si>
  <si>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</si>
  <si>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</si>
  <si>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</si>
  <si>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</si>
  <si>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</si>
  <si>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</si>
  <si>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</si>
  <si>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</si>
  <si>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</si>
  <si>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</si>
  <si>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</si>
  <si>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</si>
  <si>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</si>
  <si>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</si>
  <si>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</si>
  <si>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</si>
  <si>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</si>
  <si>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</si>
  <si>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</si>
  <si>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</si>
  <si>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</si>
  <si>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</si>
  <si>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</si>
  <si>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</si>
  <si>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</si>
  <si>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</si>
  <si>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</si>
  <si>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</si>
  <si>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</si>
  <si>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</si>
  <si>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</si>
  <si>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</si>
  <si>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</si>
  <si>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</si>
  <si>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</si>
  <si>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</si>
  <si>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</si>
  <si>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</si>
  <si>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</si>
  <si>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</si>
  <si>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</si>
  <si>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</si>
  <si>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</si>
  <si>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</si>
  <si>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</si>
  <si>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</si>
  <si>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</si>
  <si>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</si>
  <si>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</si>
  <si>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</si>
  <si>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</si>
  <si>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</si>
  <si>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</si>
  <si>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</si>
  <si>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</si>
  <si>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</si>
  <si>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Ma. Franciane Rodrigues</t>
  </si>
  <si>
    <t>CoordenadoraTécnica/Cemtec</t>
  </si>
  <si>
    <t>Rodovia MS 306 – km 96 – Saída para Cassilândia (Conab)</t>
  </si>
  <si>
    <t>Rodovia BR 163 – km 541 – Zona Rural (Conab)</t>
  </si>
  <si>
    <t>Fonte : Inmet/Semagro/Cemtec-MS</t>
  </si>
  <si>
    <t>(*) Nenhuma Infotmação Disponivel pelo INMET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</si>
  <si>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</si>
  <si>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</si>
  <si>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</si>
  <si>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</si>
  <si>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</si>
  <si>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</si>
  <si>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</si>
  <si>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</si>
  <si>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</si>
  <si>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</si>
  <si>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</si>
  <si>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</si>
  <si>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</si>
  <si>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</si>
  <si>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</si>
  <si>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</si>
  <si>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</si>
  <si>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</si>
  <si>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</si>
  <si>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</si>
  <si>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</si>
  <si>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</si>
  <si>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</si>
  <si>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</si>
  <si>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</si>
  <si>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</si>
  <si>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</si>
  <si>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</si>
  <si>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</si>
  <si>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</si>
  <si>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</si>
  <si>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</si>
  <si>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</si>
  <si>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</si>
  <si>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</si>
  <si>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</si>
  <si>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</si>
  <si>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</si>
  <si>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</si>
  <si>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</si>
  <si>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</si>
  <si>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</si>
  <si>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</si>
  <si>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</si>
  <si>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</si>
  <si>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</si>
  <si>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</si>
  <si>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</si>
  <si>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</si>
  <si>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</si>
  <si>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</si>
  <si>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</si>
  <si>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</si>
  <si>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</si>
  <si>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</si>
  <si>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</si>
  <si>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</si>
  <si>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</si>
  <si>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</si>
  <si>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</si>
  <si>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</si>
  <si>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</si>
  <si>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</si>
  <si>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</si>
  <si>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</si>
  <si>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</si>
  <si>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</si>
  <si>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</si>
  <si>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</si>
  <si>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</si>
  <si>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</si>
  <si>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</si>
  <si>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</si>
  <si>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</si>
  <si>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</si>
  <si>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</si>
  <si>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</si>
  <si>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</si>
  <si>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</si>
  <si>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</si>
  <si>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</si>
  <si>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</si>
  <si>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</si>
  <si>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</si>
  <si>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</si>
  <si>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</si>
  <si>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</si>
  <si>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</si>
  <si>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</si>
  <si>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</si>
  <si>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</si>
  <si>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</si>
  <si>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</si>
  <si>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</si>
  <si>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</si>
  <si>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</si>
  <si>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</si>
  <si>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</si>
  <si>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</si>
  <si>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</si>
  <si>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</si>
  <si>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</si>
  <si>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</si>
  <si>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</si>
  <si>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</si>
  <si>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</si>
  <si>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</si>
  <si>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</si>
  <si>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</si>
  <si>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</si>
  <si>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</si>
  <si>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</si>
  <si>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</si>
  <si>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</si>
  <si>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</si>
  <si>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</si>
  <si>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</si>
  <si>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</si>
  <si>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</si>
  <si>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</si>
  <si>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</si>
  <si>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</si>
  <si>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</si>
  <si>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</si>
  <si>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</si>
  <si>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</si>
  <si>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</si>
  <si>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DEZEMBRO/2018</t>
  </si>
  <si>
    <t>SE</t>
  </si>
  <si>
    <t>S</t>
  </si>
  <si>
    <t>NE</t>
  </si>
  <si>
    <t>L</t>
  </si>
  <si>
    <t>N/NE</t>
  </si>
  <si>
    <t>N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</si>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</sst>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39997558519241921"/>
      </patternFill>
    </fill>
    <fill>
      <patternFill patternType="gray125">
        <bgColor theme="0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8" tint="0.59999389629810485"/>
      </patternFill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8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1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4" fillId="7" borderId="0" xfId="2" applyFont="1" applyFill="1" applyAlignment="1" applyProtection="1"/>
    <xf numFmtId="0" fontId="0" fillId="7" borderId="0" xfId="0" applyFill="1" applyBorder="1" applyAlignment="1"/>
    <xf numFmtId="0" fontId="14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3" borderId="1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7" borderId="12" xfId="0" applyFill="1" applyBorder="1"/>
    <xf numFmtId="0" fontId="0" fillId="7" borderId="6" xfId="0" applyFill="1" applyBorder="1"/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1" fontId="8" fillId="7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5" fillId="5" borderId="15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49" fontId="3" fillId="7" borderId="7" xfId="0" applyNumberFormat="1" applyFont="1" applyFill="1" applyBorder="1" applyAlignment="1">
      <alignment horizontal="center" vertical="center"/>
    </xf>
    <xf numFmtId="49" fontId="3" fillId="7" borderId="8" xfId="0" applyNumberFormat="1" applyFont="1" applyFill="1" applyBorder="1" applyAlignment="1">
      <alignment horizontal="center" vertical="center"/>
    </xf>
    <xf numFmtId="49" fontId="0" fillId="7" borderId="8" xfId="0" applyNumberFormat="1" applyFill="1" applyBorder="1"/>
    <xf numFmtId="1" fontId="8" fillId="7" borderId="6" xfId="0" applyNumberFormat="1" applyFont="1" applyFill="1" applyBorder="1" applyAlignment="1">
      <alignment horizontal="center"/>
    </xf>
    <xf numFmtId="0" fontId="0" fillId="7" borderId="8" xfId="0" applyFill="1" applyBorder="1"/>
    <xf numFmtId="1" fontId="10" fillId="0" borderId="15" xfId="0" applyNumberFormat="1" applyFont="1" applyBorder="1" applyAlignment="1">
      <alignment horizontal="center"/>
    </xf>
    <xf numFmtId="0" fontId="8" fillId="6" borderId="13" xfId="0" applyFont="1" applyFill="1" applyBorder="1" applyAlignment="1">
      <alignment horizontal="center" vertical="center"/>
    </xf>
    <xf numFmtId="1" fontId="8" fillId="7" borderId="12" xfId="0" applyNumberFormat="1" applyFont="1" applyFill="1" applyBorder="1" applyAlignment="1">
      <alignment horizontal="center"/>
    </xf>
    <xf numFmtId="0" fontId="0" fillId="7" borderId="12" xfId="0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wrapText="1"/>
    </xf>
    <xf numFmtId="3" fontId="11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wrapText="1"/>
    </xf>
    <xf numFmtId="0" fontId="17" fillId="7" borderId="1" xfId="0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wrapText="1"/>
    </xf>
    <xf numFmtId="0" fontId="17" fillId="7" borderId="1" xfId="0" applyNumberFormat="1" applyFont="1" applyFill="1" applyBorder="1" applyAlignment="1">
      <alignment horizontal="center" wrapText="1"/>
    </xf>
    <xf numFmtId="14" fontId="17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/>
    </xf>
    <xf numFmtId="0" fontId="18" fillId="7" borderId="0" xfId="0" applyFont="1" applyFill="1"/>
    <xf numFmtId="0" fontId="18" fillId="0" borderId="0" xfId="0" applyFont="1" applyFill="1"/>
    <xf numFmtId="3" fontId="0" fillId="7" borderId="1" xfId="0" applyNumberFormat="1" applyFill="1" applyBorder="1" applyAlignment="1">
      <alignment horizontal="center"/>
    </xf>
    <xf numFmtId="3" fontId="11" fillId="7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49" fontId="0" fillId="7" borderId="9" xfId="0" applyNumberFormat="1" applyFill="1" applyBorder="1"/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2" fontId="4" fillId="8" borderId="15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2" fontId="8" fillId="5" borderId="15" xfId="0" applyNumberFormat="1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0" fillId="7" borderId="9" xfId="0" applyFill="1" applyBorder="1"/>
    <xf numFmtId="2" fontId="4" fillId="3" borderId="15" xfId="0" applyNumberFormat="1" applyFont="1" applyFill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2" fontId="4" fillId="2" borderId="38" xfId="0" applyNumberFormat="1" applyFont="1" applyFill="1" applyBorder="1" applyAlignment="1">
      <alignment horizontal="center" vertical="center"/>
    </xf>
    <xf numFmtId="2" fontId="4" fillId="2" borderId="39" xfId="0" applyNumberFormat="1" applyFont="1" applyFill="1" applyBorder="1" applyAlignment="1">
      <alignment horizontal="center" vertical="center"/>
    </xf>
    <xf numFmtId="2" fontId="4" fillId="2" borderId="40" xfId="0" applyNumberFormat="1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/>
    </xf>
    <xf numFmtId="0" fontId="2" fillId="10" borderId="1" xfId="0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2" fontId="6" fillId="5" borderId="15" xfId="0" applyNumberFormat="1" applyFont="1" applyFill="1" applyBorder="1" applyAlignment="1">
      <alignment horizontal="center" vertical="center"/>
    </xf>
    <xf numFmtId="2" fontId="8" fillId="13" borderId="1" xfId="0" applyNumberFormat="1" applyFont="1" applyFill="1" applyBorder="1" applyAlignment="1">
      <alignment horizontal="center" vertical="center"/>
    </xf>
    <xf numFmtId="14" fontId="8" fillId="8" borderId="19" xfId="0" applyNumberFormat="1" applyFont="1" applyFill="1" applyBorder="1" applyAlignment="1">
      <alignment horizontal="center"/>
    </xf>
    <xf numFmtId="2" fontId="4" fillId="5" borderId="15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10" fillId="8" borderId="42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2" fontId="4" fillId="2" borderId="44" xfId="0" applyNumberFormat="1" applyFont="1" applyFill="1" applyBorder="1" applyAlignment="1">
      <alignment horizontal="center" vertical="center"/>
    </xf>
    <xf numFmtId="2" fontId="8" fillId="12" borderId="31" xfId="0" applyNumberFormat="1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6" fillId="5" borderId="15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8" fillId="5" borderId="15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10" fillId="7" borderId="9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0" fillId="8" borderId="41" xfId="0" applyFont="1" applyFill="1" applyBorder="1" applyAlignment="1">
      <alignment horizontal="center" vertical="center"/>
    </xf>
    <xf numFmtId="0" fontId="10" fillId="8" borderId="42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7" borderId="21" xfId="0" applyNumberFormat="1" applyFont="1" applyFill="1" applyBorder="1" applyAlignment="1">
      <alignment horizontal="center" vertical="center"/>
    </xf>
    <xf numFmtId="1" fontId="4" fillId="7" borderId="22" xfId="0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49" fontId="9" fillId="0" borderId="43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7" borderId="21" xfId="0" applyNumberFormat="1" applyFont="1" applyFill="1" applyBorder="1" applyAlignment="1">
      <alignment horizontal="center" vertical="center"/>
    </xf>
    <xf numFmtId="1" fontId="3" fillId="7" borderId="2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right" vertical="center"/>
    </xf>
    <xf numFmtId="0" fontId="8" fillId="0" borderId="36" xfId="0" applyFont="1" applyBorder="1" applyAlignment="1">
      <alignment horizontal="right" vertical="center"/>
    </xf>
    <xf numFmtId="0" fontId="8" fillId="0" borderId="37" xfId="0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" fontId="4" fillId="0" borderId="32" xfId="0" applyNumberFormat="1" applyFont="1" applyBorder="1" applyAlignment="1">
      <alignment horizontal="center" vertical="center"/>
    </xf>
    <xf numFmtId="1" fontId="4" fillId="0" borderId="3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1" fontId="4" fillId="0" borderId="30" xfId="0" applyNumberFormat="1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1" fontId="4" fillId="7" borderId="29" xfId="0" applyNumberFormat="1" applyFont="1" applyFill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externalLink" Target="externalLinks/externalLink4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295275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223307</xdr:colOff>
      <xdr:row>51</xdr:row>
      <xdr:rowOff>105833</xdr:rowOff>
    </xdr:from>
    <xdr:to>
      <xdr:col>31</xdr:col>
      <xdr:colOff>325967</xdr:colOff>
      <xdr:row>55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9724" y="8509000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222250</xdr:colOff>
      <xdr:row>56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5349875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350307</xdr:colOff>
      <xdr:row>52</xdr:row>
      <xdr:rowOff>116417</xdr:rowOff>
    </xdr:from>
    <xdr:to>
      <xdr:col>33</xdr:col>
      <xdr:colOff>392642</xdr:colOff>
      <xdr:row>56</xdr:row>
      <xdr:rowOff>63500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1882" y="524086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53</xdr:row>
      <xdr:rowOff>105832</xdr:rowOff>
    </xdr:from>
    <xdr:to>
      <xdr:col>18</xdr:col>
      <xdr:colOff>223571</xdr:colOff>
      <xdr:row>56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90833" y="5392207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9525</xdr:colOff>
      <xdr:row>55</xdr:row>
      <xdr:rowOff>137584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299508</xdr:colOff>
      <xdr:row>51</xdr:row>
      <xdr:rowOff>127000</xdr:rowOff>
    </xdr:from>
    <xdr:to>
      <xdr:col>32</xdr:col>
      <xdr:colOff>467784</xdr:colOff>
      <xdr:row>55</xdr:row>
      <xdr:rowOff>74083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4841" y="8773583"/>
          <a:ext cx="19145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61646</xdr:colOff>
      <xdr:row>55</xdr:row>
      <xdr:rowOff>138110</xdr:rowOff>
    </xdr:to>
    <xdr:pic>
      <xdr:nvPicPr>
        <xdr:cNvPr id="13" name="Imagem 12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204257</xdr:colOff>
      <xdr:row>51</xdr:row>
      <xdr:rowOff>84667</xdr:rowOff>
    </xdr:from>
    <xdr:to>
      <xdr:col>32</xdr:col>
      <xdr:colOff>428625</xdr:colOff>
      <xdr:row>55</xdr:row>
      <xdr:rowOff>31750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4" y="8572500"/>
          <a:ext cx="191770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23546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200025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286807</xdr:colOff>
      <xdr:row>51</xdr:row>
      <xdr:rowOff>105834</xdr:rowOff>
    </xdr:from>
    <xdr:to>
      <xdr:col>31</xdr:col>
      <xdr:colOff>294216</xdr:colOff>
      <xdr:row>55</xdr:row>
      <xdr:rowOff>52917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5557" y="8752417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257175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244474</xdr:colOff>
      <xdr:row>51</xdr:row>
      <xdr:rowOff>42334</xdr:rowOff>
    </xdr:from>
    <xdr:to>
      <xdr:col>33</xdr:col>
      <xdr:colOff>9525</xdr:colOff>
      <xdr:row>54</xdr:row>
      <xdr:rowOff>148167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1057" y="8688917"/>
          <a:ext cx="192405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166421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319616</xdr:colOff>
      <xdr:row>51</xdr:row>
      <xdr:rowOff>127000</xdr:rowOff>
    </xdr:from>
    <xdr:to>
      <xdr:col>32</xdr:col>
      <xdr:colOff>434975</xdr:colOff>
      <xdr:row>55</xdr:row>
      <xdr:rowOff>74083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9616" y="8614833"/>
          <a:ext cx="1903942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42596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295275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233889</xdr:colOff>
      <xdr:row>51</xdr:row>
      <xdr:rowOff>105833</xdr:rowOff>
    </xdr:from>
    <xdr:to>
      <xdr:col>33</xdr:col>
      <xdr:colOff>205315</xdr:colOff>
      <xdr:row>55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4056" y="8593666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114300</xdr:colOff>
      <xdr:row>56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35982</xdr:colOff>
      <xdr:row>52</xdr:row>
      <xdr:rowOff>68792</xdr:rowOff>
    </xdr:from>
    <xdr:to>
      <xdr:col>32</xdr:col>
      <xdr:colOff>753533</xdr:colOff>
      <xdr:row>56</xdr:row>
      <xdr:rowOff>15875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1707" y="868891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18</xdr:col>
      <xdr:colOff>89958</xdr:colOff>
      <xdr:row>54</xdr:row>
      <xdr:rowOff>39157</xdr:rowOff>
    </xdr:from>
    <xdr:to>
      <xdr:col>24</xdr:col>
      <xdr:colOff>71171</xdr:colOff>
      <xdr:row>57</xdr:row>
      <xdr:rowOff>71435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700183" y="89640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247650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64556</xdr:colOff>
      <xdr:row>51</xdr:row>
      <xdr:rowOff>31750</xdr:rowOff>
    </xdr:from>
    <xdr:to>
      <xdr:col>32</xdr:col>
      <xdr:colOff>480482</xdr:colOff>
      <xdr:row>54</xdr:row>
      <xdr:rowOff>137583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6973" y="8519583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18\BoletimAguaClara_201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%20_NOVAS%20ESTA&#199;&#213;ES%20METEOROL&#211;GICAS%2017%20ESTA&#199;&#213;ES\BOLETINS%20METEOROL&#211;GICOS\2018%20_17%20Esta&#231;&#245;es\BoletimBrasil&#226;ndia_2018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%20_NOVAS%20ESTA&#199;&#213;ES%20METEOROL&#211;GICAS%2017%20ESTA&#199;&#213;ES\BOLETINS%20METEOROL&#211;GICOS\2018%20_17%20Esta&#231;&#245;es\BoletimCaarap&#243;_2018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%20_NOVAS%20ESTA&#199;&#213;ES%20METEOROL&#211;GICAS%2017%20ESTA&#199;&#213;ES\BOLETINS%20METEOROL&#211;GICOS\2018%20_17%20Esta&#231;&#245;es\BoletimCamapu&#227;_2018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18\BoletimCampoGrande_2018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18\BoletimCassilandia_2018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18\BoletimChapadaoDoSul_2018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18\BoletimCorumba_2018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18\BoletimCostaRica_2018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18\BoletimCoxim_2018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18\BoletimDourados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18\BoletimAmambai_2018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%20_NOVAS%20ESTA&#199;&#213;ES%20METEOROL&#211;GICAS%2017%20ESTA&#199;&#213;ES\BOLETINS%20METEOROL&#211;GICOS\2018%20_17%20Esta&#231;&#245;es\BoletimFatimaDoSul_2018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%20_NOVAS%20ESTA&#199;&#213;ES%20METEOROL&#211;GICAS%2017%20ESTA&#199;&#213;ES\BOLETINS%20METEOROL&#211;GICOS\2018%20_17%20Esta&#231;&#245;es\BoletimIguatemi_2018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%20_NOVAS%20ESTA&#199;&#213;ES%20METEOROL&#211;GICAS%2017%20ESTA&#199;&#213;ES\BOLETINS%20METEOROL&#211;GICOS\2018%20_17%20Esta&#231;&#245;es\BoletimItapor&#227;_2018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18\BoletimItaquirai_2018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18\BoletimIvinhema_2018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18\BoletimJardim_2018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18\BoletimJuti_2018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%20_NOVAS%20ESTA&#199;&#213;ES%20METEOROL&#211;GICAS%2017%20ESTA&#199;&#213;ES\BOLETINS%20METEOROL&#211;GICOS\2018%20_17%20Esta&#231;&#245;es\BoletimLagunaCarap&#227;_20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18\BoletimMaracaju_2018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18\BoletimMiranda_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%20_NOVAS%20ESTA&#199;&#213;ES%20METEOROL&#211;GICAS%2017%20ESTA&#199;&#213;ES\BOLETINS%20METEOROL&#211;GICOS\2018%20_17%20Esta&#231;&#245;es\BoletimAgelica_2018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18\BoletimNhumirim_2018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%20_NOVAS%20ESTA&#199;&#213;ES%20METEOROL&#211;GICAS%2017%20ESTA&#199;&#213;ES\BOLETINS%20METEOROL&#211;GICOS\2018%20_17%20Esta&#231;&#245;es\BoletimNovaAlvorada_2018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%20_NOVAS%20ESTA&#199;&#213;ES%20METEOROL&#211;GICAS%2017%20ESTA&#199;&#213;ES\BOLETINS%20METEOROL&#211;GICOS\2018%20_17%20Esta&#231;&#245;es\BoletimNovaAndradina_2018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18\BoletimParanaiba_2018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%20_NOVAS%20ESTA&#199;&#213;ES%20METEOROL&#211;GICAS%2017%20ESTA&#199;&#213;ES\BOLETINS%20METEOROL&#211;GICOS\2018%20_17%20Esta&#231;&#245;es\BoletimPedroGomes_2018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18\BoletimPontaPora_2018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18\BoletimPortoMurtinho_2018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%20_NOVAS%20ESTA&#199;&#213;ES%20METEOROL&#211;GICAS%2017%20ESTA&#199;&#213;ES\BOLETINS%20METEOROL&#211;GICOS\2018%20_17%20Esta&#231;&#245;es\BoletimRibasdoRioPardo_2018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18\BoletimRioBrilhante_2018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%20_NOVAS%20ESTA&#199;&#213;ES%20METEOROL&#211;GICAS%2017%20ESTA&#199;&#213;ES\BOLETINS%20METEOROL&#211;GICOS\2018%20_17%20Esta&#231;&#245;es\BoletimSantaRitadoPardo_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18\BoletimAquidauana_2018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18\BoletimSaoGabriel_2018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%20_NOVAS%20ESTA&#199;&#213;ES%20METEOROL&#211;GICAS%2017%20ESTA&#199;&#213;ES\BOLETINS%20METEOROL&#211;GICOS\2018%20_17%20Esta&#231;&#245;es\BoletimSelviria_2018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18\BoletimSeteQuedas_2018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18\BoletimSidrolandia_2018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18\BoletimSonora_2018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18\BoletimTresLagoas_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%20_NOVAS%20ESTA&#199;&#213;ES%20METEOROL&#211;GICAS%2017%20ESTA&#199;&#213;ES\BOLETINS%20METEOROL&#211;GICOS\2018%20_17%20Esta&#231;&#245;es\BoletimAralMoreira_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%20_NOVAS%20ESTA&#199;&#213;ES%20METEOROL&#211;GICAS%2017%20ESTA&#199;&#213;ES\BOLETINS%20METEOROL&#211;GICOS\2018%20_17%20Esta&#231;&#245;es\BoletimBandeirantes_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18\BoletimBataguassu_201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_BOLETINS%20METEOROL&#211;GICO%20_%20INMET\2018\BoletimBelaVista_201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MTEC\CEMTEC%20_NOVAS%20ESTA&#199;&#213;ES%20METEOROL&#211;GICAS%2017%20ESTA&#199;&#213;ES\BOLETINS%20METEOROL&#211;GICOS\2018%20_17%20Esta&#231;&#245;es\BoletimBonito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25.570833333333336</v>
          </cell>
          <cell r="C5">
            <v>32.799999999999997</v>
          </cell>
          <cell r="D5">
            <v>23.2</v>
          </cell>
          <cell r="E5">
            <v>85.75</v>
          </cell>
          <cell r="F5">
            <v>97</v>
          </cell>
          <cell r="G5">
            <v>51</v>
          </cell>
          <cell r="H5">
            <v>10.8</v>
          </cell>
          <cell r="I5" t="str">
            <v>SO</v>
          </cell>
          <cell r="J5">
            <v>46.080000000000005</v>
          </cell>
          <cell r="K5">
            <v>10</v>
          </cell>
        </row>
        <row r="6">
          <cell r="B6">
            <v>26.183333333333337</v>
          </cell>
          <cell r="C6">
            <v>32.6</v>
          </cell>
          <cell r="D6">
            <v>21.6</v>
          </cell>
          <cell r="E6">
            <v>68.958333333333329</v>
          </cell>
          <cell r="F6">
            <v>98</v>
          </cell>
          <cell r="G6">
            <v>36</v>
          </cell>
          <cell r="H6">
            <v>13.68</v>
          </cell>
          <cell r="I6" t="str">
            <v>SO</v>
          </cell>
          <cell r="J6">
            <v>29.52</v>
          </cell>
          <cell r="K6">
            <v>0.2</v>
          </cell>
        </row>
        <row r="7">
          <cell r="B7">
            <v>25.545833333333331</v>
          </cell>
          <cell r="C7">
            <v>32.9</v>
          </cell>
          <cell r="D7">
            <v>19.100000000000001</v>
          </cell>
          <cell r="E7">
            <v>67.5</v>
          </cell>
          <cell r="F7">
            <v>92</v>
          </cell>
          <cell r="G7">
            <v>38</v>
          </cell>
          <cell r="H7">
            <v>10.08</v>
          </cell>
          <cell r="I7" t="str">
            <v>SO</v>
          </cell>
          <cell r="J7">
            <v>23.040000000000003</v>
          </cell>
          <cell r="K7">
            <v>0</v>
          </cell>
        </row>
        <row r="8">
          <cell r="B8">
            <v>26.929166666666671</v>
          </cell>
          <cell r="C8">
            <v>34.4</v>
          </cell>
          <cell r="D8">
            <v>20.399999999999999</v>
          </cell>
          <cell r="E8">
            <v>68.208333333333329</v>
          </cell>
          <cell r="F8">
            <v>97</v>
          </cell>
          <cell r="G8">
            <v>34</v>
          </cell>
          <cell r="H8">
            <v>7.9200000000000008</v>
          </cell>
          <cell r="I8" t="str">
            <v>SO</v>
          </cell>
          <cell r="J8">
            <v>20.16</v>
          </cell>
          <cell r="K8">
            <v>0</v>
          </cell>
        </row>
        <row r="9">
          <cell r="B9">
            <v>27.612500000000001</v>
          </cell>
          <cell r="C9">
            <v>35.4</v>
          </cell>
          <cell r="D9">
            <v>21.1</v>
          </cell>
          <cell r="E9">
            <v>63.916666666666664</v>
          </cell>
          <cell r="F9">
            <v>94</v>
          </cell>
          <cell r="G9">
            <v>32</v>
          </cell>
          <cell r="H9">
            <v>6.48</v>
          </cell>
          <cell r="I9" t="str">
            <v>SO</v>
          </cell>
          <cell r="J9">
            <v>18.36</v>
          </cell>
          <cell r="K9">
            <v>0</v>
          </cell>
        </row>
        <row r="10">
          <cell r="B10">
            <v>28.479166666666668</v>
          </cell>
          <cell r="C10">
            <v>37.200000000000003</v>
          </cell>
          <cell r="D10">
            <v>20.6</v>
          </cell>
          <cell r="E10">
            <v>58.833333333333336</v>
          </cell>
          <cell r="F10">
            <v>95</v>
          </cell>
          <cell r="G10">
            <v>27</v>
          </cell>
          <cell r="H10">
            <v>7.5600000000000005</v>
          </cell>
          <cell r="I10" t="str">
            <v>SO</v>
          </cell>
          <cell r="J10">
            <v>17.64</v>
          </cell>
          <cell r="K10">
            <v>0</v>
          </cell>
        </row>
        <row r="11">
          <cell r="B11">
            <v>28.379166666666663</v>
          </cell>
          <cell r="C11">
            <v>35.799999999999997</v>
          </cell>
          <cell r="D11">
            <v>20.2</v>
          </cell>
          <cell r="E11">
            <v>53.708333333333336</v>
          </cell>
          <cell r="F11">
            <v>92</v>
          </cell>
          <cell r="G11">
            <v>25</v>
          </cell>
          <cell r="H11">
            <v>11.879999999999999</v>
          </cell>
          <cell r="I11" t="str">
            <v>SO</v>
          </cell>
          <cell r="J11">
            <v>30.96</v>
          </cell>
          <cell r="K11">
            <v>0</v>
          </cell>
        </row>
        <row r="12">
          <cell r="B12">
            <v>26.866666666666664</v>
          </cell>
          <cell r="C12">
            <v>33.5</v>
          </cell>
          <cell r="D12">
            <v>20.6</v>
          </cell>
          <cell r="E12">
            <v>46.166666666666664</v>
          </cell>
          <cell r="F12">
            <v>64</v>
          </cell>
          <cell r="G12">
            <v>30</v>
          </cell>
          <cell r="H12">
            <v>10.8</v>
          </cell>
          <cell r="I12" t="str">
            <v>SO</v>
          </cell>
          <cell r="J12">
            <v>27.36</v>
          </cell>
          <cell r="K12">
            <v>0</v>
          </cell>
        </row>
        <row r="13">
          <cell r="B13">
            <v>25.225000000000005</v>
          </cell>
          <cell r="C13">
            <v>34</v>
          </cell>
          <cell r="D13">
            <v>16.7</v>
          </cell>
          <cell r="E13">
            <v>60.583333333333336</v>
          </cell>
          <cell r="F13">
            <v>92</v>
          </cell>
          <cell r="G13">
            <v>33</v>
          </cell>
          <cell r="H13">
            <v>10.08</v>
          </cell>
          <cell r="I13" t="str">
            <v>SO</v>
          </cell>
          <cell r="J13">
            <v>24.840000000000003</v>
          </cell>
          <cell r="K13">
            <v>0</v>
          </cell>
        </row>
        <row r="14">
          <cell r="B14">
            <v>27.504166666666666</v>
          </cell>
          <cell r="C14">
            <v>36.9</v>
          </cell>
          <cell r="D14">
            <v>18.399999999999999</v>
          </cell>
          <cell r="E14">
            <v>59.125</v>
          </cell>
          <cell r="F14">
            <v>93</v>
          </cell>
          <cell r="G14">
            <v>26</v>
          </cell>
          <cell r="H14">
            <v>10.8</v>
          </cell>
          <cell r="I14" t="str">
            <v>SO</v>
          </cell>
          <cell r="J14">
            <v>24.12</v>
          </cell>
          <cell r="K14">
            <v>0</v>
          </cell>
        </row>
        <row r="15">
          <cell r="B15">
            <v>29.020833333333325</v>
          </cell>
          <cell r="C15">
            <v>37</v>
          </cell>
          <cell r="D15">
            <v>20.5</v>
          </cell>
          <cell r="E15">
            <v>55.166666666666664</v>
          </cell>
          <cell r="F15">
            <v>92</v>
          </cell>
          <cell r="G15">
            <v>25</v>
          </cell>
          <cell r="H15">
            <v>12.6</v>
          </cell>
          <cell r="I15" t="str">
            <v>SO</v>
          </cell>
          <cell r="J15">
            <v>32.76</v>
          </cell>
          <cell r="K15">
            <v>0</v>
          </cell>
        </row>
        <row r="16">
          <cell r="B16">
            <v>29.433333333333326</v>
          </cell>
          <cell r="C16">
            <v>37.5</v>
          </cell>
          <cell r="D16">
            <v>21.6</v>
          </cell>
          <cell r="E16">
            <v>57.5</v>
          </cell>
          <cell r="F16">
            <v>96</v>
          </cell>
          <cell r="G16">
            <v>28</v>
          </cell>
          <cell r="H16">
            <v>15.840000000000002</v>
          </cell>
          <cell r="I16" t="str">
            <v>SO</v>
          </cell>
          <cell r="J16">
            <v>51.480000000000004</v>
          </cell>
          <cell r="K16">
            <v>9</v>
          </cell>
        </row>
        <row r="17">
          <cell r="B17">
            <v>26.783333333333328</v>
          </cell>
          <cell r="C17">
            <v>36.4</v>
          </cell>
          <cell r="D17">
            <v>20.6</v>
          </cell>
          <cell r="E17">
            <v>71.333333333333329</v>
          </cell>
          <cell r="F17">
            <v>99</v>
          </cell>
          <cell r="G17">
            <v>34</v>
          </cell>
          <cell r="H17">
            <v>10.44</v>
          </cell>
          <cell r="I17" t="str">
            <v>SO</v>
          </cell>
          <cell r="J17">
            <v>42.12</v>
          </cell>
          <cell r="K17">
            <v>21.8</v>
          </cell>
        </row>
        <row r="18">
          <cell r="B18">
            <v>28.208333333333332</v>
          </cell>
          <cell r="C18">
            <v>35.9</v>
          </cell>
          <cell r="D18">
            <v>21.8</v>
          </cell>
          <cell r="E18">
            <v>67.208333333333329</v>
          </cell>
          <cell r="F18">
            <v>95</v>
          </cell>
          <cell r="G18">
            <v>34</v>
          </cell>
          <cell r="H18">
            <v>12.24</v>
          </cell>
          <cell r="I18" t="str">
            <v>SO</v>
          </cell>
          <cell r="J18">
            <v>30.240000000000002</v>
          </cell>
          <cell r="K18">
            <v>0</v>
          </cell>
        </row>
        <row r="19">
          <cell r="B19">
            <v>28.387499999999999</v>
          </cell>
          <cell r="C19">
            <v>36.6</v>
          </cell>
          <cell r="D19">
            <v>24.4</v>
          </cell>
          <cell r="E19">
            <v>65.583333333333329</v>
          </cell>
          <cell r="F19">
            <v>85</v>
          </cell>
          <cell r="G19">
            <v>32</v>
          </cell>
          <cell r="H19">
            <v>12.6</v>
          </cell>
          <cell r="I19" t="str">
            <v>SO</v>
          </cell>
          <cell r="J19">
            <v>37.080000000000005</v>
          </cell>
          <cell r="K19">
            <v>0</v>
          </cell>
        </row>
        <row r="20">
          <cell r="B20">
            <v>28.041666666666671</v>
          </cell>
          <cell r="C20">
            <v>36.799999999999997</v>
          </cell>
          <cell r="D20">
            <v>21.8</v>
          </cell>
          <cell r="E20">
            <v>70.5</v>
          </cell>
          <cell r="F20">
            <v>98</v>
          </cell>
          <cell r="G20">
            <v>29</v>
          </cell>
          <cell r="H20">
            <v>13.68</v>
          </cell>
          <cell r="I20" t="str">
            <v>SO</v>
          </cell>
          <cell r="J20">
            <v>32.4</v>
          </cell>
          <cell r="K20">
            <v>0</v>
          </cell>
        </row>
        <row r="21">
          <cell r="B21">
            <v>29.174999999999997</v>
          </cell>
          <cell r="C21">
            <v>38.4</v>
          </cell>
          <cell r="D21">
            <v>22.7</v>
          </cell>
          <cell r="E21">
            <v>66.5</v>
          </cell>
          <cell r="F21">
            <v>96</v>
          </cell>
          <cell r="G21">
            <v>29</v>
          </cell>
          <cell r="H21">
            <v>11.879999999999999</v>
          </cell>
          <cell r="I21" t="str">
            <v>SO</v>
          </cell>
          <cell r="J21">
            <v>36.36</v>
          </cell>
          <cell r="K21">
            <v>0</v>
          </cell>
        </row>
        <row r="22">
          <cell r="B22">
            <v>28.591666666666665</v>
          </cell>
          <cell r="C22">
            <v>37.200000000000003</v>
          </cell>
          <cell r="D22">
            <v>23.7</v>
          </cell>
          <cell r="E22">
            <v>68.333333333333329</v>
          </cell>
          <cell r="F22">
            <v>92</v>
          </cell>
          <cell r="G22">
            <v>31</v>
          </cell>
          <cell r="H22">
            <v>24.840000000000003</v>
          </cell>
          <cell r="I22" t="str">
            <v>SO</v>
          </cell>
          <cell r="J22">
            <v>49.32</v>
          </cell>
          <cell r="K22">
            <v>11</v>
          </cell>
        </row>
        <row r="23">
          <cell r="B23">
            <v>26.812499999999996</v>
          </cell>
          <cell r="C23">
            <v>35.9</v>
          </cell>
          <cell r="D23">
            <v>21.7</v>
          </cell>
          <cell r="E23">
            <v>79.458333333333329</v>
          </cell>
          <cell r="F23">
            <v>97</v>
          </cell>
          <cell r="G23">
            <v>41</v>
          </cell>
          <cell r="H23">
            <v>9.3600000000000012</v>
          </cell>
          <cell r="I23" t="str">
            <v>SO</v>
          </cell>
          <cell r="J23">
            <v>30.96</v>
          </cell>
          <cell r="K23">
            <v>0.2</v>
          </cell>
        </row>
        <row r="24">
          <cell r="B24">
            <v>27.441666666666659</v>
          </cell>
          <cell r="C24">
            <v>38.6</v>
          </cell>
          <cell r="D24">
            <v>22.2</v>
          </cell>
          <cell r="E24">
            <v>75.166666666666671</v>
          </cell>
          <cell r="F24">
            <v>98</v>
          </cell>
          <cell r="G24">
            <v>28</v>
          </cell>
          <cell r="H24">
            <v>20.52</v>
          </cell>
          <cell r="I24" t="str">
            <v>SO</v>
          </cell>
          <cell r="J24">
            <v>66.600000000000009</v>
          </cell>
          <cell r="K24">
            <v>6.2</v>
          </cell>
        </row>
        <row r="25">
          <cell r="B25">
            <v>27.845833333333328</v>
          </cell>
          <cell r="C25">
            <v>37</v>
          </cell>
          <cell r="D25">
            <v>22.7</v>
          </cell>
          <cell r="E25">
            <v>71.416666666666671</v>
          </cell>
          <cell r="F25">
            <v>97</v>
          </cell>
          <cell r="G25">
            <v>34</v>
          </cell>
          <cell r="H25">
            <v>20.88</v>
          </cell>
          <cell r="I25" t="str">
            <v>SO</v>
          </cell>
          <cell r="J25">
            <v>45</v>
          </cell>
          <cell r="K25">
            <v>0</v>
          </cell>
        </row>
        <row r="26">
          <cell r="B26">
            <v>26.666666666666668</v>
          </cell>
          <cell r="C26">
            <v>35.4</v>
          </cell>
          <cell r="D26">
            <v>22.8</v>
          </cell>
          <cell r="E26">
            <v>75.75</v>
          </cell>
          <cell r="F26">
            <v>97</v>
          </cell>
          <cell r="G26">
            <v>43</v>
          </cell>
          <cell r="H26">
            <v>16.2</v>
          </cell>
          <cell r="I26" t="str">
            <v>SO</v>
          </cell>
          <cell r="J26">
            <v>52.2</v>
          </cell>
          <cell r="K26">
            <v>4</v>
          </cell>
        </row>
        <row r="27">
          <cell r="B27">
            <v>27.329166666666666</v>
          </cell>
          <cell r="C27">
            <v>36.4</v>
          </cell>
          <cell r="D27">
            <v>23.3</v>
          </cell>
          <cell r="E27">
            <v>73.041666666666671</v>
          </cell>
          <cell r="F27">
            <v>95</v>
          </cell>
          <cell r="G27">
            <v>37</v>
          </cell>
          <cell r="H27">
            <v>14.04</v>
          </cell>
          <cell r="I27" t="str">
            <v>SO</v>
          </cell>
          <cell r="J27">
            <v>35.64</v>
          </cell>
          <cell r="K27">
            <v>0</v>
          </cell>
        </row>
        <row r="28">
          <cell r="B28">
            <v>25.649999999999995</v>
          </cell>
          <cell r="C28">
            <v>33.299999999999997</v>
          </cell>
          <cell r="D28">
            <v>23.1</v>
          </cell>
          <cell r="E28">
            <v>79.958333333333329</v>
          </cell>
          <cell r="F28">
            <v>91</v>
          </cell>
          <cell r="G28">
            <v>48</v>
          </cell>
          <cell r="H28">
            <v>15.120000000000001</v>
          </cell>
          <cell r="I28" t="str">
            <v>SO</v>
          </cell>
          <cell r="J28">
            <v>33.480000000000004</v>
          </cell>
          <cell r="K28">
            <v>0</v>
          </cell>
        </row>
        <row r="29">
          <cell r="B29">
            <v>26.175000000000001</v>
          </cell>
          <cell r="C29">
            <v>34</v>
          </cell>
          <cell r="D29">
            <v>23.7</v>
          </cell>
          <cell r="E29">
            <v>83.458333333333329</v>
          </cell>
          <cell r="F29">
            <v>99</v>
          </cell>
          <cell r="G29">
            <v>41</v>
          </cell>
          <cell r="H29">
            <v>15.120000000000001</v>
          </cell>
          <cell r="I29" t="str">
            <v>SO</v>
          </cell>
          <cell r="J29">
            <v>38.880000000000003</v>
          </cell>
          <cell r="K29">
            <v>5.8</v>
          </cell>
        </row>
        <row r="30">
          <cell r="B30">
            <v>26.683333333333334</v>
          </cell>
          <cell r="C30">
            <v>33.799999999999997</v>
          </cell>
          <cell r="D30">
            <v>23.4</v>
          </cell>
          <cell r="E30">
            <v>79.125</v>
          </cell>
          <cell r="F30">
            <v>96</v>
          </cell>
          <cell r="G30">
            <v>46</v>
          </cell>
          <cell r="H30">
            <v>10.8</v>
          </cell>
          <cell r="I30" t="str">
            <v>SO</v>
          </cell>
          <cell r="J30">
            <v>28.44</v>
          </cell>
          <cell r="K30">
            <v>0.2</v>
          </cell>
        </row>
        <row r="31">
          <cell r="B31">
            <v>27.425000000000001</v>
          </cell>
          <cell r="C31">
            <v>36.4</v>
          </cell>
          <cell r="D31">
            <v>23.1</v>
          </cell>
          <cell r="E31">
            <v>76.166666666666671</v>
          </cell>
          <cell r="F31">
            <v>97</v>
          </cell>
          <cell r="G31">
            <v>33</v>
          </cell>
          <cell r="H31">
            <v>14.4</v>
          </cell>
          <cell r="I31" t="str">
            <v>SO</v>
          </cell>
          <cell r="J31">
            <v>36.72</v>
          </cell>
          <cell r="K31">
            <v>0</v>
          </cell>
        </row>
        <row r="32">
          <cell r="B32">
            <v>26.512499999999999</v>
          </cell>
          <cell r="C32">
            <v>33.700000000000003</v>
          </cell>
          <cell r="D32">
            <v>22.5</v>
          </cell>
          <cell r="E32">
            <v>80.916666666666671</v>
          </cell>
          <cell r="F32">
            <v>100</v>
          </cell>
          <cell r="G32">
            <v>46</v>
          </cell>
          <cell r="H32">
            <v>23.400000000000002</v>
          </cell>
          <cell r="I32" t="str">
            <v>SO</v>
          </cell>
          <cell r="J32">
            <v>48.24</v>
          </cell>
          <cell r="K32">
            <v>56.800000000000004</v>
          </cell>
        </row>
        <row r="33">
          <cell r="B33">
            <v>25.399999999999995</v>
          </cell>
          <cell r="C33">
            <v>32.200000000000003</v>
          </cell>
          <cell r="D33">
            <v>22.7</v>
          </cell>
          <cell r="E33">
            <v>88.958333333333329</v>
          </cell>
          <cell r="F33">
            <v>100</v>
          </cell>
          <cell r="G33">
            <v>56</v>
          </cell>
          <cell r="H33">
            <v>10.08</v>
          </cell>
          <cell r="I33" t="str">
            <v>SO</v>
          </cell>
          <cell r="J33">
            <v>40.680000000000007</v>
          </cell>
          <cell r="K33">
            <v>2</v>
          </cell>
        </row>
        <row r="34">
          <cell r="B34">
            <v>26.45</v>
          </cell>
          <cell r="C34">
            <v>32.700000000000003</v>
          </cell>
          <cell r="D34">
            <v>23.1</v>
          </cell>
          <cell r="E34">
            <v>82.833333333333329</v>
          </cell>
          <cell r="F34">
            <v>98</v>
          </cell>
          <cell r="G34">
            <v>53</v>
          </cell>
          <cell r="H34">
            <v>14.76</v>
          </cell>
          <cell r="I34" t="str">
            <v>SO</v>
          </cell>
          <cell r="J34">
            <v>32.4</v>
          </cell>
          <cell r="K34">
            <v>0</v>
          </cell>
        </row>
        <row r="35">
          <cell r="B35">
            <v>27.595833333333328</v>
          </cell>
          <cell r="C35">
            <v>32.6</v>
          </cell>
          <cell r="D35">
            <v>24.1</v>
          </cell>
          <cell r="E35">
            <v>81.25</v>
          </cell>
          <cell r="F35">
            <v>98</v>
          </cell>
          <cell r="G35">
            <v>52</v>
          </cell>
          <cell r="H35">
            <v>10.8</v>
          </cell>
          <cell r="I35" t="str">
            <v>SO</v>
          </cell>
          <cell r="J35">
            <v>39.24</v>
          </cell>
          <cell r="K35">
            <v>0</v>
          </cell>
        </row>
        <row r="36">
          <cell r="I36" t="str">
            <v>SO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23.891666666666662</v>
          </cell>
          <cell r="C5">
            <v>30.4</v>
          </cell>
          <cell r="D5">
            <v>21.7</v>
          </cell>
          <cell r="E5">
            <v>90.833333333333329</v>
          </cell>
          <cell r="F5">
            <v>98</v>
          </cell>
          <cell r="G5">
            <v>62</v>
          </cell>
          <cell r="H5">
            <v>0</v>
          </cell>
          <cell r="I5" t="str">
            <v>N</v>
          </cell>
          <cell r="J5">
            <v>0</v>
          </cell>
          <cell r="K5">
            <v>31.6</v>
          </cell>
        </row>
        <row r="6">
          <cell r="B6">
            <v>25.358333333333334</v>
          </cell>
          <cell r="C6">
            <v>32.299999999999997</v>
          </cell>
          <cell r="D6">
            <v>19.899999999999999</v>
          </cell>
          <cell r="E6">
            <v>73.541666666666671</v>
          </cell>
          <cell r="F6">
            <v>98</v>
          </cell>
          <cell r="G6">
            <v>43</v>
          </cell>
          <cell r="H6">
            <v>0</v>
          </cell>
          <cell r="I6" t="str">
            <v>N</v>
          </cell>
          <cell r="J6">
            <v>0</v>
          </cell>
          <cell r="K6">
            <v>0</v>
          </cell>
        </row>
        <row r="7">
          <cell r="B7">
            <v>25.391666666666662</v>
          </cell>
          <cell r="C7">
            <v>32.6</v>
          </cell>
          <cell r="D7">
            <v>20.100000000000001</v>
          </cell>
          <cell r="E7">
            <v>69.333333333333329</v>
          </cell>
          <cell r="F7">
            <v>90</v>
          </cell>
          <cell r="G7">
            <v>46</v>
          </cell>
          <cell r="H7">
            <v>0</v>
          </cell>
          <cell r="I7" t="str">
            <v>N</v>
          </cell>
          <cell r="J7">
            <v>0</v>
          </cell>
          <cell r="K7">
            <v>0</v>
          </cell>
        </row>
        <row r="8">
          <cell r="B8">
            <v>26.479166666666668</v>
          </cell>
          <cell r="C8">
            <v>34.1</v>
          </cell>
          <cell r="D8">
            <v>19.7</v>
          </cell>
          <cell r="E8">
            <v>69.833333333333329</v>
          </cell>
          <cell r="F8">
            <v>97</v>
          </cell>
          <cell r="G8">
            <v>37</v>
          </cell>
          <cell r="H8">
            <v>0</v>
          </cell>
          <cell r="I8" t="str">
            <v>N</v>
          </cell>
          <cell r="J8">
            <v>0</v>
          </cell>
          <cell r="K8">
            <v>0</v>
          </cell>
        </row>
        <row r="9">
          <cell r="B9">
            <v>27.595833333333331</v>
          </cell>
          <cell r="C9">
            <v>34.6</v>
          </cell>
          <cell r="D9">
            <v>21.2</v>
          </cell>
          <cell r="E9">
            <v>59.583333333333336</v>
          </cell>
          <cell r="F9">
            <v>87</v>
          </cell>
          <cell r="G9">
            <v>33</v>
          </cell>
          <cell r="H9">
            <v>0</v>
          </cell>
          <cell r="I9" t="str">
            <v>N</v>
          </cell>
          <cell r="J9">
            <v>0</v>
          </cell>
          <cell r="K9">
            <v>0</v>
          </cell>
        </row>
        <row r="10">
          <cell r="B10">
            <v>27.708333333333339</v>
          </cell>
          <cell r="C10">
            <v>35.4</v>
          </cell>
          <cell r="D10">
            <v>20.2</v>
          </cell>
          <cell r="E10">
            <v>57.083333333333336</v>
          </cell>
          <cell r="F10">
            <v>87</v>
          </cell>
          <cell r="G10">
            <v>32</v>
          </cell>
          <cell r="H10">
            <v>0</v>
          </cell>
          <cell r="I10" t="str">
            <v>N</v>
          </cell>
          <cell r="J10">
            <v>0</v>
          </cell>
          <cell r="K10">
            <v>0</v>
          </cell>
        </row>
        <row r="11">
          <cell r="B11">
            <v>26.437499999999996</v>
          </cell>
          <cell r="C11">
            <v>33.9</v>
          </cell>
          <cell r="D11">
            <v>20.100000000000001</v>
          </cell>
          <cell r="E11">
            <v>56.291666666666664</v>
          </cell>
          <cell r="F11">
            <v>82</v>
          </cell>
          <cell r="G11">
            <v>29</v>
          </cell>
          <cell r="H11">
            <v>0</v>
          </cell>
          <cell r="I11" t="str">
            <v>N</v>
          </cell>
          <cell r="J11">
            <v>0</v>
          </cell>
          <cell r="K11">
            <v>0</v>
          </cell>
        </row>
        <row r="12">
          <cell r="B12">
            <v>25.145833333333329</v>
          </cell>
          <cell r="C12">
            <v>31.1</v>
          </cell>
          <cell r="D12">
            <v>18.7</v>
          </cell>
          <cell r="E12">
            <v>56.5</v>
          </cell>
          <cell r="F12">
            <v>80</v>
          </cell>
          <cell r="G12">
            <v>36</v>
          </cell>
          <cell r="H12">
            <v>0</v>
          </cell>
          <cell r="I12" t="str">
            <v>N</v>
          </cell>
          <cell r="J12">
            <v>0</v>
          </cell>
          <cell r="K12">
            <v>0</v>
          </cell>
        </row>
        <row r="13">
          <cell r="B13">
            <v>24.891666666666666</v>
          </cell>
          <cell r="C13">
            <v>33.299999999999997</v>
          </cell>
          <cell r="D13">
            <v>17.7</v>
          </cell>
          <cell r="E13">
            <v>53.375</v>
          </cell>
          <cell r="F13">
            <v>73</v>
          </cell>
          <cell r="G13">
            <v>32</v>
          </cell>
          <cell r="H13">
            <v>0</v>
          </cell>
          <cell r="I13" t="str">
            <v>N</v>
          </cell>
          <cell r="J13">
            <v>0</v>
          </cell>
          <cell r="K13">
            <v>0</v>
          </cell>
        </row>
        <row r="14">
          <cell r="B14">
            <v>27.045833333333331</v>
          </cell>
          <cell r="C14">
            <v>36</v>
          </cell>
          <cell r="D14">
            <v>18.8</v>
          </cell>
          <cell r="E14">
            <v>57.25</v>
          </cell>
          <cell r="F14">
            <v>84</v>
          </cell>
          <cell r="G14">
            <v>33</v>
          </cell>
          <cell r="H14">
            <v>0</v>
          </cell>
          <cell r="I14" t="str">
            <v>N</v>
          </cell>
          <cell r="J14">
            <v>0</v>
          </cell>
          <cell r="K14">
            <v>0</v>
          </cell>
        </row>
        <row r="15">
          <cell r="B15">
            <v>28.679166666666664</v>
          </cell>
          <cell r="C15">
            <v>36.299999999999997</v>
          </cell>
          <cell r="D15">
            <v>21.3</v>
          </cell>
          <cell r="E15">
            <v>55.125</v>
          </cell>
          <cell r="F15">
            <v>88</v>
          </cell>
          <cell r="G15">
            <v>26</v>
          </cell>
          <cell r="H15">
            <v>0</v>
          </cell>
          <cell r="I15" t="str">
            <v>N</v>
          </cell>
          <cell r="J15">
            <v>0</v>
          </cell>
          <cell r="K15">
            <v>0</v>
          </cell>
        </row>
        <row r="16">
          <cell r="B16">
            <v>29.041666666666671</v>
          </cell>
          <cell r="C16">
            <v>36.9</v>
          </cell>
          <cell r="D16">
            <v>21.6</v>
          </cell>
          <cell r="E16">
            <v>56.083333333333336</v>
          </cell>
          <cell r="F16">
            <v>82</v>
          </cell>
          <cell r="G16">
            <v>34</v>
          </cell>
          <cell r="H16">
            <v>0</v>
          </cell>
          <cell r="I16" t="str">
            <v>N</v>
          </cell>
          <cell r="J16">
            <v>0</v>
          </cell>
          <cell r="K16">
            <v>0</v>
          </cell>
        </row>
        <row r="17">
          <cell r="B17">
            <v>27.054166666666671</v>
          </cell>
          <cell r="C17">
            <v>35.9</v>
          </cell>
          <cell r="D17">
            <v>20.7</v>
          </cell>
          <cell r="E17">
            <v>65.708333333333329</v>
          </cell>
          <cell r="F17">
            <v>93</v>
          </cell>
          <cell r="G17">
            <v>35</v>
          </cell>
          <cell r="H17">
            <v>0</v>
          </cell>
          <cell r="I17" t="str">
            <v>N</v>
          </cell>
          <cell r="J17">
            <v>0</v>
          </cell>
          <cell r="K17">
            <v>5.4</v>
          </cell>
        </row>
        <row r="18">
          <cell r="B18">
            <v>27.537500000000009</v>
          </cell>
          <cell r="C18">
            <v>36.299999999999997</v>
          </cell>
          <cell r="D18">
            <v>20.399999999999999</v>
          </cell>
          <cell r="E18">
            <v>65.791666666666671</v>
          </cell>
          <cell r="F18">
            <v>93</v>
          </cell>
          <cell r="G18">
            <v>35</v>
          </cell>
          <cell r="H18">
            <v>0</v>
          </cell>
          <cell r="I18" t="str">
            <v>N</v>
          </cell>
          <cell r="J18">
            <v>0</v>
          </cell>
          <cell r="K18">
            <v>15.399999999999999</v>
          </cell>
        </row>
        <row r="19">
          <cell r="B19">
            <v>26.95</v>
          </cell>
          <cell r="C19">
            <v>35.9</v>
          </cell>
          <cell r="D19">
            <v>23.2</v>
          </cell>
          <cell r="E19">
            <v>72.75</v>
          </cell>
          <cell r="F19">
            <v>92</v>
          </cell>
          <cell r="G19">
            <v>40</v>
          </cell>
          <cell r="H19">
            <v>0</v>
          </cell>
          <cell r="I19" t="str">
            <v>N</v>
          </cell>
          <cell r="J19">
            <v>0</v>
          </cell>
          <cell r="K19">
            <v>3.6</v>
          </cell>
        </row>
        <row r="20">
          <cell r="B20">
            <v>28.112499999999997</v>
          </cell>
          <cell r="C20">
            <v>36.200000000000003</v>
          </cell>
          <cell r="D20">
            <v>21.8</v>
          </cell>
          <cell r="E20">
            <v>71.666666666666671</v>
          </cell>
          <cell r="F20">
            <v>97</v>
          </cell>
          <cell r="G20">
            <v>36</v>
          </cell>
          <cell r="H20">
            <v>0</v>
          </cell>
          <cell r="I20" t="str">
            <v>N</v>
          </cell>
          <cell r="J20">
            <v>0</v>
          </cell>
          <cell r="K20">
            <v>1.8</v>
          </cell>
        </row>
        <row r="21">
          <cell r="B21">
            <v>29.754166666666663</v>
          </cell>
          <cell r="C21">
            <v>37.5</v>
          </cell>
          <cell r="D21">
            <v>23.9</v>
          </cell>
          <cell r="E21">
            <v>62.75</v>
          </cell>
          <cell r="F21">
            <v>92</v>
          </cell>
          <cell r="G21">
            <v>31</v>
          </cell>
          <cell r="H21">
            <v>0</v>
          </cell>
          <cell r="I21" t="str">
            <v>N</v>
          </cell>
          <cell r="J21">
            <v>0</v>
          </cell>
          <cell r="K21">
            <v>0</v>
          </cell>
        </row>
        <row r="22">
          <cell r="B22">
            <v>28.454166666666669</v>
          </cell>
          <cell r="C22">
            <v>38.5</v>
          </cell>
          <cell r="D22">
            <v>22.6</v>
          </cell>
          <cell r="E22">
            <v>68</v>
          </cell>
          <cell r="F22">
            <v>91</v>
          </cell>
          <cell r="G22">
            <v>31</v>
          </cell>
          <cell r="H22">
            <v>0</v>
          </cell>
          <cell r="I22" t="str">
            <v>N</v>
          </cell>
          <cell r="J22">
            <v>0</v>
          </cell>
          <cell r="K22">
            <v>2.2000000000000002</v>
          </cell>
        </row>
        <row r="23">
          <cell r="B23">
            <v>27.987500000000001</v>
          </cell>
          <cell r="C23">
            <v>34.9</v>
          </cell>
          <cell r="D23">
            <v>22.5</v>
          </cell>
          <cell r="E23">
            <v>71.875</v>
          </cell>
          <cell r="F23">
            <v>93</v>
          </cell>
          <cell r="G23">
            <v>40</v>
          </cell>
          <cell r="H23">
            <v>0</v>
          </cell>
          <cell r="I23" t="str">
            <v>N</v>
          </cell>
          <cell r="J23">
            <v>0</v>
          </cell>
          <cell r="K23">
            <v>0.2</v>
          </cell>
        </row>
        <row r="24">
          <cell r="B24">
            <v>29.862499999999997</v>
          </cell>
          <cell r="C24">
            <v>37.799999999999997</v>
          </cell>
          <cell r="D24">
            <v>23.5</v>
          </cell>
          <cell r="E24">
            <v>74.8</v>
          </cell>
          <cell r="F24">
            <v>90</v>
          </cell>
          <cell r="G24">
            <v>39</v>
          </cell>
          <cell r="H24">
            <v>0</v>
          </cell>
          <cell r="I24" t="str">
            <v>N</v>
          </cell>
          <cell r="J24">
            <v>0</v>
          </cell>
          <cell r="K24">
            <v>0</v>
          </cell>
        </row>
        <row r="25">
          <cell r="B25">
            <v>27.533333333333331</v>
          </cell>
          <cell r="C25">
            <v>38.1</v>
          </cell>
          <cell r="D25">
            <v>21.9</v>
          </cell>
          <cell r="E25">
            <v>66.75</v>
          </cell>
          <cell r="F25">
            <v>88</v>
          </cell>
          <cell r="G25">
            <v>32</v>
          </cell>
          <cell r="H25">
            <v>0</v>
          </cell>
          <cell r="I25" t="str">
            <v>N</v>
          </cell>
          <cell r="J25">
            <v>0</v>
          </cell>
          <cell r="K25">
            <v>7.2</v>
          </cell>
        </row>
        <row r="26">
          <cell r="B26">
            <v>27.091666666666669</v>
          </cell>
          <cell r="C26">
            <v>35.4</v>
          </cell>
          <cell r="D26">
            <v>22.1</v>
          </cell>
          <cell r="E26">
            <v>75.291666666666671</v>
          </cell>
          <cell r="F26">
            <v>98</v>
          </cell>
          <cell r="G26">
            <v>40</v>
          </cell>
          <cell r="H26">
            <v>0</v>
          </cell>
          <cell r="I26" t="str">
            <v>N</v>
          </cell>
          <cell r="J26">
            <v>0</v>
          </cell>
          <cell r="K26">
            <v>4.2</v>
          </cell>
        </row>
        <row r="27">
          <cell r="B27">
            <v>25.470833333333331</v>
          </cell>
          <cell r="C27">
            <v>34</v>
          </cell>
          <cell r="D27">
            <v>22.4</v>
          </cell>
          <cell r="E27">
            <v>81.333333333333329</v>
          </cell>
          <cell r="F27">
            <v>96</v>
          </cell>
          <cell r="G27">
            <v>46</v>
          </cell>
          <cell r="H27">
            <v>0</v>
          </cell>
          <cell r="I27" t="str">
            <v>N</v>
          </cell>
          <cell r="J27">
            <v>0</v>
          </cell>
          <cell r="K27">
            <v>1.2000000000000002</v>
          </cell>
        </row>
        <row r="28">
          <cell r="B28">
            <v>24.929166666666671</v>
          </cell>
          <cell r="C28">
            <v>32.6</v>
          </cell>
          <cell r="D28">
            <v>21.4</v>
          </cell>
          <cell r="E28">
            <v>83.875</v>
          </cell>
          <cell r="F28">
            <v>98</v>
          </cell>
          <cell r="G28">
            <v>47</v>
          </cell>
          <cell r="H28">
            <v>0</v>
          </cell>
          <cell r="I28" t="str">
            <v>N</v>
          </cell>
          <cell r="J28">
            <v>0</v>
          </cell>
          <cell r="K28">
            <v>2.6000000000000005</v>
          </cell>
        </row>
        <row r="29">
          <cell r="B29">
            <v>25.295833333333334</v>
          </cell>
          <cell r="C29">
            <v>32.799999999999997</v>
          </cell>
          <cell r="D29">
            <v>22.6</v>
          </cell>
          <cell r="E29">
            <v>84.833333333333329</v>
          </cell>
          <cell r="F29">
            <v>97</v>
          </cell>
          <cell r="G29">
            <v>46</v>
          </cell>
          <cell r="H29">
            <v>0</v>
          </cell>
          <cell r="I29" t="str">
            <v>N</v>
          </cell>
          <cell r="J29">
            <v>0</v>
          </cell>
          <cell r="K29">
            <v>5.6</v>
          </cell>
        </row>
        <row r="30">
          <cell r="B30">
            <v>25.487499999999997</v>
          </cell>
          <cell r="C30">
            <v>32.700000000000003</v>
          </cell>
          <cell r="D30">
            <v>22.7</v>
          </cell>
          <cell r="E30">
            <v>85</v>
          </cell>
          <cell r="F30">
            <v>98</v>
          </cell>
          <cell r="G30">
            <v>52</v>
          </cell>
          <cell r="H30">
            <v>0</v>
          </cell>
          <cell r="I30" t="str">
            <v>N</v>
          </cell>
          <cell r="J30">
            <v>0</v>
          </cell>
          <cell r="K30">
            <v>0.8</v>
          </cell>
        </row>
        <row r="31">
          <cell r="B31">
            <v>25.379166666666666</v>
          </cell>
          <cell r="C31">
            <v>30.5</v>
          </cell>
          <cell r="D31">
            <v>22.1</v>
          </cell>
          <cell r="E31">
            <v>84.708333333333329</v>
          </cell>
          <cell r="F31">
            <v>97</v>
          </cell>
          <cell r="G31">
            <v>60</v>
          </cell>
          <cell r="H31">
            <v>0</v>
          </cell>
          <cell r="I31" t="str">
            <v>N</v>
          </cell>
          <cell r="J31">
            <v>0</v>
          </cell>
          <cell r="K31">
            <v>6.4</v>
          </cell>
        </row>
        <row r="32">
          <cell r="B32">
            <v>26.558333333333326</v>
          </cell>
          <cell r="C32">
            <v>33.6</v>
          </cell>
          <cell r="D32">
            <v>21.4</v>
          </cell>
          <cell r="E32">
            <v>79.833333333333329</v>
          </cell>
          <cell r="F32">
            <v>99</v>
          </cell>
          <cell r="G32">
            <v>47</v>
          </cell>
          <cell r="H32">
            <v>0</v>
          </cell>
          <cell r="I32" t="str">
            <v>N</v>
          </cell>
          <cell r="J32">
            <v>0</v>
          </cell>
          <cell r="K32">
            <v>1.6</v>
          </cell>
        </row>
        <row r="33">
          <cell r="B33">
            <v>26.720833333333335</v>
          </cell>
          <cell r="C33">
            <v>33.6</v>
          </cell>
          <cell r="D33">
            <v>22</v>
          </cell>
          <cell r="E33">
            <v>78.791666666666671</v>
          </cell>
          <cell r="F33">
            <v>98</v>
          </cell>
          <cell r="G33">
            <v>48</v>
          </cell>
          <cell r="H33">
            <v>0</v>
          </cell>
          <cell r="I33" t="str">
            <v>N</v>
          </cell>
          <cell r="J33">
            <v>0</v>
          </cell>
          <cell r="K33">
            <v>0.2</v>
          </cell>
        </row>
        <row r="34">
          <cell r="B34">
            <v>26.250000000000004</v>
          </cell>
          <cell r="C34">
            <v>32.9</v>
          </cell>
          <cell r="D34">
            <v>22.2</v>
          </cell>
          <cell r="E34">
            <v>83.625</v>
          </cell>
          <cell r="F34">
            <v>98</v>
          </cell>
          <cell r="G34">
            <v>53</v>
          </cell>
          <cell r="H34">
            <v>0</v>
          </cell>
          <cell r="I34" t="str">
            <v>N</v>
          </cell>
          <cell r="J34">
            <v>0</v>
          </cell>
          <cell r="K34">
            <v>3.4</v>
          </cell>
        </row>
        <row r="35">
          <cell r="B35">
            <v>27.225000000000005</v>
          </cell>
          <cell r="C35">
            <v>35</v>
          </cell>
          <cell r="D35">
            <v>21.2</v>
          </cell>
          <cell r="E35">
            <v>82.875</v>
          </cell>
          <cell r="F35">
            <v>98</v>
          </cell>
          <cell r="G35">
            <v>47</v>
          </cell>
          <cell r="H35">
            <v>0</v>
          </cell>
          <cell r="I35" t="str">
            <v>N</v>
          </cell>
          <cell r="J35">
            <v>0</v>
          </cell>
          <cell r="K35">
            <v>24</v>
          </cell>
        </row>
        <row r="36">
          <cell r="I36" t="str">
            <v>N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24.170833333333331</v>
          </cell>
          <cell r="C5">
            <v>29.4</v>
          </cell>
          <cell r="D5">
            <v>20.5</v>
          </cell>
          <cell r="E5">
            <v>82.625</v>
          </cell>
          <cell r="F5">
            <v>98</v>
          </cell>
          <cell r="G5">
            <v>49</v>
          </cell>
          <cell r="H5">
            <v>16.920000000000002</v>
          </cell>
          <cell r="I5" t="str">
            <v>S</v>
          </cell>
          <cell r="J5">
            <v>35.64</v>
          </cell>
          <cell r="K5">
            <v>0.2</v>
          </cell>
        </row>
        <row r="6">
          <cell r="B6">
            <v>21.479166666666668</v>
          </cell>
          <cell r="C6">
            <v>27.7</v>
          </cell>
          <cell r="D6">
            <v>16.8</v>
          </cell>
          <cell r="E6">
            <v>74.625</v>
          </cell>
          <cell r="F6">
            <v>92</v>
          </cell>
          <cell r="G6">
            <v>48</v>
          </cell>
          <cell r="H6">
            <v>18.720000000000002</v>
          </cell>
          <cell r="I6" t="str">
            <v>S</v>
          </cell>
          <cell r="J6">
            <v>38.880000000000003</v>
          </cell>
          <cell r="K6">
            <v>0</v>
          </cell>
        </row>
        <row r="7">
          <cell r="B7">
            <v>21.037500000000001</v>
          </cell>
          <cell r="C7">
            <v>29.4</v>
          </cell>
          <cell r="D7">
            <v>14.3</v>
          </cell>
          <cell r="E7">
            <v>71.666666666666671</v>
          </cell>
          <cell r="F7">
            <v>91</v>
          </cell>
          <cell r="G7">
            <v>41</v>
          </cell>
          <cell r="H7">
            <v>11.520000000000001</v>
          </cell>
          <cell r="I7" t="str">
            <v>SO</v>
          </cell>
          <cell r="J7">
            <v>26.64</v>
          </cell>
          <cell r="K7">
            <v>0</v>
          </cell>
        </row>
        <row r="8">
          <cell r="B8">
            <v>22.512499999999999</v>
          </cell>
          <cell r="C8">
            <v>30.4</v>
          </cell>
          <cell r="D8">
            <v>14.8</v>
          </cell>
          <cell r="E8">
            <v>62.125</v>
          </cell>
          <cell r="F8">
            <v>86</v>
          </cell>
          <cell r="G8">
            <v>30</v>
          </cell>
          <cell r="H8">
            <v>9.3600000000000012</v>
          </cell>
          <cell r="I8" t="str">
            <v>SO</v>
          </cell>
          <cell r="J8">
            <v>23.400000000000002</v>
          </cell>
          <cell r="K8">
            <v>0</v>
          </cell>
        </row>
        <row r="9">
          <cell r="B9">
            <v>24.645833333333332</v>
          </cell>
          <cell r="C9">
            <v>32.1</v>
          </cell>
          <cell r="D9">
            <v>16.899999999999999</v>
          </cell>
          <cell r="E9">
            <v>60.375</v>
          </cell>
          <cell r="F9">
            <v>88</v>
          </cell>
          <cell r="G9">
            <v>36</v>
          </cell>
          <cell r="H9">
            <v>12.24</v>
          </cell>
          <cell r="I9" t="str">
            <v>S</v>
          </cell>
          <cell r="J9">
            <v>24.12</v>
          </cell>
          <cell r="K9">
            <v>0</v>
          </cell>
        </row>
        <row r="10">
          <cell r="B10">
            <v>25.425000000000001</v>
          </cell>
          <cell r="C10">
            <v>32.9</v>
          </cell>
          <cell r="D10">
            <v>17.8</v>
          </cell>
          <cell r="E10">
            <v>57.333333333333336</v>
          </cell>
          <cell r="F10">
            <v>87</v>
          </cell>
          <cell r="G10">
            <v>27</v>
          </cell>
          <cell r="H10">
            <v>12.24</v>
          </cell>
          <cell r="I10" t="str">
            <v>S</v>
          </cell>
          <cell r="J10">
            <v>23.759999999999998</v>
          </cell>
          <cell r="K10">
            <v>0</v>
          </cell>
        </row>
        <row r="11">
          <cell r="B11">
            <v>23.570833333333336</v>
          </cell>
          <cell r="C11">
            <v>29.9</v>
          </cell>
          <cell r="D11">
            <v>18.100000000000001</v>
          </cell>
          <cell r="E11">
            <v>60.5</v>
          </cell>
          <cell r="F11">
            <v>84</v>
          </cell>
          <cell r="G11">
            <v>31</v>
          </cell>
          <cell r="H11">
            <v>15.120000000000001</v>
          </cell>
          <cell r="I11" t="str">
            <v>S</v>
          </cell>
          <cell r="J11">
            <v>35.28</v>
          </cell>
          <cell r="K11">
            <v>0</v>
          </cell>
        </row>
        <row r="12">
          <cell r="B12">
            <v>22.383333333333336</v>
          </cell>
          <cell r="C12">
            <v>30.6</v>
          </cell>
          <cell r="D12">
            <v>14.8</v>
          </cell>
          <cell r="E12">
            <v>57.291666666666664</v>
          </cell>
          <cell r="F12">
            <v>85</v>
          </cell>
          <cell r="G12">
            <v>28</v>
          </cell>
          <cell r="H12">
            <v>19.079999999999998</v>
          </cell>
          <cell r="I12" t="str">
            <v>SE</v>
          </cell>
          <cell r="J12">
            <v>35.28</v>
          </cell>
          <cell r="K12">
            <v>0</v>
          </cell>
        </row>
        <row r="13">
          <cell r="B13">
            <v>24.545833333333334</v>
          </cell>
          <cell r="C13">
            <v>31.9</v>
          </cell>
          <cell r="D13">
            <v>18.100000000000001</v>
          </cell>
          <cell r="E13">
            <v>54.541666666666664</v>
          </cell>
          <cell r="F13">
            <v>80</v>
          </cell>
          <cell r="G13">
            <v>37</v>
          </cell>
          <cell r="H13">
            <v>24.48</v>
          </cell>
          <cell r="I13" t="str">
            <v>NE</v>
          </cell>
          <cell r="J13">
            <v>44.28</v>
          </cell>
          <cell r="K13">
            <v>0</v>
          </cell>
        </row>
        <row r="14">
          <cell r="B14">
            <v>27.745833333333341</v>
          </cell>
          <cell r="C14">
            <v>35.200000000000003</v>
          </cell>
          <cell r="D14">
            <v>20</v>
          </cell>
          <cell r="E14">
            <v>46.333333333333336</v>
          </cell>
          <cell r="F14">
            <v>68</v>
          </cell>
          <cell r="G14">
            <v>31</v>
          </cell>
          <cell r="H14">
            <v>16.559999999999999</v>
          </cell>
          <cell r="I14" t="str">
            <v>NE</v>
          </cell>
          <cell r="J14">
            <v>34.200000000000003</v>
          </cell>
          <cell r="K14">
            <v>0</v>
          </cell>
        </row>
        <row r="15">
          <cell r="B15">
            <v>28.758333333333326</v>
          </cell>
          <cell r="C15">
            <v>36.299999999999997</v>
          </cell>
          <cell r="D15">
            <v>23.2</v>
          </cell>
          <cell r="E15">
            <v>49.708333333333336</v>
          </cell>
          <cell r="F15">
            <v>67</v>
          </cell>
          <cell r="G15">
            <v>32</v>
          </cell>
          <cell r="H15">
            <v>18.720000000000002</v>
          </cell>
          <cell r="I15" t="str">
            <v>NE</v>
          </cell>
          <cell r="J15">
            <v>40.680000000000007</v>
          </cell>
          <cell r="K15">
            <v>0</v>
          </cell>
        </row>
        <row r="16">
          <cell r="B16">
            <v>28.737499999999997</v>
          </cell>
          <cell r="C16">
            <v>36.299999999999997</v>
          </cell>
          <cell r="D16">
            <v>23.7</v>
          </cell>
          <cell r="E16">
            <v>52.041666666666664</v>
          </cell>
          <cell r="F16">
            <v>63</v>
          </cell>
          <cell r="G16">
            <v>36</v>
          </cell>
          <cell r="H16">
            <v>26.64</v>
          </cell>
          <cell r="I16" t="str">
            <v>NE</v>
          </cell>
          <cell r="J16">
            <v>54.36</v>
          </cell>
          <cell r="K16">
            <v>0</v>
          </cell>
        </row>
        <row r="17">
          <cell r="B17">
            <v>26.833333333333329</v>
          </cell>
          <cell r="C17">
            <v>34.1</v>
          </cell>
          <cell r="D17">
            <v>20.2</v>
          </cell>
          <cell r="E17">
            <v>69.416666666666671</v>
          </cell>
          <cell r="F17">
            <v>93</v>
          </cell>
          <cell r="G17">
            <v>45</v>
          </cell>
          <cell r="H17">
            <v>40.680000000000007</v>
          </cell>
          <cell r="I17" t="str">
            <v>N</v>
          </cell>
          <cell r="J17">
            <v>69.84</v>
          </cell>
          <cell r="K17">
            <v>11.200000000000001</v>
          </cell>
        </row>
        <row r="18">
          <cell r="B18">
            <v>28.654166666666701</v>
          </cell>
          <cell r="C18">
            <v>35.299999999999997</v>
          </cell>
          <cell r="D18">
            <v>22</v>
          </cell>
          <cell r="E18">
            <v>61.916666666666664</v>
          </cell>
          <cell r="F18">
            <v>88</v>
          </cell>
          <cell r="G18">
            <v>35</v>
          </cell>
          <cell r="H18">
            <v>21.96</v>
          </cell>
          <cell r="I18" t="str">
            <v>N</v>
          </cell>
          <cell r="J18">
            <v>41.04</v>
          </cell>
          <cell r="K18">
            <v>0</v>
          </cell>
        </row>
        <row r="19">
          <cell r="B19">
            <v>28.912499999999994</v>
          </cell>
          <cell r="C19">
            <v>35.5</v>
          </cell>
          <cell r="D19">
            <v>24.6</v>
          </cell>
          <cell r="E19">
            <v>63.083333333333336</v>
          </cell>
          <cell r="F19">
            <v>80</v>
          </cell>
          <cell r="G19">
            <v>39</v>
          </cell>
          <cell r="H19">
            <v>21.240000000000002</v>
          </cell>
          <cell r="I19" t="str">
            <v>N</v>
          </cell>
          <cell r="J19">
            <v>30.96</v>
          </cell>
          <cell r="K19">
            <v>0</v>
          </cell>
        </row>
        <row r="20">
          <cell r="B20">
            <v>27.199999999999992</v>
          </cell>
          <cell r="C20">
            <v>34.4</v>
          </cell>
          <cell r="D20">
            <v>21.4</v>
          </cell>
          <cell r="E20">
            <v>69.041666666666671</v>
          </cell>
          <cell r="F20">
            <v>92</v>
          </cell>
          <cell r="G20">
            <v>43</v>
          </cell>
          <cell r="H20">
            <v>18.36</v>
          </cell>
          <cell r="I20" t="str">
            <v>N</v>
          </cell>
          <cell r="J20">
            <v>42.84</v>
          </cell>
          <cell r="K20">
            <v>0.4</v>
          </cell>
        </row>
        <row r="21">
          <cell r="B21">
            <v>29.129166666666663</v>
          </cell>
          <cell r="C21">
            <v>36</v>
          </cell>
          <cell r="D21">
            <v>23.6</v>
          </cell>
          <cell r="E21">
            <v>63.5</v>
          </cell>
          <cell r="F21">
            <v>86</v>
          </cell>
          <cell r="G21">
            <v>40</v>
          </cell>
          <cell r="H21">
            <v>15.120000000000001</v>
          </cell>
          <cell r="I21" t="str">
            <v>N</v>
          </cell>
          <cell r="J21">
            <v>47.16</v>
          </cell>
          <cell r="K21">
            <v>0</v>
          </cell>
        </row>
        <row r="22">
          <cell r="B22">
            <v>28.720833333333335</v>
          </cell>
          <cell r="C22">
            <v>35</v>
          </cell>
          <cell r="D22">
            <v>24</v>
          </cell>
          <cell r="E22">
            <v>64.25</v>
          </cell>
          <cell r="F22">
            <v>85</v>
          </cell>
          <cell r="G22">
            <v>40</v>
          </cell>
          <cell r="H22">
            <v>23.759999999999998</v>
          </cell>
          <cell r="I22" t="str">
            <v>N</v>
          </cell>
          <cell r="J22">
            <v>37.800000000000004</v>
          </cell>
          <cell r="K22">
            <v>0</v>
          </cell>
        </row>
        <row r="23">
          <cell r="B23">
            <v>29.295833333333331</v>
          </cell>
          <cell r="C23">
            <v>36.4</v>
          </cell>
          <cell r="D23">
            <v>22.8</v>
          </cell>
          <cell r="E23">
            <v>58.208333333333336</v>
          </cell>
          <cell r="F23">
            <v>83</v>
          </cell>
          <cell r="G23">
            <v>31</v>
          </cell>
          <cell r="H23">
            <v>16.920000000000002</v>
          </cell>
          <cell r="I23" t="str">
            <v>N</v>
          </cell>
          <cell r="J23">
            <v>35.64</v>
          </cell>
          <cell r="K23">
            <v>0</v>
          </cell>
        </row>
        <row r="24">
          <cell r="B24">
            <v>29.95</v>
          </cell>
          <cell r="C24">
            <v>36.5</v>
          </cell>
          <cell r="D24">
            <v>22.5</v>
          </cell>
          <cell r="E24">
            <v>57.833333333333336</v>
          </cell>
          <cell r="F24">
            <v>89</v>
          </cell>
          <cell r="G24">
            <v>33</v>
          </cell>
          <cell r="H24">
            <v>20.88</v>
          </cell>
          <cell r="I24" t="str">
            <v>N</v>
          </cell>
          <cell r="J24">
            <v>39.24</v>
          </cell>
          <cell r="K24">
            <v>0</v>
          </cell>
        </row>
        <row r="25">
          <cell r="B25">
            <v>28.324999999999999</v>
          </cell>
          <cell r="C25">
            <v>36.4</v>
          </cell>
          <cell r="D25">
            <v>24.1</v>
          </cell>
          <cell r="E25">
            <v>62.083333333333336</v>
          </cell>
          <cell r="F25">
            <v>80</v>
          </cell>
          <cell r="G25">
            <v>36</v>
          </cell>
          <cell r="H25">
            <v>23.759999999999998</v>
          </cell>
          <cell r="I25" t="str">
            <v>NO</v>
          </cell>
          <cell r="J25">
            <v>82.08</v>
          </cell>
          <cell r="K25">
            <v>0</v>
          </cell>
        </row>
        <row r="26">
          <cell r="B26">
            <v>25.133333333333326</v>
          </cell>
          <cell r="C26">
            <v>32</v>
          </cell>
          <cell r="D26">
            <v>21.9</v>
          </cell>
          <cell r="E26">
            <v>79.541666666666671</v>
          </cell>
          <cell r="F26">
            <v>94</v>
          </cell>
          <cell r="G26">
            <v>55</v>
          </cell>
          <cell r="H26">
            <v>21.96</v>
          </cell>
          <cell r="I26" t="str">
            <v>NE</v>
          </cell>
          <cell r="J26">
            <v>42.84</v>
          </cell>
          <cell r="K26">
            <v>9</v>
          </cell>
        </row>
        <row r="27">
          <cell r="B27">
            <v>24.433333333333334</v>
          </cell>
          <cell r="C27">
            <v>31.4</v>
          </cell>
          <cell r="D27">
            <v>22</v>
          </cell>
          <cell r="E27">
            <v>87.291666666666671</v>
          </cell>
          <cell r="F27">
            <v>97</v>
          </cell>
          <cell r="G27">
            <v>61</v>
          </cell>
          <cell r="H27">
            <v>16.920000000000002</v>
          </cell>
          <cell r="I27" t="str">
            <v>N</v>
          </cell>
          <cell r="J27">
            <v>36.72</v>
          </cell>
          <cell r="K27">
            <v>6.8</v>
          </cell>
        </row>
        <row r="28">
          <cell r="B28">
            <v>24.220833333333335</v>
          </cell>
          <cell r="C28">
            <v>29.2</v>
          </cell>
          <cell r="D28">
            <v>21.7</v>
          </cell>
          <cell r="E28">
            <v>87.75</v>
          </cell>
          <cell r="F28">
            <v>97</v>
          </cell>
          <cell r="G28">
            <v>64</v>
          </cell>
          <cell r="H28">
            <v>22.32</v>
          </cell>
          <cell r="I28" t="str">
            <v>N</v>
          </cell>
          <cell r="J28">
            <v>34.200000000000003</v>
          </cell>
          <cell r="K28">
            <v>3.4</v>
          </cell>
        </row>
        <row r="29">
          <cell r="B29">
            <v>25.458333333333332</v>
          </cell>
          <cell r="C29">
            <v>32.5</v>
          </cell>
          <cell r="D29">
            <v>21.9</v>
          </cell>
          <cell r="E29">
            <v>82</v>
          </cell>
          <cell r="F29">
            <v>96</v>
          </cell>
          <cell r="G29">
            <v>51</v>
          </cell>
          <cell r="H29">
            <v>13.68</v>
          </cell>
          <cell r="I29" t="str">
            <v>NE</v>
          </cell>
          <cell r="J29">
            <v>28.08</v>
          </cell>
          <cell r="K29">
            <v>0</v>
          </cell>
        </row>
        <row r="30">
          <cell r="B30">
            <v>25.875</v>
          </cell>
          <cell r="C30">
            <v>32.5</v>
          </cell>
          <cell r="D30">
            <v>21.7</v>
          </cell>
          <cell r="E30">
            <v>80.25</v>
          </cell>
          <cell r="F30">
            <v>96</v>
          </cell>
          <cell r="G30">
            <v>49</v>
          </cell>
          <cell r="H30">
            <v>14.76</v>
          </cell>
          <cell r="I30" t="str">
            <v>NE</v>
          </cell>
          <cell r="J30">
            <v>28.44</v>
          </cell>
          <cell r="K30">
            <v>1.5999999999999999</v>
          </cell>
        </row>
        <row r="31">
          <cell r="B31">
            <v>27.158333333333331</v>
          </cell>
          <cell r="C31">
            <v>33.799999999999997</v>
          </cell>
          <cell r="D31">
            <v>22.1</v>
          </cell>
          <cell r="E31">
            <v>74.708333333333329</v>
          </cell>
          <cell r="F31">
            <v>97</v>
          </cell>
          <cell r="G31">
            <v>45</v>
          </cell>
          <cell r="H31">
            <v>15.120000000000001</v>
          </cell>
          <cell r="I31" t="str">
            <v>N</v>
          </cell>
          <cell r="J31">
            <v>30.6</v>
          </cell>
          <cell r="K31">
            <v>0</v>
          </cell>
        </row>
        <row r="32">
          <cell r="B32">
            <v>25.708333333333339</v>
          </cell>
          <cell r="C32">
            <v>32.1</v>
          </cell>
          <cell r="D32">
            <v>21.9</v>
          </cell>
          <cell r="E32">
            <v>80.458333333333329</v>
          </cell>
          <cell r="F32">
            <v>96</v>
          </cell>
          <cell r="G32">
            <v>57</v>
          </cell>
          <cell r="H32">
            <v>19.8</v>
          </cell>
          <cell r="I32" t="str">
            <v>NO</v>
          </cell>
          <cell r="J32">
            <v>38.159999999999997</v>
          </cell>
          <cell r="K32">
            <v>24.6</v>
          </cell>
        </row>
        <row r="33">
          <cell r="B33">
            <v>24.625</v>
          </cell>
          <cell r="C33">
            <v>30.9</v>
          </cell>
          <cell r="D33">
            <v>22.1</v>
          </cell>
          <cell r="E33">
            <v>89.125</v>
          </cell>
          <cell r="F33">
            <v>98</v>
          </cell>
          <cell r="G33">
            <v>64</v>
          </cell>
          <cell r="H33">
            <v>13.68</v>
          </cell>
          <cell r="I33" t="str">
            <v>N</v>
          </cell>
          <cell r="J33">
            <v>40.32</v>
          </cell>
          <cell r="K33">
            <v>75.999999999999986</v>
          </cell>
        </row>
        <row r="34">
          <cell r="B34">
            <v>24.604166666666668</v>
          </cell>
          <cell r="C34">
            <v>31.8</v>
          </cell>
          <cell r="D34">
            <v>22.3</v>
          </cell>
          <cell r="E34">
            <v>89</v>
          </cell>
          <cell r="F34">
            <v>97</v>
          </cell>
          <cell r="G34">
            <v>59</v>
          </cell>
          <cell r="H34">
            <v>18</v>
          </cell>
          <cell r="I34" t="str">
            <v>N</v>
          </cell>
          <cell r="J34">
            <v>40.32</v>
          </cell>
          <cell r="K34">
            <v>0.2</v>
          </cell>
        </row>
        <row r="35">
          <cell r="B35">
            <v>26.941666666666674</v>
          </cell>
          <cell r="C35">
            <v>33.5</v>
          </cell>
          <cell r="D35">
            <v>22.4</v>
          </cell>
          <cell r="E35">
            <v>80.083333333333329</v>
          </cell>
          <cell r="F35">
            <v>97</v>
          </cell>
          <cell r="G35">
            <v>54</v>
          </cell>
          <cell r="H35">
            <v>11.520000000000001</v>
          </cell>
          <cell r="I35" t="str">
            <v>N</v>
          </cell>
          <cell r="J35">
            <v>25.2</v>
          </cell>
          <cell r="K35">
            <v>0</v>
          </cell>
        </row>
        <row r="36">
          <cell r="I36" t="str">
            <v>N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23.908333333333335</v>
          </cell>
          <cell r="C5">
            <v>29.3</v>
          </cell>
          <cell r="D5">
            <v>21.3</v>
          </cell>
          <cell r="E5" t="str">
            <v>*</v>
          </cell>
          <cell r="F5" t="str">
            <v>*</v>
          </cell>
          <cell r="G5" t="str">
            <v>*</v>
          </cell>
          <cell r="H5">
            <v>14.76</v>
          </cell>
          <cell r="I5" t="str">
            <v>NE</v>
          </cell>
          <cell r="J5">
            <v>39.6</v>
          </cell>
          <cell r="K5">
            <v>8.7999999999999989</v>
          </cell>
        </row>
        <row r="6">
          <cell r="B6">
            <v>23.995833333333334</v>
          </cell>
          <cell r="C6">
            <v>30.1</v>
          </cell>
          <cell r="D6">
            <v>19.600000000000001</v>
          </cell>
          <cell r="E6" t="str">
            <v>*</v>
          </cell>
          <cell r="F6" t="str">
            <v>*</v>
          </cell>
          <cell r="G6" t="str">
            <v>*</v>
          </cell>
          <cell r="H6">
            <v>30.240000000000002</v>
          </cell>
          <cell r="I6" t="str">
            <v>S</v>
          </cell>
          <cell r="J6">
            <v>49.32</v>
          </cell>
          <cell r="K6">
            <v>0.2</v>
          </cell>
        </row>
        <row r="7">
          <cell r="B7">
            <v>23.42173913043478</v>
          </cell>
          <cell r="C7">
            <v>30.8</v>
          </cell>
          <cell r="D7">
            <v>16.600000000000001</v>
          </cell>
          <cell r="E7" t="str">
            <v>*</v>
          </cell>
          <cell r="F7" t="str">
            <v>*</v>
          </cell>
          <cell r="G7" t="str">
            <v>*</v>
          </cell>
          <cell r="H7">
            <v>21.6</v>
          </cell>
          <cell r="I7" t="str">
            <v>S</v>
          </cell>
          <cell r="J7">
            <v>40.32</v>
          </cell>
          <cell r="K7">
            <v>0</v>
          </cell>
        </row>
        <row r="8">
          <cell r="B8">
            <v>24.99166666666666</v>
          </cell>
          <cell r="C8">
            <v>31.8</v>
          </cell>
          <cell r="D8">
            <v>17.899999999999999</v>
          </cell>
          <cell r="E8" t="str">
            <v>*</v>
          </cell>
          <cell r="F8" t="str">
            <v>*</v>
          </cell>
          <cell r="G8" t="str">
            <v>*</v>
          </cell>
          <cell r="H8">
            <v>14.04</v>
          </cell>
          <cell r="I8" t="str">
            <v>S</v>
          </cell>
          <cell r="J8">
            <v>23.759999999999998</v>
          </cell>
          <cell r="K8">
            <v>0</v>
          </cell>
        </row>
        <row r="9">
          <cell r="B9">
            <v>26.587499999999995</v>
          </cell>
          <cell r="C9">
            <v>33</v>
          </cell>
          <cell r="D9">
            <v>19.399999999999999</v>
          </cell>
          <cell r="E9" t="str">
            <v>*</v>
          </cell>
          <cell r="F9" t="str">
            <v>*</v>
          </cell>
          <cell r="G9" t="str">
            <v>*</v>
          </cell>
          <cell r="H9">
            <v>10.44</v>
          </cell>
          <cell r="I9" t="str">
            <v>S</v>
          </cell>
          <cell r="J9">
            <v>21.96</v>
          </cell>
          <cell r="K9">
            <v>0</v>
          </cell>
        </row>
        <row r="10">
          <cell r="B10">
            <v>27.083333333333332</v>
          </cell>
          <cell r="C10">
            <v>34.6</v>
          </cell>
          <cell r="D10">
            <v>20.2</v>
          </cell>
          <cell r="E10" t="str">
            <v>*</v>
          </cell>
          <cell r="F10" t="str">
            <v>*</v>
          </cell>
          <cell r="G10" t="str">
            <v>*</v>
          </cell>
          <cell r="H10">
            <v>14.4</v>
          </cell>
          <cell r="I10" t="str">
            <v>S</v>
          </cell>
          <cell r="J10">
            <v>24.840000000000003</v>
          </cell>
          <cell r="K10">
            <v>0</v>
          </cell>
        </row>
        <row r="11">
          <cell r="B11">
            <v>27.270833333333332</v>
          </cell>
          <cell r="C11">
            <v>33.799999999999997</v>
          </cell>
          <cell r="D11">
            <v>20.2</v>
          </cell>
          <cell r="E11" t="str">
            <v>*</v>
          </cell>
          <cell r="F11" t="str">
            <v>*</v>
          </cell>
          <cell r="G11" t="str">
            <v>*</v>
          </cell>
          <cell r="H11">
            <v>19.440000000000001</v>
          </cell>
          <cell r="I11" t="str">
            <v>S</v>
          </cell>
          <cell r="J11">
            <v>42.480000000000004</v>
          </cell>
          <cell r="K11">
            <v>0</v>
          </cell>
        </row>
        <row r="12">
          <cell r="B12">
            <v>25.745833333333334</v>
          </cell>
          <cell r="C12">
            <v>31.8</v>
          </cell>
          <cell r="D12">
            <v>19.5</v>
          </cell>
          <cell r="E12" t="str">
            <v>*</v>
          </cell>
          <cell r="F12" t="str">
            <v>*</v>
          </cell>
          <cell r="G12" t="str">
            <v>*</v>
          </cell>
          <cell r="H12">
            <v>24.12</v>
          </cell>
          <cell r="I12" t="str">
            <v>S</v>
          </cell>
          <cell r="J12">
            <v>41.04</v>
          </cell>
          <cell r="K12">
            <v>0</v>
          </cell>
        </row>
        <row r="13">
          <cell r="B13">
            <v>25.658333333333335</v>
          </cell>
          <cell r="C13">
            <v>33.5</v>
          </cell>
          <cell r="D13">
            <v>18.399999999999999</v>
          </cell>
          <cell r="E13" t="str">
            <v>*</v>
          </cell>
          <cell r="F13" t="str">
            <v>*</v>
          </cell>
          <cell r="G13" t="str">
            <v>*</v>
          </cell>
          <cell r="H13">
            <v>17.64</v>
          </cell>
          <cell r="I13" t="str">
            <v>SE</v>
          </cell>
          <cell r="J13">
            <v>31.680000000000003</v>
          </cell>
          <cell r="K13">
            <v>0</v>
          </cell>
        </row>
        <row r="14">
          <cell r="B14">
            <v>27.618181818181821</v>
          </cell>
          <cell r="C14">
            <v>34.5</v>
          </cell>
          <cell r="D14">
            <v>19.7</v>
          </cell>
          <cell r="E14" t="str">
            <v>*</v>
          </cell>
          <cell r="F14" t="str">
            <v>*</v>
          </cell>
          <cell r="G14" t="str">
            <v>*</v>
          </cell>
          <cell r="H14">
            <v>15.840000000000002</v>
          </cell>
          <cell r="I14" t="str">
            <v>NE</v>
          </cell>
          <cell r="J14">
            <v>34.92</v>
          </cell>
          <cell r="K14">
            <v>0</v>
          </cell>
        </row>
        <row r="15">
          <cell r="B15">
            <v>27.362500000000001</v>
          </cell>
          <cell r="C15">
            <v>33.9</v>
          </cell>
          <cell r="D15">
            <v>20.3</v>
          </cell>
          <cell r="E15" t="str">
            <v>*</v>
          </cell>
          <cell r="F15" t="str">
            <v>*</v>
          </cell>
          <cell r="G15" t="str">
            <v>*</v>
          </cell>
          <cell r="H15">
            <v>17.28</v>
          </cell>
          <cell r="I15" t="str">
            <v>N</v>
          </cell>
          <cell r="J15">
            <v>35.64</v>
          </cell>
          <cell r="K15">
            <v>0</v>
          </cell>
        </row>
        <row r="16">
          <cell r="B16">
            <v>27.162499999999998</v>
          </cell>
          <cell r="C16">
            <v>33.6</v>
          </cell>
          <cell r="D16">
            <v>23.4</v>
          </cell>
          <cell r="E16" t="str">
            <v>*</v>
          </cell>
          <cell r="F16" t="str">
            <v>*</v>
          </cell>
          <cell r="G16" t="str">
            <v>*</v>
          </cell>
          <cell r="H16">
            <v>18.720000000000002</v>
          </cell>
          <cell r="I16" t="str">
            <v>NO</v>
          </cell>
          <cell r="J16">
            <v>39.24</v>
          </cell>
          <cell r="K16">
            <v>0</v>
          </cell>
        </row>
        <row r="17">
          <cell r="B17">
            <v>24.854166666666668</v>
          </cell>
          <cell r="C17">
            <v>32.9</v>
          </cell>
          <cell r="D17">
            <v>18.2</v>
          </cell>
          <cell r="E17" t="str">
            <v>*</v>
          </cell>
          <cell r="F17" t="str">
            <v>*</v>
          </cell>
          <cell r="G17" t="str">
            <v>*</v>
          </cell>
          <cell r="H17">
            <v>20.16</v>
          </cell>
          <cell r="I17" t="str">
            <v>N</v>
          </cell>
          <cell r="J17">
            <v>46.800000000000004</v>
          </cell>
          <cell r="K17">
            <v>0</v>
          </cell>
        </row>
        <row r="18">
          <cell r="B18">
            <v>25.508333333333329</v>
          </cell>
          <cell r="C18">
            <v>33.9</v>
          </cell>
          <cell r="D18">
            <v>19.2</v>
          </cell>
          <cell r="E18" t="str">
            <v>*</v>
          </cell>
          <cell r="F18" t="str">
            <v>*</v>
          </cell>
          <cell r="G18" t="str">
            <v>*</v>
          </cell>
          <cell r="H18">
            <v>21.96</v>
          </cell>
          <cell r="I18" t="str">
            <v>N</v>
          </cell>
          <cell r="J18">
            <v>36.36</v>
          </cell>
          <cell r="K18">
            <v>0</v>
          </cell>
        </row>
        <row r="19">
          <cell r="B19">
            <v>25.537499999999998</v>
          </cell>
          <cell r="C19">
            <v>33.799999999999997</v>
          </cell>
          <cell r="D19">
            <v>21.4</v>
          </cell>
          <cell r="E19" t="str">
            <v>*</v>
          </cell>
          <cell r="F19" t="str">
            <v>*</v>
          </cell>
          <cell r="G19" t="str">
            <v>*</v>
          </cell>
          <cell r="H19">
            <v>18.720000000000002</v>
          </cell>
          <cell r="I19" t="str">
            <v>NO</v>
          </cell>
          <cell r="J19">
            <v>42.84</v>
          </cell>
          <cell r="K19">
            <v>1</v>
          </cell>
        </row>
        <row r="20">
          <cell r="B20">
            <v>26.700000000000003</v>
          </cell>
          <cell r="C20">
            <v>34.1</v>
          </cell>
          <cell r="D20">
            <v>20.7</v>
          </cell>
          <cell r="E20" t="str">
            <v>*</v>
          </cell>
          <cell r="F20" t="str">
            <v>*</v>
          </cell>
          <cell r="G20" t="str">
            <v>*</v>
          </cell>
          <cell r="H20">
            <v>11.16</v>
          </cell>
          <cell r="I20" t="str">
            <v>NE</v>
          </cell>
          <cell r="J20">
            <v>37.440000000000005</v>
          </cell>
          <cell r="K20">
            <v>0</v>
          </cell>
        </row>
        <row r="21">
          <cell r="B21">
            <v>27.712500000000002</v>
          </cell>
          <cell r="C21">
            <v>34.799999999999997</v>
          </cell>
          <cell r="D21">
            <v>21.6</v>
          </cell>
          <cell r="E21" t="str">
            <v>*</v>
          </cell>
          <cell r="F21" t="str">
            <v>*</v>
          </cell>
          <cell r="G21" t="str">
            <v>*</v>
          </cell>
          <cell r="H21">
            <v>17.28</v>
          </cell>
          <cell r="I21" t="str">
            <v>NO</v>
          </cell>
          <cell r="J21">
            <v>45</v>
          </cell>
          <cell r="K21">
            <v>4.2</v>
          </cell>
        </row>
        <row r="22">
          <cell r="B22">
            <v>27.458333333333329</v>
          </cell>
          <cell r="C22">
            <v>35.4</v>
          </cell>
          <cell r="D22">
            <v>23.3</v>
          </cell>
          <cell r="E22" t="str">
            <v>*</v>
          </cell>
          <cell r="F22" t="str">
            <v>*</v>
          </cell>
          <cell r="G22" t="str">
            <v>*</v>
          </cell>
          <cell r="H22">
            <v>24.48</v>
          </cell>
          <cell r="I22" t="str">
            <v>NO</v>
          </cell>
          <cell r="J22">
            <v>41.4</v>
          </cell>
          <cell r="K22">
            <v>0</v>
          </cell>
        </row>
        <row r="23">
          <cell r="B23">
            <v>27.016666666666666</v>
          </cell>
          <cell r="C23">
            <v>35.5</v>
          </cell>
          <cell r="D23">
            <v>20.5</v>
          </cell>
          <cell r="E23" t="str">
            <v>*</v>
          </cell>
          <cell r="F23" t="str">
            <v>*</v>
          </cell>
          <cell r="G23" t="str">
            <v>*</v>
          </cell>
          <cell r="H23">
            <v>15.120000000000001</v>
          </cell>
          <cell r="I23" t="str">
            <v>S</v>
          </cell>
          <cell r="J23">
            <v>32.76</v>
          </cell>
          <cell r="K23">
            <v>0</v>
          </cell>
        </row>
        <row r="24">
          <cell r="B24">
            <v>28.475000000000005</v>
          </cell>
          <cell r="C24">
            <v>36.4</v>
          </cell>
          <cell r="D24">
            <v>22</v>
          </cell>
          <cell r="E24" t="str">
            <v>*</v>
          </cell>
          <cell r="F24" t="str">
            <v>*</v>
          </cell>
          <cell r="G24" t="str">
            <v>*</v>
          </cell>
          <cell r="H24">
            <v>15.120000000000001</v>
          </cell>
          <cell r="I24" t="str">
            <v>S</v>
          </cell>
          <cell r="J24">
            <v>28.44</v>
          </cell>
          <cell r="K24">
            <v>0</v>
          </cell>
        </row>
        <row r="25">
          <cell r="B25">
            <v>27.095833333333335</v>
          </cell>
          <cell r="C25">
            <v>34.6</v>
          </cell>
          <cell r="D25">
            <v>21.6</v>
          </cell>
          <cell r="E25" t="str">
            <v>*</v>
          </cell>
          <cell r="F25" t="str">
            <v>*</v>
          </cell>
          <cell r="G25" t="str">
            <v>*</v>
          </cell>
          <cell r="H25">
            <v>20.88</v>
          </cell>
          <cell r="I25" t="str">
            <v>NO</v>
          </cell>
          <cell r="J25">
            <v>36.36</v>
          </cell>
          <cell r="K25">
            <v>0</v>
          </cell>
        </row>
        <row r="26">
          <cell r="B26">
            <v>24.995833333333334</v>
          </cell>
          <cell r="C26">
            <v>32.6</v>
          </cell>
          <cell r="D26">
            <v>20.7</v>
          </cell>
          <cell r="E26" t="str">
            <v>*</v>
          </cell>
          <cell r="F26" t="str">
            <v>*</v>
          </cell>
          <cell r="G26" t="str">
            <v>*</v>
          </cell>
          <cell r="H26">
            <v>19.440000000000001</v>
          </cell>
          <cell r="I26" t="str">
            <v>SO</v>
          </cell>
          <cell r="J26">
            <v>44.28</v>
          </cell>
          <cell r="K26">
            <v>2.8000000000000003</v>
          </cell>
        </row>
        <row r="27">
          <cell r="B27">
            <v>26.554166666666664</v>
          </cell>
          <cell r="C27">
            <v>34.200000000000003</v>
          </cell>
          <cell r="D27">
            <v>22.3</v>
          </cell>
          <cell r="E27" t="str">
            <v>*</v>
          </cell>
          <cell r="F27" t="str">
            <v>*</v>
          </cell>
          <cell r="G27" t="str">
            <v>*</v>
          </cell>
          <cell r="H27">
            <v>24.840000000000003</v>
          </cell>
          <cell r="I27" t="str">
            <v>S</v>
          </cell>
          <cell r="J27">
            <v>48.96</v>
          </cell>
          <cell r="K27">
            <v>0</v>
          </cell>
        </row>
        <row r="28">
          <cell r="B28">
            <v>24.399999999999995</v>
          </cell>
          <cell r="C28">
            <v>30.3</v>
          </cell>
          <cell r="D28">
            <v>21.1</v>
          </cell>
          <cell r="E28" t="str">
            <v>*</v>
          </cell>
          <cell r="F28" t="str">
            <v>*</v>
          </cell>
          <cell r="G28" t="str">
            <v>*</v>
          </cell>
          <cell r="H28">
            <v>17.64</v>
          </cell>
          <cell r="I28" t="str">
            <v>N</v>
          </cell>
          <cell r="J28">
            <v>37.440000000000005</v>
          </cell>
          <cell r="K28">
            <v>0</v>
          </cell>
        </row>
        <row r="29">
          <cell r="B29">
            <v>24.908333333333331</v>
          </cell>
          <cell r="C29">
            <v>32.1</v>
          </cell>
          <cell r="D29">
            <v>21.5</v>
          </cell>
          <cell r="E29" t="str">
            <v>*</v>
          </cell>
          <cell r="F29" t="str">
            <v>*</v>
          </cell>
          <cell r="G29" t="str">
            <v>*</v>
          </cell>
          <cell r="H29">
            <v>27.720000000000002</v>
          </cell>
          <cell r="I29" t="str">
            <v>S</v>
          </cell>
          <cell r="J29">
            <v>43.2</v>
          </cell>
          <cell r="K29">
            <v>0</v>
          </cell>
        </row>
        <row r="30">
          <cell r="B30">
            <v>24.787500000000005</v>
          </cell>
          <cell r="C30">
            <v>30.5</v>
          </cell>
          <cell r="D30">
            <v>21.8</v>
          </cell>
          <cell r="E30">
            <v>76</v>
          </cell>
          <cell r="F30">
            <v>80</v>
          </cell>
          <cell r="G30">
            <v>67</v>
          </cell>
          <cell r="H30">
            <v>13.32</v>
          </cell>
          <cell r="I30" t="str">
            <v>S</v>
          </cell>
          <cell r="J30">
            <v>29.52</v>
          </cell>
          <cell r="K30">
            <v>0</v>
          </cell>
        </row>
        <row r="31">
          <cell r="B31">
            <v>25.05</v>
          </cell>
          <cell r="C31">
            <v>33.299999999999997</v>
          </cell>
          <cell r="D31">
            <v>21.4</v>
          </cell>
          <cell r="E31" t="str">
            <v>*</v>
          </cell>
          <cell r="F31" t="str">
            <v>*</v>
          </cell>
          <cell r="G31" t="str">
            <v>*</v>
          </cell>
          <cell r="H31">
            <v>19.8</v>
          </cell>
          <cell r="I31" t="str">
            <v>NO</v>
          </cell>
          <cell r="J31">
            <v>40.680000000000007</v>
          </cell>
          <cell r="K31">
            <v>0.8</v>
          </cell>
        </row>
        <row r="32">
          <cell r="B32">
            <v>23.533333333333331</v>
          </cell>
          <cell r="C32">
            <v>28.6</v>
          </cell>
          <cell r="D32">
            <v>21.1</v>
          </cell>
          <cell r="E32" t="str">
            <v>*</v>
          </cell>
          <cell r="F32" t="str">
            <v>*</v>
          </cell>
          <cell r="G32" t="str">
            <v>*</v>
          </cell>
          <cell r="H32">
            <v>15.840000000000002</v>
          </cell>
          <cell r="I32" t="str">
            <v>NO</v>
          </cell>
          <cell r="J32">
            <v>29.52</v>
          </cell>
          <cell r="K32">
            <v>31.4</v>
          </cell>
        </row>
        <row r="33">
          <cell r="B33">
            <v>23.304166666666664</v>
          </cell>
          <cell r="C33">
            <v>29.9</v>
          </cell>
          <cell r="D33">
            <v>22.2</v>
          </cell>
          <cell r="E33" t="str">
            <v>*</v>
          </cell>
          <cell r="F33" t="str">
            <v>*</v>
          </cell>
          <cell r="G33" t="str">
            <v>*</v>
          </cell>
          <cell r="H33">
            <v>19.079999999999998</v>
          </cell>
          <cell r="I33" t="str">
            <v>N</v>
          </cell>
          <cell r="J33">
            <v>30.96</v>
          </cell>
          <cell r="K33">
            <v>33.799999999999997</v>
          </cell>
        </row>
        <row r="34">
          <cell r="B34">
            <v>23.929166666666671</v>
          </cell>
          <cell r="C34">
            <v>29.8</v>
          </cell>
          <cell r="D34">
            <v>21.6</v>
          </cell>
          <cell r="E34" t="str">
            <v>*</v>
          </cell>
          <cell r="F34" t="str">
            <v>*</v>
          </cell>
          <cell r="G34" t="str">
            <v>*</v>
          </cell>
          <cell r="H34">
            <v>16.2</v>
          </cell>
          <cell r="I34" t="str">
            <v>NO</v>
          </cell>
          <cell r="J34">
            <v>32.04</v>
          </cell>
          <cell r="K34">
            <v>0.60000000000000009</v>
          </cell>
        </row>
        <row r="35">
          <cell r="B35">
            <v>24.995833333333334</v>
          </cell>
          <cell r="C35">
            <v>29.8</v>
          </cell>
          <cell r="D35">
            <v>22.5</v>
          </cell>
          <cell r="E35" t="str">
            <v>*</v>
          </cell>
          <cell r="F35" t="str">
            <v>*</v>
          </cell>
          <cell r="G35" t="str">
            <v>*</v>
          </cell>
          <cell r="H35">
            <v>12.6</v>
          </cell>
          <cell r="I35" t="str">
            <v>NO</v>
          </cell>
          <cell r="J35">
            <v>25.56</v>
          </cell>
          <cell r="K35">
            <v>0</v>
          </cell>
        </row>
        <row r="36">
          <cell r="I36" t="str">
            <v>S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24.354166666666671</v>
          </cell>
          <cell r="C5">
            <v>30.3</v>
          </cell>
          <cell r="D5">
            <v>20.8</v>
          </cell>
          <cell r="E5">
            <v>83.166666666666671</v>
          </cell>
          <cell r="F5">
            <v>97</v>
          </cell>
          <cell r="G5">
            <v>58</v>
          </cell>
          <cell r="H5">
            <v>16.920000000000002</v>
          </cell>
          <cell r="I5" t="str">
            <v>L</v>
          </cell>
          <cell r="J5">
            <v>39.6</v>
          </cell>
          <cell r="K5">
            <v>0.4</v>
          </cell>
        </row>
        <row r="6">
          <cell r="B6">
            <v>23.329166666666666</v>
          </cell>
          <cell r="C6">
            <v>28.9</v>
          </cell>
          <cell r="D6">
            <v>18.2</v>
          </cell>
          <cell r="E6">
            <v>66.583333333333329</v>
          </cell>
          <cell r="F6">
            <v>88</v>
          </cell>
          <cell r="G6">
            <v>45</v>
          </cell>
          <cell r="H6">
            <v>25.92</v>
          </cell>
          <cell r="I6" t="str">
            <v>N</v>
          </cell>
          <cell r="J6">
            <v>42.12</v>
          </cell>
          <cell r="K6">
            <v>0</v>
          </cell>
        </row>
        <row r="7">
          <cell r="B7">
            <v>22.429166666666664</v>
          </cell>
          <cell r="C7">
            <v>30</v>
          </cell>
          <cell r="D7">
            <v>15.3</v>
          </cell>
          <cell r="E7">
            <v>67.458333333333329</v>
          </cell>
          <cell r="F7">
            <v>90</v>
          </cell>
          <cell r="G7">
            <v>43</v>
          </cell>
          <cell r="H7">
            <v>14.76</v>
          </cell>
          <cell r="I7" t="str">
            <v>N</v>
          </cell>
          <cell r="J7">
            <v>27</v>
          </cell>
          <cell r="K7">
            <v>0</v>
          </cell>
        </row>
        <row r="8">
          <cell r="B8">
            <v>24.958333333333332</v>
          </cell>
          <cell r="C8">
            <v>31.6</v>
          </cell>
          <cell r="D8">
            <v>18.399999999999999</v>
          </cell>
          <cell r="E8">
            <v>62.041666666666664</v>
          </cell>
          <cell r="F8">
            <v>87</v>
          </cell>
          <cell r="G8">
            <v>38</v>
          </cell>
          <cell r="H8">
            <v>14.76</v>
          </cell>
          <cell r="I8" t="str">
            <v>N</v>
          </cell>
          <cell r="J8">
            <v>24.48</v>
          </cell>
          <cell r="K8">
            <v>0</v>
          </cell>
        </row>
        <row r="9">
          <cell r="B9">
            <v>25.795833333333334</v>
          </cell>
          <cell r="C9">
            <v>32.700000000000003</v>
          </cell>
          <cell r="D9">
            <v>19.2</v>
          </cell>
          <cell r="E9">
            <v>59.875</v>
          </cell>
          <cell r="F9">
            <v>83</v>
          </cell>
          <cell r="G9">
            <v>36</v>
          </cell>
          <cell r="H9">
            <v>8.2799999999999994</v>
          </cell>
          <cell r="I9" t="str">
            <v>N</v>
          </cell>
          <cell r="J9">
            <v>18.720000000000002</v>
          </cell>
          <cell r="K9">
            <v>0</v>
          </cell>
        </row>
        <row r="10">
          <cell r="B10">
            <v>28.016666666666666</v>
          </cell>
          <cell r="C10">
            <v>34.299999999999997</v>
          </cell>
          <cell r="D10">
            <v>23.3</v>
          </cell>
          <cell r="E10">
            <v>49.416666666666664</v>
          </cell>
          <cell r="F10">
            <v>68</v>
          </cell>
          <cell r="G10">
            <v>31</v>
          </cell>
          <cell r="H10">
            <v>14.04</v>
          </cell>
          <cell r="I10" t="str">
            <v>SE</v>
          </cell>
          <cell r="J10">
            <v>30.6</v>
          </cell>
          <cell r="K10">
            <v>0</v>
          </cell>
        </row>
        <row r="11">
          <cell r="B11">
            <v>26.258333333333329</v>
          </cell>
          <cell r="C11">
            <v>32</v>
          </cell>
          <cell r="D11">
            <v>21.9</v>
          </cell>
          <cell r="E11">
            <v>51.416666666666664</v>
          </cell>
          <cell r="F11">
            <v>68</v>
          </cell>
          <cell r="G11">
            <v>31</v>
          </cell>
          <cell r="H11">
            <v>18.720000000000002</v>
          </cell>
          <cell r="I11" t="str">
            <v>N</v>
          </cell>
          <cell r="J11">
            <v>32.4</v>
          </cell>
          <cell r="K11">
            <v>0</v>
          </cell>
        </row>
        <row r="12">
          <cell r="B12">
            <v>25.437500000000004</v>
          </cell>
          <cell r="C12">
            <v>32</v>
          </cell>
          <cell r="D12">
            <v>18.899999999999999</v>
          </cell>
          <cell r="E12">
            <v>44.083333333333336</v>
          </cell>
          <cell r="F12">
            <v>63</v>
          </cell>
          <cell r="G12">
            <v>23</v>
          </cell>
          <cell r="H12">
            <v>21.96</v>
          </cell>
          <cell r="I12" t="str">
            <v>NE</v>
          </cell>
          <cell r="J12">
            <v>36.36</v>
          </cell>
          <cell r="K12">
            <v>0</v>
          </cell>
        </row>
        <row r="13">
          <cell r="B13">
            <v>26.504166666666674</v>
          </cell>
          <cell r="C13">
            <v>33.5</v>
          </cell>
          <cell r="D13">
            <v>20.2</v>
          </cell>
          <cell r="E13">
            <v>47.375</v>
          </cell>
          <cell r="F13">
            <v>68</v>
          </cell>
          <cell r="G13">
            <v>32</v>
          </cell>
          <cell r="H13">
            <v>30.240000000000002</v>
          </cell>
          <cell r="I13" t="str">
            <v>L</v>
          </cell>
          <cell r="J13">
            <v>51.480000000000004</v>
          </cell>
          <cell r="K13">
            <v>0</v>
          </cell>
        </row>
        <row r="14">
          <cell r="B14">
            <v>28.470833333333331</v>
          </cell>
          <cell r="C14">
            <v>34.799999999999997</v>
          </cell>
          <cell r="D14">
            <v>22.8</v>
          </cell>
          <cell r="E14">
            <v>48.666666666666664</v>
          </cell>
          <cell r="F14">
            <v>65</v>
          </cell>
          <cell r="G14">
            <v>27</v>
          </cell>
          <cell r="H14">
            <v>21.6</v>
          </cell>
          <cell r="I14" t="str">
            <v>L</v>
          </cell>
          <cell r="J14">
            <v>41.76</v>
          </cell>
          <cell r="K14">
            <v>0</v>
          </cell>
        </row>
        <row r="15">
          <cell r="B15">
            <v>28.13333333333334</v>
          </cell>
          <cell r="C15">
            <v>34.200000000000003</v>
          </cell>
          <cell r="D15">
            <v>22.9</v>
          </cell>
          <cell r="E15">
            <v>51.541666666666664</v>
          </cell>
          <cell r="F15">
            <v>77</v>
          </cell>
          <cell r="G15">
            <v>27</v>
          </cell>
          <cell r="H15">
            <v>18</v>
          </cell>
          <cell r="I15" t="str">
            <v>NE</v>
          </cell>
          <cell r="J15">
            <v>38.159999999999997</v>
          </cell>
          <cell r="K15">
            <v>0</v>
          </cell>
        </row>
        <row r="16">
          <cell r="B16">
            <v>26.791666666666668</v>
          </cell>
          <cell r="C16">
            <v>31.7</v>
          </cell>
          <cell r="D16">
            <v>22.7</v>
          </cell>
          <cell r="E16">
            <v>63.333333333333336</v>
          </cell>
          <cell r="F16">
            <v>78</v>
          </cell>
          <cell r="G16">
            <v>49</v>
          </cell>
          <cell r="H16">
            <v>18.720000000000002</v>
          </cell>
          <cell r="I16" t="str">
            <v>N</v>
          </cell>
          <cell r="J16">
            <v>33.119999999999997</v>
          </cell>
          <cell r="K16">
            <v>0</v>
          </cell>
        </row>
        <row r="17">
          <cell r="B17">
            <v>26.333333333333332</v>
          </cell>
          <cell r="C17">
            <v>33.799999999999997</v>
          </cell>
          <cell r="D17">
            <v>19.5</v>
          </cell>
          <cell r="E17">
            <v>59.625</v>
          </cell>
          <cell r="F17">
            <v>86</v>
          </cell>
          <cell r="G17">
            <v>33</v>
          </cell>
          <cell r="H17">
            <v>14.4</v>
          </cell>
          <cell r="I17" t="str">
            <v>N</v>
          </cell>
          <cell r="J17">
            <v>32.04</v>
          </cell>
          <cell r="K17">
            <v>0</v>
          </cell>
        </row>
        <row r="18">
          <cell r="B18">
            <v>27.037499999999998</v>
          </cell>
          <cell r="C18">
            <v>33.4</v>
          </cell>
          <cell r="D18">
            <v>21.6</v>
          </cell>
          <cell r="E18">
            <v>58.375</v>
          </cell>
          <cell r="F18">
            <v>78</v>
          </cell>
          <cell r="G18">
            <v>38</v>
          </cell>
          <cell r="H18">
            <v>17.28</v>
          </cell>
          <cell r="I18" t="str">
            <v>NE</v>
          </cell>
          <cell r="J18">
            <v>39.6</v>
          </cell>
          <cell r="K18">
            <v>0</v>
          </cell>
        </row>
        <row r="19">
          <cell r="B19">
            <v>26.708333333333332</v>
          </cell>
          <cell r="C19">
            <v>34</v>
          </cell>
          <cell r="D19">
            <v>21.4</v>
          </cell>
          <cell r="E19">
            <v>63.833333333333336</v>
          </cell>
          <cell r="F19">
            <v>82</v>
          </cell>
          <cell r="G19">
            <v>36</v>
          </cell>
          <cell r="H19">
            <v>15.120000000000001</v>
          </cell>
          <cell r="I19" t="str">
            <v>NE</v>
          </cell>
          <cell r="J19">
            <v>36.36</v>
          </cell>
          <cell r="K19">
            <v>0.2</v>
          </cell>
        </row>
        <row r="20">
          <cell r="B20">
            <v>26.404166666666665</v>
          </cell>
          <cell r="C20">
            <v>32.9</v>
          </cell>
          <cell r="D20">
            <v>21.2</v>
          </cell>
          <cell r="E20">
            <v>66.666666666666671</v>
          </cell>
          <cell r="F20">
            <v>86</v>
          </cell>
          <cell r="G20">
            <v>41</v>
          </cell>
          <cell r="H20">
            <v>15.120000000000001</v>
          </cell>
          <cell r="I20" t="str">
            <v>N</v>
          </cell>
          <cell r="J20">
            <v>42.480000000000004</v>
          </cell>
          <cell r="K20">
            <v>0</v>
          </cell>
        </row>
        <row r="21">
          <cell r="B21">
            <v>27.716666666666665</v>
          </cell>
          <cell r="C21">
            <v>35.1</v>
          </cell>
          <cell r="D21">
            <v>22.3</v>
          </cell>
          <cell r="E21">
            <v>62.458333333333336</v>
          </cell>
          <cell r="F21">
            <v>83</v>
          </cell>
          <cell r="G21">
            <v>36</v>
          </cell>
          <cell r="H21">
            <v>14.4</v>
          </cell>
          <cell r="I21" t="str">
            <v>N</v>
          </cell>
          <cell r="J21">
            <v>35.28</v>
          </cell>
          <cell r="K21">
            <v>0.4</v>
          </cell>
        </row>
        <row r="22">
          <cell r="B22">
            <v>27.041666666666661</v>
          </cell>
          <cell r="C22">
            <v>34.299999999999997</v>
          </cell>
          <cell r="D22">
            <v>24.3</v>
          </cell>
          <cell r="E22">
            <v>60.708333333333336</v>
          </cell>
          <cell r="F22">
            <v>74</v>
          </cell>
          <cell r="G22">
            <v>36</v>
          </cell>
          <cell r="H22">
            <v>15.48</v>
          </cell>
          <cell r="I22" t="str">
            <v>N</v>
          </cell>
          <cell r="J22">
            <v>47.16</v>
          </cell>
          <cell r="K22">
            <v>0</v>
          </cell>
        </row>
        <row r="23">
          <cell r="B23">
            <v>27.499999999999996</v>
          </cell>
          <cell r="C23">
            <v>35.6</v>
          </cell>
          <cell r="D23">
            <v>21.7</v>
          </cell>
          <cell r="E23">
            <v>61.625</v>
          </cell>
          <cell r="F23">
            <v>84</v>
          </cell>
          <cell r="G23">
            <v>29</v>
          </cell>
          <cell r="H23">
            <v>14.04</v>
          </cell>
          <cell r="I23" t="str">
            <v>N</v>
          </cell>
          <cell r="J23">
            <v>30.6</v>
          </cell>
          <cell r="K23">
            <v>0</v>
          </cell>
        </row>
        <row r="24">
          <cell r="B24">
            <v>28.400000000000002</v>
          </cell>
          <cell r="C24">
            <v>36</v>
          </cell>
          <cell r="D24">
            <v>22.4</v>
          </cell>
          <cell r="E24">
            <v>56.208333333333336</v>
          </cell>
          <cell r="F24">
            <v>77</v>
          </cell>
          <cell r="G24">
            <v>28</v>
          </cell>
          <cell r="H24">
            <v>21.96</v>
          </cell>
          <cell r="I24" t="str">
            <v>NE</v>
          </cell>
          <cell r="J24">
            <v>47.16</v>
          </cell>
          <cell r="K24">
            <v>0</v>
          </cell>
        </row>
        <row r="25">
          <cell r="B25">
            <v>28.120833333333334</v>
          </cell>
          <cell r="C25">
            <v>34.5</v>
          </cell>
          <cell r="D25">
            <v>22.9</v>
          </cell>
          <cell r="E25">
            <v>59.083333333333336</v>
          </cell>
          <cell r="F25">
            <v>77</v>
          </cell>
          <cell r="G25">
            <v>35</v>
          </cell>
          <cell r="H25">
            <v>16.920000000000002</v>
          </cell>
          <cell r="I25" t="str">
            <v>N</v>
          </cell>
          <cell r="J25">
            <v>39.6</v>
          </cell>
          <cell r="K25">
            <v>0</v>
          </cell>
        </row>
        <row r="26">
          <cell r="B26">
            <v>26.349999999999998</v>
          </cell>
          <cell r="C26">
            <v>31.7</v>
          </cell>
          <cell r="D26">
            <v>22.8</v>
          </cell>
          <cell r="E26">
            <v>69.458333333333329</v>
          </cell>
          <cell r="F26">
            <v>84</v>
          </cell>
          <cell r="G26">
            <v>49</v>
          </cell>
          <cell r="H26">
            <v>21.240000000000002</v>
          </cell>
          <cell r="I26" t="str">
            <v>N</v>
          </cell>
          <cell r="J26">
            <v>38.519999999999996</v>
          </cell>
          <cell r="K26">
            <v>2.2000000000000002</v>
          </cell>
        </row>
        <row r="27">
          <cell r="B27">
            <v>25.229166666666661</v>
          </cell>
          <cell r="C27">
            <v>32.9</v>
          </cell>
          <cell r="D27">
            <v>21.3</v>
          </cell>
          <cell r="E27">
            <v>74.708333333333329</v>
          </cell>
          <cell r="F27">
            <v>91</v>
          </cell>
          <cell r="G27">
            <v>43</v>
          </cell>
          <cell r="H27">
            <v>14.04</v>
          </cell>
          <cell r="I27" t="str">
            <v>L</v>
          </cell>
          <cell r="J27">
            <v>29.16</v>
          </cell>
          <cell r="K27">
            <v>0.2</v>
          </cell>
        </row>
        <row r="28">
          <cell r="B28">
            <v>23.799999999999997</v>
          </cell>
          <cell r="C28">
            <v>30.7</v>
          </cell>
          <cell r="D28">
            <v>20.7</v>
          </cell>
          <cell r="E28">
            <v>81.75</v>
          </cell>
          <cell r="F28">
            <v>94</v>
          </cell>
          <cell r="G28">
            <v>54</v>
          </cell>
          <cell r="H28">
            <v>12.24</v>
          </cell>
          <cell r="I28" t="str">
            <v>N</v>
          </cell>
          <cell r="J28">
            <v>36.36</v>
          </cell>
          <cell r="K28">
            <v>0.4</v>
          </cell>
        </row>
        <row r="29">
          <cell r="B29">
            <v>25.216666666666669</v>
          </cell>
          <cell r="C29">
            <v>31.5</v>
          </cell>
          <cell r="D29">
            <v>21.7</v>
          </cell>
          <cell r="E29">
            <v>75.083333333333329</v>
          </cell>
          <cell r="F29">
            <v>91</v>
          </cell>
          <cell r="G29">
            <v>47</v>
          </cell>
          <cell r="H29">
            <v>12.96</v>
          </cell>
          <cell r="I29" t="str">
            <v>N</v>
          </cell>
          <cell r="J29">
            <v>34.200000000000003</v>
          </cell>
          <cell r="K29">
            <v>0</v>
          </cell>
        </row>
        <row r="30">
          <cell r="B30">
            <v>24.491666666666664</v>
          </cell>
          <cell r="C30">
            <v>31</v>
          </cell>
          <cell r="D30">
            <v>22.1</v>
          </cell>
          <cell r="E30">
            <v>80.333333333333329</v>
          </cell>
          <cell r="F30">
            <v>93</v>
          </cell>
          <cell r="G30">
            <v>50</v>
          </cell>
          <cell r="H30">
            <v>12.96</v>
          </cell>
          <cell r="I30" t="str">
            <v>L</v>
          </cell>
          <cell r="J30">
            <v>33.480000000000004</v>
          </cell>
          <cell r="K30">
            <v>1</v>
          </cell>
        </row>
        <row r="31">
          <cell r="B31">
            <v>25.370833333333337</v>
          </cell>
          <cell r="C31">
            <v>33</v>
          </cell>
          <cell r="D31">
            <v>20.7</v>
          </cell>
          <cell r="E31">
            <v>74.041666666666671</v>
          </cell>
          <cell r="F31">
            <v>92</v>
          </cell>
          <cell r="G31">
            <v>44</v>
          </cell>
          <cell r="H31">
            <v>15.120000000000001</v>
          </cell>
          <cell r="I31" t="str">
            <v>N</v>
          </cell>
          <cell r="J31">
            <v>32.4</v>
          </cell>
          <cell r="K31">
            <v>0</v>
          </cell>
        </row>
        <row r="32">
          <cell r="B32">
            <v>25.120833333333337</v>
          </cell>
          <cell r="C32">
            <v>30.4</v>
          </cell>
          <cell r="D32">
            <v>22.6</v>
          </cell>
          <cell r="E32">
            <v>80.791666666666671</v>
          </cell>
          <cell r="F32">
            <v>92</v>
          </cell>
          <cell r="G32">
            <v>59</v>
          </cell>
          <cell r="H32">
            <v>13.32</v>
          </cell>
          <cell r="I32" t="str">
            <v>N</v>
          </cell>
          <cell r="J32">
            <v>34.200000000000003</v>
          </cell>
          <cell r="K32">
            <v>0.4</v>
          </cell>
        </row>
        <row r="33">
          <cell r="B33">
            <v>23.725000000000005</v>
          </cell>
          <cell r="C33">
            <v>27.1</v>
          </cell>
          <cell r="D33">
            <v>20.8</v>
          </cell>
          <cell r="E33">
            <v>89.166666666666671</v>
          </cell>
          <cell r="F33">
            <v>96</v>
          </cell>
          <cell r="G33">
            <v>73</v>
          </cell>
          <cell r="H33">
            <v>12.24</v>
          </cell>
          <cell r="I33" t="str">
            <v>N</v>
          </cell>
          <cell r="J33">
            <v>29.16</v>
          </cell>
          <cell r="K33">
            <v>31.6</v>
          </cell>
        </row>
        <row r="34">
          <cell r="B34">
            <v>23.912500000000005</v>
          </cell>
          <cell r="C34">
            <v>28.1</v>
          </cell>
          <cell r="D34">
            <v>21.5</v>
          </cell>
          <cell r="E34">
            <v>88.5</v>
          </cell>
          <cell r="F34">
            <v>97</v>
          </cell>
          <cell r="G34">
            <v>70</v>
          </cell>
          <cell r="H34">
            <v>18</v>
          </cell>
          <cell r="I34" t="str">
            <v>N</v>
          </cell>
          <cell r="J34">
            <v>32.04</v>
          </cell>
          <cell r="K34">
            <v>3.4000000000000004</v>
          </cell>
        </row>
        <row r="35">
          <cell r="B35">
            <v>24.608333333333338</v>
          </cell>
          <cell r="C35">
            <v>30.6</v>
          </cell>
          <cell r="D35">
            <v>21.9</v>
          </cell>
          <cell r="E35">
            <v>85.75</v>
          </cell>
          <cell r="F35">
            <v>97</v>
          </cell>
          <cell r="G35">
            <v>61</v>
          </cell>
          <cell r="H35">
            <v>15.48</v>
          </cell>
          <cell r="I35" t="str">
            <v>N</v>
          </cell>
          <cell r="J35">
            <v>29.16</v>
          </cell>
          <cell r="K35">
            <v>14.8</v>
          </cell>
        </row>
        <row r="36">
          <cell r="I36" t="str">
            <v>N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24.154166666666672</v>
          </cell>
          <cell r="C5">
            <v>29.4</v>
          </cell>
          <cell r="D5">
            <v>21</v>
          </cell>
          <cell r="E5">
            <v>86</v>
          </cell>
          <cell r="F5">
            <v>100</v>
          </cell>
          <cell r="G5">
            <v>59</v>
          </cell>
          <cell r="H5">
            <v>14.4</v>
          </cell>
          <cell r="I5" t="str">
            <v>L</v>
          </cell>
          <cell r="J5">
            <v>29.16</v>
          </cell>
          <cell r="K5">
            <v>13.399999999999999</v>
          </cell>
        </row>
        <row r="6">
          <cell r="B6">
            <v>24.937499999999996</v>
          </cell>
          <cell r="C6">
            <v>29.8</v>
          </cell>
          <cell r="D6">
            <v>22.2</v>
          </cell>
          <cell r="E6">
            <v>82.041666666666671</v>
          </cell>
          <cell r="F6">
            <v>98</v>
          </cell>
          <cell r="G6">
            <v>57</v>
          </cell>
          <cell r="H6">
            <v>15.48</v>
          </cell>
          <cell r="I6" t="str">
            <v>SO</v>
          </cell>
          <cell r="J6">
            <v>29.16</v>
          </cell>
          <cell r="K6">
            <v>2.4000000000000004</v>
          </cell>
        </row>
        <row r="7">
          <cell r="B7">
            <v>24.949999999999992</v>
          </cell>
          <cell r="C7">
            <v>30.1</v>
          </cell>
          <cell r="D7">
            <v>21.4</v>
          </cell>
          <cell r="E7">
            <v>71.458333333333329</v>
          </cell>
          <cell r="F7">
            <v>90</v>
          </cell>
          <cell r="G7">
            <v>54</v>
          </cell>
          <cell r="H7">
            <v>8.64</v>
          </cell>
          <cell r="I7" t="str">
            <v>SE</v>
          </cell>
          <cell r="J7">
            <v>17.28</v>
          </cell>
          <cell r="K7">
            <v>0</v>
          </cell>
        </row>
        <row r="8">
          <cell r="B8">
            <v>26.241666666666674</v>
          </cell>
          <cell r="C8">
            <v>34.299999999999997</v>
          </cell>
          <cell r="D8">
            <v>19.399999999999999</v>
          </cell>
          <cell r="E8">
            <v>69.75</v>
          </cell>
          <cell r="F8">
            <v>100</v>
          </cell>
          <cell r="G8">
            <v>32</v>
          </cell>
          <cell r="H8">
            <v>9.7200000000000006</v>
          </cell>
          <cell r="I8" t="str">
            <v>O</v>
          </cell>
          <cell r="J8">
            <v>23.040000000000003</v>
          </cell>
          <cell r="K8">
            <v>0</v>
          </cell>
        </row>
        <row r="9">
          <cell r="B9">
            <v>26.712499999999995</v>
          </cell>
          <cell r="C9">
            <v>34.200000000000003</v>
          </cell>
          <cell r="D9">
            <v>20.8</v>
          </cell>
          <cell r="E9">
            <v>65.5</v>
          </cell>
          <cell r="F9">
            <v>90</v>
          </cell>
          <cell r="G9">
            <v>37</v>
          </cell>
          <cell r="H9">
            <v>10.8</v>
          </cell>
          <cell r="I9" t="str">
            <v>O</v>
          </cell>
          <cell r="J9">
            <v>28.08</v>
          </cell>
          <cell r="K9">
            <v>0</v>
          </cell>
        </row>
        <row r="10">
          <cell r="B10">
            <v>27.791666666666668</v>
          </cell>
          <cell r="C10">
            <v>35.200000000000003</v>
          </cell>
          <cell r="D10">
            <v>21.3</v>
          </cell>
          <cell r="E10">
            <v>61.958333333333336</v>
          </cell>
          <cell r="F10">
            <v>92</v>
          </cell>
          <cell r="G10">
            <v>32</v>
          </cell>
          <cell r="H10">
            <v>11.16</v>
          </cell>
          <cell r="I10" t="str">
            <v>O</v>
          </cell>
          <cell r="J10">
            <v>21.96</v>
          </cell>
          <cell r="K10">
            <v>0</v>
          </cell>
        </row>
        <row r="11">
          <cell r="B11">
            <v>28.695833333333329</v>
          </cell>
          <cell r="C11">
            <v>35.4</v>
          </cell>
          <cell r="D11">
            <v>23.2</v>
          </cell>
          <cell r="E11">
            <v>54.958333333333336</v>
          </cell>
          <cell r="F11">
            <v>84</v>
          </cell>
          <cell r="G11">
            <v>28</v>
          </cell>
          <cell r="H11">
            <v>10.8</v>
          </cell>
          <cell r="I11" t="str">
            <v>NO</v>
          </cell>
          <cell r="J11">
            <v>23.040000000000003</v>
          </cell>
          <cell r="K11">
            <v>0</v>
          </cell>
        </row>
        <row r="12">
          <cell r="B12">
            <v>26.745833333333341</v>
          </cell>
          <cell r="C12">
            <v>33</v>
          </cell>
          <cell r="D12">
            <v>21.2</v>
          </cell>
          <cell r="E12">
            <v>49.625</v>
          </cell>
          <cell r="F12">
            <v>77</v>
          </cell>
          <cell r="G12">
            <v>33</v>
          </cell>
          <cell r="H12">
            <v>13.68</v>
          </cell>
          <cell r="I12" t="str">
            <v>SE</v>
          </cell>
          <cell r="J12">
            <v>25.2</v>
          </cell>
          <cell r="K12">
            <v>0</v>
          </cell>
        </row>
        <row r="13">
          <cell r="B13">
            <v>25.63333333333334</v>
          </cell>
          <cell r="C13">
            <v>33.5</v>
          </cell>
          <cell r="D13">
            <v>18.8</v>
          </cell>
          <cell r="E13">
            <v>54.791666666666664</v>
          </cell>
          <cell r="F13">
            <v>76</v>
          </cell>
          <cell r="G13">
            <v>28</v>
          </cell>
          <cell r="H13">
            <v>15.48</v>
          </cell>
          <cell r="I13" t="str">
            <v>L</v>
          </cell>
          <cell r="J13">
            <v>28.44</v>
          </cell>
          <cell r="K13">
            <v>0</v>
          </cell>
        </row>
        <row r="14">
          <cell r="B14">
            <v>26.712500000000006</v>
          </cell>
          <cell r="C14">
            <v>32.6</v>
          </cell>
          <cell r="D14">
            <v>21.4</v>
          </cell>
          <cell r="E14">
            <v>60.125</v>
          </cell>
          <cell r="F14">
            <v>82</v>
          </cell>
          <cell r="G14">
            <v>35</v>
          </cell>
          <cell r="H14">
            <v>14.76</v>
          </cell>
          <cell r="I14" t="str">
            <v>NE</v>
          </cell>
          <cell r="J14">
            <v>29.16</v>
          </cell>
          <cell r="K14">
            <v>0</v>
          </cell>
        </row>
        <row r="15">
          <cell r="B15">
            <v>27.125</v>
          </cell>
          <cell r="C15">
            <v>34.5</v>
          </cell>
          <cell r="D15">
            <v>20.6</v>
          </cell>
          <cell r="E15">
            <v>60.041666666666664</v>
          </cell>
          <cell r="F15">
            <v>85</v>
          </cell>
          <cell r="G15">
            <v>33</v>
          </cell>
          <cell r="H15">
            <v>12.24</v>
          </cell>
          <cell r="I15" t="str">
            <v>NE</v>
          </cell>
          <cell r="J15">
            <v>30.6</v>
          </cell>
          <cell r="K15">
            <v>0</v>
          </cell>
        </row>
        <row r="16">
          <cell r="B16">
            <v>27.44583333333334</v>
          </cell>
          <cell r="C16">
            <v>35.799999999999997</v>
          </cell>
          <cell r="D16">
            <v>20.5</v>
          </cell>
          <cell r="E16">
            <v>59.583333333333336</v>
          </cell>
          <cell r="F16">
            <v>87</v>
          </cell>
          <cell r="G16">
            <v>30</v>
          </cell>
          <cell r="H16">
            <v>14.4</v>
          </cell>
          <cell r="I16" t="str">
            <v>SO</v>
          </cell>
          <cell r="J16">
            <v>42.480000000000004</v>
          </cell>
          <cell r="K16">
            <v>0</v>
          </cell>
        </row>
        <row r="17">
          <cell r="B17">
            <v>26.429166666666664</v>
          </cell>
          <cell r="C17">
            <v>33.700000000000003</v>
          </cell>
          <cell r="D17">
            <v>20.3</v>
          </cell>
          <cell r="E17">
            <v>61.833333333333336</v>
          </cell>
          <cell r="F17">
            <v>87</v>
          </cell>
          <cell r="G17">
            <v>34</v>
          </cell>
          <cell r="H17">
            <v>17.64</v>
          </cell>
          <cell r="I17" t="str">
            <v>NE</v>
          </cell>
          <cell r="J17">
            <v>46.800000000000004</v>
          </cell>
          <cell r="K17">
            <v>1.4</v>
          </cell>
        </row>
        <row r="18">
          <cell r="B18">
            <v>26.770833333333332</v>
          </cell>
          <cell r="C18">
            <v>34.4</v>
          </cell>
          <cell r="D18">
            <v>20.7</v>
          </cell>
          <cell r="E18">
            <v>60.833333333333336</v>
          </cell>
          <cell r="F18">
            <v>86</v>
          </cell>
          <cell r="G18">
            <v>33</v>
          </cell>
          <cell r="H18">
            <v>16.2</v>
          </cell>
          <cell r="I18" t="str">
            <v>NE</v>
          </cell>
          <cell r="J18">
            <v>32.76</v>
          </cell>
          <cell r="K18">
            <v>0</v>
          </cell>
        </row>
        <row r="19">
          <cell r="B19">
            <v>26.016666666666662</v>
          </cell>
          <cell r="C19">
            <v>33.200000000000003</v>
          </cell>
          <cell r="D19">
            <v>19.600000000000001</v>
          </cell>
          <cell r="E19">
            <v>68.458333333333329</v>
          </cell>
          <cell r="F19">
            <v>89</v>
          </cell>
          <cell r="G19">
            <v>38</v>
          </cell>
          <cell r="H19">
            <v>13.32</v>
          </cell>
          <cell r="I19" t="str">
            <v>NO</v>
          </cell>
          <cell r="J19">
            <v>43.2</v>
          </cell>
          <cell r="K19">
            <v>44.400000000000006</v>
          </cell>
        </row>
        <row r="20">
          <cell r="B20">
            <v>27.508333333333329</v>
          </cell>
          <cell r="C20">
            <v>35.1</v>
          </cell>
          <cell r="D20">
            <v>20.8</v>
          </cell>
          <cell r="E20">
            <v>66.541666666666671</v>
          </cell>
          <cell r="F20">
            <v>93</v>
          </cell>
          <cell r="G20">
            <v>31</v>
          </cell>
          <cell r="H20">
            <v>16.559999999999999</v>
          </cell>
          <cell r="I20" t="str">
            <v>NO</v>
          </cell>
          <cell r="J20">
            <v>24.840000000000003</v>
          </cell>
          <cell r="K20">
            <v>0</v>
          </cell>
        </row>
        <row r="21">
          <cell r="B21">
            <v>27.308333333333326</v>
          </cell>
          <cell r="C21">
            <v>35.799999999999997</v>
          </cell>
          <cell r="D21">
            <v>21.1</v>
          </cell>
          <cell r="E21">
            <v>64.5</v>
          </cell>
          <cell r="F21">
            <v>89</v>
          </cell>
          <cell r="G21">
            <v>29</v>
          </cell>
          <cell r="H21">
            <v>13.68</v>
          </cell>
          <cell r="I21" t="str">
            <v>O</v>
          </cell>
          <cell r="J21">
            <v>33.840000000000003</v>
          </cell>
          <cell r="K21">
            <v>0</v>
          </cell>
        </row>
        <row r="22">
          <cell r="B22">
            <v>28.312500000000004</v>
          </cell>
          <cell r="C22">
            <v>36</v>
          </cell>
          <cell r="D22">
            <v>20.6</v>
          </cell>
          <cell r="E22">
            <v>58.541666666666664</v>
          </cell>
          <cell r="F22">
            <v>89</v>
          </cell>
          <cell r="G22">
            <v>25</v>
          </cell>
          <cell r="H22">
            <v>11.520000000000001</v>
          </cell>
          <cell r="I22" t="str">
            <v>O</v>
          </cell>
          <cell r="J22">
            <v>26.28</v>
          </cell>
          <cell r="K22">
            <v>0</v>
          </cell>
        </row>
        <row r="23">
          <cell r="B23">
            <v>28.291666666666671</v>
          </cell>
          <cell r="C23">
            <v>34.6</v>
          </cell>
          <cell r="D23">
            <v>21.8</v>
          </cell>
          <cell r="E23">
            <v>60.541666666666664</v>
          </cell>
          <cell r="F23">
            <v>87</v>
          </cell>
          <cell r="G23">
            <v>37</v>
          </cell>
          <cell r="H23">
            <v>18.720000000000002</v>
          </cell>
          <cell r="I23" t="str">
            <v>O</v>
          </cell>
          <cell r="J23">
            <v>33.840000000000003</v>
          </cell>
          <cell r="K23">
            <v>0</v>
          </cell>
        </row>
        <row r="24">
          <cell r="B24">
            <v>28.816666666666666</v>
          </cell>
          <cell r="C24">
            <v>37.5</v>
          </cell>
          <cell r="D24">
            <v>21</v>
          </cell>
          <cell r="E24">
            <v>57.958333333333336</v>
          </cell>
          <cell r="F24">
            <v>87</v>
          </cell>
          <cell r="G24">
            <v>21</v>
          </cell>
          <cell r="H24">
            <v>8.64</v>
          </cell>
          <cell r="I24" t="str">
            <v>NO</v>
          </cell>
          <cell r="J24">
            <v>40.680000000000007</v>
          </cell>
          <cell r="K24">
            <v>0</v>
          </cell>
        </row>
        <row r="25">
          <cell r="B25">
            <v>27.45</v>
          </cell>
          <cell r="C25">
            <v>37.200000000000003</v>
          </cell>
          <cell r="D25">
            <v>22.8</v>
          </cell>
          <cell r="E25">
            <v>61.916666666666664</v>
          </cell>
          <cell r="F25">
            <v>85</v>
          </cell>
          <cell r="G25">
            <v>26</v>
          </cell>
          <cell r="H25">
            <v>13.32</v>
          </cell>
          <cell r="I25" t="str">
            <v>NO</v>
          </cell>
          <cell r="J25">
            <v>37.800000000000004</v>
          </cell>
          <cell r="K25">
            <v>1.4</v>
          </cell>
        </row>
        <row r="26">
          <cell r="B26">
            <v>26.883333333333336</v>
          </cell>
          <cell r="C26">
            <v>35</v>
          </cell>
          <cell r="D26">
            <v>21.9</v>
          </cell>
          <cell r="E26">
            <v>69.458333333333329</v>
          </cell>
          <cell r="F26">
            <v>92</v>
          </cell>
          <cell r="G26">
            <v>37</v>
          </cell>
          <cell r="H26">
            <v>9.3600000000000012</v>
          </cell>
          <cell r="I26" t="str">
            <v>O</v>
          </cell>
          <cell r="J26">
            <v>37.800000000000004</v>
          </cell>
          <cell r="K26">
            <v>0</v>
          </cell>
        </row>
        <row r="27">
          <cell r="B27">
            <v>27.066666666666663</v>
          </cell>
          <cell r="C27">
            <v>34.5</v>
          </cell>
          <cell r="D27">
            <v>21.2</v>
          </cell>
          <cell r="E27">
            <v>62.333333333333336</v>
          </cell>
          <cell r="F27">
            <v>88</v>
          </cell>
          <cell r="G27">
            <v>33</v>
          </cell>
          <cell r="H27">
            <v>12.96</v>
          </cell>
          <cell r="I27" t="str">
            <v>NO</v>
          </cell>
          <cell r="J27">
            <v>26.64</v>
          </cell>
          <cell r="K27">
            <v>0</v>
          </cell>
        </row>
        <row r="28">
          <cell r="B28">
            <v>24.620833333333334</v>
          </cell>
          <cell r="C28">
            <v>30.8</v>
          </cell>
          <cell r="D28">
            <v>21</v>
          </cell>
          <cell r="E28">
            <v>79.083333333333329</v>
          </cell>
          <cell r="F28">
            <v>100</v>
          </cell>
          <cell r="G28">
            <v>47</v>
          </cell>
          <cell r="H28">
            <v>12.96</v>
          </cell>
          <cell r="I28" t="str">
            <v>SO</v>
          </cell>
          <cell r="J28">
            <v>31.680000000000003</v>
          </cell>
          <cell r="K28">
            <v>26.199999999999992</v>
          </cell>
        </row>
        <row r="29">
          <cell r="B29">
            <v>25.233333333333334</v>
          </cell>
          <cell r="C29">
            <v>33.200000000000003</v>
          </cell>
          <cell r="D29">
            <v>21.7</v>
          </cell>
          <cell r="E29">
            <v>77.833333333333329</v>
          </cell>
          <cell r="F29">
            <v>97</v>
          </cell>
          <cell r="G29">
            <v>39</v>
          </cell>
          <cell r="H29">
            <v>17.64</v>
          </cell>
          <cell r="I29" t="str">
            <v>NO</v>
          </cell>
          <cell r="J29">
            <v>41.4</v>
          </cell>
          <cell r="K29">
            <v>9.8000000000000007</v>
          </cell>
        </row>
        <row r="30">
          <cell r="B30">
            <v>23.816666666666666</v>
          </cell>
          <cell r="C30">
            <v>32</v>
          </cell>
          <cell r="D30">
            <v>21.5</v>
          </cell>
          <cell r="E30">
            <v>86.916666666666671</v>
          </cell>
          <cell r="F30">
            <v>98</v>
          </cell>
          <cell r="G30">
            <v>49</v>
          </cell>
          <cell r="H30">
            <v>14.4</v>
          </cell>
          <cell r="I30" t="str">
            <v>NO</v>
          </cell>
          <cell r="J30">
            <v>35.64</v>
          </cell>
          <cell r="K30">
            <v>22.8</v>
          </cell>
        </row>
        <row r="31">
          <cell r="B31">
            <v>25.566666666666663</v>
          </cell>
          <cell r="C31">
            <v>31.5</v>
          </cell>
          <cell r="D31">
            <v>22.4</v>
          </cell>
          <cell r="E31">
            <v>79</v>
          </cell>
          <cell r="F31">
            <v>100</v>
          </cell>
          <cell r="G31">
            <v>47</v>
          </cell>
          <cell r="H31">
            <v>10.8</v>
          </cell>
          <cell r="I31" t="str">
            <v>NO</v>
          </cell>
          <cell r="J31">
            <v>29.52</v>
          </cell>
          <cell r="K31">
            <v>2.4000000000000004</v>
          </cell>
        </row>
        <row r="32">
          <cell r="B32">
            <v>24.408333333333335</v>
          </cell>
          <cell r="C32">
            <v>28.7</v>
          </cell>
          <cell r="D32">
            <v>22.3</v>
          </cell>
          <cell r="E32">
            <v>85.25</v>
          </cell>
          <cell r="F32">
            <v>100</v>
          </cell>
          <cell r="G32">
            <v>63</v>
          </cell>
          <cell r="H32">
            <v>18</v>
          </cell>
          <cell r="I32" t="str">
            <v>NO</v>
          </cell>
          <cell r="J32">
            <v>38.159999999999997</v>
          </cell>
          <cell r="K32">
            <v>3.4</v>
          </cell>
        </row>
        <row r="33">
          <cell r="B33">
            <v>24.633333333333329</v>
          </cell>
          <cell r="C33">
            <v>30.4</v>
          </cell>
          <cell r="D33">
            <v>21.3</v>
          </cell>
          <cell r="E33">
            <v>80.166666666666671</v>
          </cell>
          <cell r="F33">
            <v>91</v>
          </cell>
          <cell r="G33">
            <v>58</v>
          </cell>
          <cell r="H33">
            <v>16.920000000000002</v>
          </cell>
          <cell r="I33" t="str">
            <v>NO</v>
          </cell>
          <cell r="J33">
            <v>46.080000000000005</v>
          </cell>
          <cell r="K33">
            <v>1.6</v>
          </cell>
        </row>
        <row r="34">
          <cell r="B34">
            <v>25.945833333333329</v>
          </cell>
          <cell r="C34">
            <v>32</v>
          </cell>
          <cell r="D34">
            <v>22.1</v>
          </cell>
          <cell r="E34">
            <v>75.625</v>
          </cell>
          <cell r="F34">
            <v>96</v>
          </cell>
          <cell r="G34">
            <v>50</v>
          </cell>
          <cell r="H34">
            <v>18.36</v>
          </cell>
          <cell r="I34" t="str">
            <v>NO</v>
          </cell>
          <cell r="J34">
            <v>33.480000000000004</v>
          </cell>
          <cell r="K34">
            <v>0.2</v>
          </cell>
        </row>
        <row r="35">
          <cell r="B35">
            <v>26.387500000000003</v>
          </cell>
          <cell r="C35">
            <v>32.299999999999997</v>
          </cell>
          <cell r="D35">
            <v>20.9</v>
          </cell>
          <cell r="E35">
            <v>75.291666666666671</v>
          </cell>
          <cell r="F35">
            <v>97</v>
          </cell>
          <cell r="G35">
            <v>49</v>
          </cell>
          <cell r="H35">
            <v>10.44</v>
          </cell>
          <cell r="I35" t="str">
            <v>NO</v>
          </cell>
          <cell r="J35">
            <v>36</v>
          </cell>
          <cell r="K35">
            <v>23.599999999999998</v>
          </cell>
        </row>
        <row r="36">
          <cell r="I36" t="str">
            <v>NO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22.308333333333334</v>
          </cell>
          <cell r="C5">
            <v>26.2</v>
          </cell>
          <cell r="D5">
            <v>20.2</v>
          </cell>
          <cell r="E5">
            <v>85.75</v>
          </cell>
          <cell r="F5">
            <v>94</v>
          </cell>
          <cell r="G5">
            <v>66</v>
          </cell>
          <cell r="H5">
            <v>15.120000000000001</v>
          </cell>
          <cell r="I5" t="str">
            <v>SO</v>
          </cell>
          <cell r="J5">
            <v>30.96</v>
          </cell>
          <cell r="K5">
            <v>2.4000000000000004</v>
          </cell>
        </row>
        <row r="6">
          <cell r="B6">
            <v>21.925000000000001</v>
          </cell>
          <cell r="C6">
            <v>26.5</v>
          </cell>
          <cell r="D6">
            <v>19.5</v>
          </cell>
          <cell r="E6">
            <v>85.625</v>
          </cell>
          <cell r="F6">
            <v>95</v>
          </cell>
          <cell r="G6">
            <v>65</v>
          </cell>
          <cell r="H6">
            <v>13.68</v>
          </cell>
          <cell r="I6" t="str">
            <v>NE</v>
          </cell>
          <cell r="J6">
            <v>29.52</v>
          </cell>
          <cell r="K6">
            <v>2.8000000000000003</v>
          </cell>
        </row>
        <row r="7">
          <cell r="B7">
            <v>21.758333333333329</v>
          </cell>
          <cell r="C7">
            <v>28.4</v>
          </cell>
          <cell r="D7">
            <v>16.899999999999999</v>
          </cell>
          <cell r="E7">
            <v>76.083333333333329</v>
          </cell>
          <cell r="F7">
            <v>89</v>
          </cell>
          <cell r="G7">
            <v>55</v>
          </cell>
          <cell r="H7">
            <v>13.68</v>
          </cell>
          <cell r="I7" t="str">
            <v>NE</v>
          </cell>
          <cell r="J7">
            <v>23.400000000000002</v>
          </cell>
          <cell r="K7">
            <v>0</v>
          </cell>
        </row>
        <row r="8">
          <cell r="B8">
            <v>24.091666666666669</v>
          </cell>
          <cell r="C8">
            <v>30</v>
          </cell>
          <cell r="D8">
            <v>18.600000000000001</v>
          </cell>
          <cell r="E8">
            <v>71.291666666666671</v>
          </cell>
          <cell r="F8">
            <v>93</v>
          </cell>
          <cell r="G8">
            <v>41</v>
          </cell>
          <cell r="H8">
            <v>10.8</v>
          </cell>
          <cell r="I8" t="str">
            <v>S</v>
          </cell>
          <cell r="J8">
            <v>22.32</v>
          </cell>
          <cell r="K8">
            <v>0</v>
          </cell>
        </row>
        <row r="9">
          <cell r="B9">
            <v>25.129166666666666</v>
          </cell>
          <cell r="C9">
            <v>31</v>
          </cell>
          <cell r="D9">
            <v>20</v>
          </cell>
          <cell r="E9">
            <v>63.791666666666664</v>
          </cell>
          <cell r="F9">
            <v>79</v>
          </cell>
          <cell r="G9">
            <v>44</v>
          </cell>
          <cell r="H9">
            <v>14.04</v>
          </cell>
          <cell r="I9" t="str">
            <v>SE</v>
          </cell>
          <cell r="J9">
            <v>27.36</v>
          </cell>
          <cell r="K9">
            <v>0</v>
          </cell>
        </row>
        <row r="10">
          <cell r="B10">
            <v>24.829166666666666</v>
          </cell>
          <cell r="C10">
            <v>32.1</v>
          </cell>
          <cell r="D10">
            <v>20.8</v>
          </cell>
          <cell r="E10">
            <v>69.708333333333329</v>
          </cell>
          <cell r="F10">
            <v>88</v>
          </cell>
          <cell r="G10">
            <v>37</v>
          </cell>
          <cell r="H10">
            <v>15.48</v>
          </cell>
          <cell r="I10" t="str">
            <v>O</v>
          </cell>
          <cell r="J10">
            <v>34.200000000000003</v>
          </cell>
          <cell r="K10">
            <v>24.599999999999998</v>
          </cell>
        </row>
        <row r="11">
          <cell r="B11">
            <v>25.254166666666666</v>
          </cell>
          <cell r="C11">
            <v>30.7</v>
          </cell>
          <cell r="D11">
            <v>21</v>
          </cell>
          <cell r="E11">
            <v>63.666666666666664</v>
          </cell>
          <cell r="F11">
            <v>87</v>
          </cell>
          <cell r="G11">
            <v>39</v>
          </cell>
          <cell r="H11">
            <v>15.120000000000001</v>
          </cell>
          <cell r="I11" t="str">
            <v>N</v>
          </cell>
          <cell r="J11">
            <v>28.8</v>
          </cell>
          <cell r="K11">
            <v>0</v>
          </cell>
        </row>
        <row r="12">
          <cell r="B12">
            <v>23.358333333333331</v>
          </cell>
          <cell r="C12">
            <v>28.9</v>
          </cell>
          <cell r="D12">
            <v>17.899999999999999</v>
          </cell>
          <cell r="E12">
            <v>57</v>
          </cell>
          <cell r="F12">
            <v>75</v>
          </cell>
          <cell r="G12">
            <v>33</v>
          </cell>
          <cell r="H12">
            <v>16.559999999999999</v>
          </cell>
          <cell r="I12" t="str">
            <v>N</v>
          </cell>
          <cell r="J12">
            <v>30.6</v>
          </cell>
          <cell r="K12">
            <v>0</v>
          </cell>
        </row>
        <row r="13">
          <cell r="B13">
            <v>23.683333333333337</v>
          </cell>
          <cell r="C13">
            <v>30.2</v>
          </cell>
          <cell r="D13">
            <v>17.600000000000001</v>
          </cell>
          <cell r="E13">
            <v>59.458333333333336</v>
          </cell>
          <cell r="F13">
            <v>79</v>
          </cell>
          <cell r="G13">
            <v>36</v>
          </cell>
          <cell r="H13">
            <v>18.720000000000002</v>
          </cell>
          <cell r="I13" t="str">
            <v>NO</v>
          </cell>
          <cell r="J13">
            <v>34.200000000000003</v>
          </cell>
          <cell r="K13">
            <v>0</v>
          </cell>
        </row>
        <row r="14">
          <cell r="B14">
            <v>24.216666666666658</v>
          </cell>
          <cell r="C14">
            <v>29.7</v>
          </cell>
          <cell r="D14">
            <v>18.600000000000001</v>
          </cell>
          <cell r="E14">
            <v>65.916666666666671</v>
          </cell>
          <cell r="F14">
            <v>90</v>
          </cell>
          <cell r="G14">
            <v>39</v>
          </cell>
          <cell r="H14">
            <v>15.120000000000001</v>
          </cell>
          <cell r="I14" t="str">
            <v>O</v>
          </cell>
          <cell r="J14">
            <v>36.36</v>
          </cell>
          <cell r="K14">
            <v>0</v>
          </cell>
        </row>
        <row r="15">
          <cell r="B15">
            <v>24.400000000000002</v>
          </cell>
          <cell r="C15">
            <v>30.9</v>
          </cell>
          <cell r="D15">
            <v>18.399999999999999</v>
          </cell>
          <cell r="E15">
            <v>66.416666666666671</v>
          </cell>
          <cell r="F15">
            <v>87</v>
          </cell>
          <cell r="G15">
            <v>40</v>
          </cell>
          <cell r="H15">
            <v>11.879999999999999</v>
          </cell>
          <cell r="I15" t="str">
            <v>O</v>
          </cell>
          <cell r="J15">
            <v>28.8</v>
          </cell>
          <cell r="K15">
            <v>0</v>
          </cell>
        </row>
        <row r="16">
          <cell r="B16">
            <v>24.954166666666666</v>
          </cell>
          <cell r="C16">
            <v>32.299999999999997</v>
          </cell>
          <cell r="D16">
            <v>20.399999999999999</v>
          </cell>
          <cell r="E16">
            <v>65.708333333333329</v>
          </cell>
          <cell r="F16">
            <v>84</v>
          </cell>
          <cell r="G16">
            <v>32</v>
          </cell>
          <cell r="H16">
            <v>14.04</v>
          </cell>
          <cell r="I16" t="str">
            <v>SO</v>
          </cell>
          <cell r="J16">
            <v>38.880000000000003</v>
          </cell>
          <cell r="K16">
            <v>0</v>
          </cell>
        </row>
        <row r="17">
          <cell r="B17">
            <v>22.916666666666671</v>
          </cell>
          <cell r="C17">
            <v>30.8</v>
          </cell>
          <cell r="D17">
            <v>18.2</v>
          </cell>
          <cell r="E17">
            <v>70.5</v>
          </cell>
          <cell r="F17">
            <v>92</v>
          </cell>
          <cell r="G17">
            <v>34</v>
          </cell>
          <cell r="H17">
            <v>20.52</v>
          </cell>
          <cell r="I17" t="str">
            <v>O</v>
          </cell>
          <cell r="J17">
            <v>46.440000000000005</v>
          </cell>
          <cell r="K17">
            <v>0</v>
          </cell>
        </row>
        <row r="18">
          <cell r="B18">
            <v>23.370833333333334</v>
          </cell>
          <cell r="C18">
            <v>29.5</v>
          </cell>
          <cell r="D18">
            <v>18.899999999999999</v>
          </cell>
          <cell r="E18">
            <v>72.208333333333329</v>
          </cell>
          <cell r="F18">
            <v>89</v>
          </cell>
          <cell r="G18">
            <v>43</v>
          </cell>
          <cell r="H18">
            <v>17.64</v>
          </cell>
          <cell r="I18" t="str">
            <v>S</v>
          </cell>
          <cell r="J18">
            <v>51.480000000000004</v>
          </cell>
          <cell r="K18">
            <v>12.2</v>
          </cell>
        </row>
        <row r="19">
          <cell r="B19">
            <v>22.825000000000003</v>
          </cell>
          <cell r="C19">
            <v>29.8</v>
          </cell>
          <cell r="D19">
            <v>20</v>
          </cell>
          <cell r="E19">
            <v>75.5</v>
          </cell>
          <cell r="F19">
            <v>86</v>
          </cell>
          <cell r="G19">
            <v>44</v>
          </cell>
          <cell r="H19">
            <v>24.12</v>
          </cell>
          <cell r="I19" t="str">
            <v>S</v>
          </cell>
          <cell r="J19">
            <v>49.32</v>
          </cell>
          <cell r="K19">
            <v>3.6000000000000005</v>
          </cell>
        </row>
        <row r="20">
          <cell r="B20">
            <v>24.524999999999995</v>
          </cell>
          <cell r="C20">
            <v>31.3</v>
          </cell>
          <cell r="D20">
            <v>19.2</v>
          </cell>
          <cell r="E20">
            <v>70.458333333333329</v>
          </cell>
          <cell r="F20">
            <v>91</v>
          </cell>
          <cell r="G20">
            <v>40</v>
          </cell>
          <cell r="H20">
            <v>10.44</v>
          </cell>
          <cell r="I20" t="str">
            <v>O</v>
          </cell>
          <cell r="J20">
            <v>59.04</v>
          </cell>
          <cell r="K20">
            <v>0.4</v>
          </cell>
        </row>
        <row r="21">
          <cell r="B21">
            <v>26.329166666666666</v>
          </cell>
          <cell r="C21">
            <v>32.6</v>
          </cell>
          <cell r="D21">
            <v>21.1</v>
          </cell>
          <cell r="E21">
            <v>59.75</v>
          </cell>
          <cell r="F21">
            <v>80</v>
          </cell>
          <cell r="G21">
            <v>34</v>
          </cell>
          <cell r="H21">
            <v>11.879999999999999</v>
          </cell>
          <cell r="I21" t="str">
            <v>S</v>
          </cell>
          <cell r="J21">
            <v>29.16</v>
          </cell>
          <cell r="K21">
            <v>0</v>
          </cell>
        </row>
        <row r="22">
          <cell r="B22">
            <v>26.941666666666666</v>
          </cell>
          <cell r="C22">
            <v>32.200000000000003</v>
          </cell>
          <cell r="D22">
            <v>22</v>
          </cell>
          <cell r="E22">
            <v>54.166666666666664</v>
          </cell>
          <cell r="F22">
            <v>75</v>
          </cell>
          <cell r="G22">
            <v>27</v>
          </cell>
          <cell r="H22">
            <v>11.520000000000001</v>
          </cell>
          <cell r="I22" t="str">
            <v>SO</v>
          </cell>
          <cell r="J22">
            <v>24.840000000000003</v>
          </cell>
          <cell r="K22">
            <v>0</v>
          </cell>
        </row>
        <row r="23">
          <cell r="B23">
            <v>26.483333333333331</v>
          </cell>
          <cell r="C23">
            <v>32.200000000000003</v>
          </cell>
          <cell r="D23">
            <v>20.100000000000001</v>
          </cell>
          <cell r="E23">
            <v>58.75</v>
          </cell>
          <cell r="F23">
            <v>82</v>
          </cell>
          <cell r="G23">
            <v>35</v>
          </cell>
          <cell r="H23">
            <v>11.16</v>
          </cell>
          <cell r="I23" t="str">
            <v>N</v>
          </cell>
          <cell r="J23">
            <v>24.12</v>
          </cell>
          <cell r="K23">
            <v>0</v>
          </cell>
        </row>
        <row r="24">
          <cell r="B24">
            <v>27.329166666666662</v>
          </cell>
          <cell r="C24">
            <v>33.5</v>
          </cell>
          <cell r="D24">
            <v>20.7</v>
          </cell>
          <cell r="E24">
            <v>54.25</v>
          </cell>
          <cell r="F24">
            <v>82</v>
          </cell>
          <cell r="G24">
            <v>25</v>
          </cell>
          <cell r="H24">
            <v>11.520000000000001</v>
          </cell>
          <cell r="I24" t="str">
            <v>O</v>
          </cell>
          <cell r="J24">
            <v>23.400000000000002</v>
          </cell>
          <cell r="K24">
            <v>0</v>
          </cell>
        </row>
        <row r="25">
          <cell r="B25">
            <v>26.025000000000002</v>
          </cell>
          <cell r="C25">
            <v>32.200000000000003</v>
          </cell>
          <cell r="D25">
            <v>21.8</v>
          </cell>
          <cell r="E25">
            <v>60.75</v>
          </cell>
          <cell r="F25">
            <v>78</v>
          </cell>
          <cell r="G25">
            <v>35</v>
          </cell>
          <cell r="H25">
            <v>12.24</v>
          </cell>
          <cell r="I25" t="str">
            <v>SE</v>
          </cell>
          <cell r="J25">
            <v>37.800000000000004</v>
          </cell>
          <cell r="K25">
            <v>3.8</v>
          </cell>
        </row>
        <row r="26">
          <cell r="B26">
            <v>23.787500000000005</v>
          </cell>
          <cell r="C26">
            <v>30.1</v>
          </cell>
          <cell r="D26">
            <v>20.3</v>
          </cell>
          <cell r="E26">
            <v>72.708333333333329</v>
          </cell>
          <cell r="F26">
            <v>88</v>
          </cell>
          <cell r="G26">
            <v>41</v>
          </cell>
          <cell r="H26">
            <v>13.32</v>
          </cell>
          <cell r="I26" t="str">
            <v>NE</v>
          </cell>
          <cell r="J26">
            <v>30.240000000000002</v>
          </cell>
          <cell r="K26">
            <v>0.4</v>
          </cell>
        </row>
        <row r="27">
          <cell r="B27">
            <v>24.070833333333329</v>
          </cell>
          <cell r="C27">
            <v>31.2</v>
          </cell>
          <cell r="D27">
            <v>20</v>
          </cell>
          <cell r="E27">
            <v>68.958333333333329</v>
          </cell>
          <cell r="F27">
            <v>89</v>
          </cell>
          <cell r="G27">
            <v>38</v>
          </cell>
          <cell r="H27">
            <v>15.840000000000002</v>
          </cell>
          <cell r="I27" t="str">
            <v>SO</v>
          </cell>
          <cell r="J27">
            <v>29.52</v>
          </cell>
          <cell r="K27">
            <v>0</v>
          </cell>
        </row>
        <row r="28">
          <cell r="B28">
            <v>22.391666666666662</v>
          </cell>
          <cell r="C28">
            <v>26.9</v>
          </cell>
          <cell r="D28">
            <v>19.5</v>
          </cell>
          <cell r="E28">
            <v>82.958333333333329</v>
          </cell>
          <cell r="F28">
            <v>94</v>
          </cell>
          <cell r="G28">
            <v>61</v>
          </cell>
          <cell r="H28">
            <v>15.840000000000002</v>
          </cell>
          <cell r="I28" t="str">
            <v>SO</v>
          </cell>
          <cell r="J28">
            <v>27.36</v>
          </cell>
          <cell r="K28">
            <v>35.200000000000003</v>
          </cell>
        </row>
        <row r="29">
          <cell r="B29">
            <v>22.870833333333337</v>
          </cell>
          <cell r="C29">
            <v>29.2</v>
          </cell>
          <cell r="D29">
            <v>20.5</v>
          </cell>
          <cell r="E29">
            <v>81.416666666666671</v>
          </cell>
          <cell r="F29">
            <v>94</v>
          </cell>
          <cell r="G29">
            <v>52</v>
          </cell>
          <cell r="H29">
            <v>17.28</v>
          </cell>
          <cell r="I29" t="str">
            <v>O</v>
          </cell>
          <cell r="J29">
            <v>38.519999999999996</v>
          </cell>
          <cell r="K29">
            <v>0</v>
          </cell>
        </row>
        <row r="30">
          <cell r="B30">
            <v>22.704166666666669</v>
          </cell>
          <cell r="C30">
            <v>28.8</v>
          </cell>
          <cell r="D30">
            <v>20</v>
          </cell>
          <cell r="E30">
            <v>81.708333333333329</v>
          </cell>
          <cell r="F30">
            <v>93</v>
          </cell>
          <cell r="G30">
            <v>54</v>
          </cell>
          <cell r="H30">
            <v>16.559999999999999</v>
          </cell>
          <cell r="I30" t="str">
            <v>S</v>
          </cell>
          <cell r="J30">
            <v>42.12</v>
          </cell>
          <cell r="K30">
            <v>1.8</v>
          </cell>
        </row>
        <row r="31">
          <cell r="B31">
            <v>23.662500000000005</v>
          </cell>
          <cell r="C31">
            <v>29.5</v>
          </cell>
          <cell r="D31">
            <v>20.8</v>
          </cell>
          <cell r="E31">
            <v>76.833333333333329</v>
          </cell>
          <cell r="F31">
            <v>91</v>
          </cell>
          <cell r="G31">
            <v>50</v>
          </cell>
          <cell r="H31">
            <v>21.96</v>
          </cell>
          <cell r="I31" t="str">
            <v>S</v>
          </cell>
          <cell r="J31">
            <v>49.32</v>
          </cell>
          <cell r="K31">
            <v>4</v>
          </cell>
        </row>
        <row r="32">
          <cell r="B32">
            <v>22.049999999999997</v>
          </cell>
          <cell r="C32">
            <v>23.5</v>
          </cell>
          <cell r="D32">
            <v>21.1</v>
          </cell>
          <cell r="E32">
            <v>87.291666666666671</v>
          </cell>
          <cell r="F32">
            <v>91</v>
          </cell>
          <cell r="G32">
            <v>81</v>
          </cell>
          <cell r="H32">
            <v>14.04</v>
          </cell>
          <cell r="I32" t="str">
            <v>S</v>
          </cell>
          <cell r="J32">
            <v>30.6</v>
          </cell>
          <cell r="K32">
            <v>2.4000000000000004</v>
          </cell>
        </row>
        <row r="33">
          <cell r="B33">
            <v>22.445833333333329</v>
          </cell>
          <cell r="C33">
            <v>28.5</v>
          </cell>
          <cell r="D33">
            <v>19.5</v>
          </cell>
          <cell r="E33">
            <v>84.791666666666671</v>
          </cell>
          <cell r="F33">
            <v>95</v>
          </cell>
          <cell r="G33">
            <v>58</v>
          </cell>
          <cell r="H33">
            <v>17.28</v>
          </cell>
          <cell r="I33" t="str">
            <v>S</v>
          </cell>
          <cell r="J33">
            <v>37.800000000000004</v>
          </cell>
          <cell r="K33">
            <v>5</v>
          </cell>
        </row>
        <row r="34">
          <cell r="B34">
            <v>23.112500000000001</v>
          </cell>
          <cell r="C34">
            <v>28.8</v>
          </cell>
          <cell r="D34">
            <v>19.2</v>
          </cell>
          <cell r="E34">
            <v>81.833333333333329</v>
          </cell>
          <cell r="F34">
            <v>95</v>
          </cell>
          <cell r="G34">
            <v>57</v>
          </cell>
          <cell r="H34">
            <v>18.720000000000002</v>
          </cell>
          <cell r="I34" t="str">
            <v>SE</v>
          </cell>
          <cell r="J34">
            <v>35.28</v>
          </cell>
          <cell r="K34">
            <v>0.6</v>
          </cell>
        </row>
        <row r="35">
          <cell r="B35">
            <v>23.075000000000003</v>
          </cell>
          <cell r="C35">
            <v>27.9</v>
          </cell>
          <cell r="D35">
            <v>20.2</v>
          </cell>
          <cell r="E35">
            <v>86.125</v>
          </cell>
          <cell r="F35">
            <v>95</v>
          </cell>
          <cell r="G35">
            <v>63</v>
          </cell>
          <cell r="H35">
            <v>13.68</v>
          </cell>
          <cell r="I35" t="str">
            <v>SE</v>
          </cell>
          <cell r="J35">
            <v>27.720000000000002</v>
          </cell>
          <cell r="K35">
            <v>34.6</v>
          </cell>
        </row>
        <row r="36">
          <cell r="I36" t="str">
            <v>S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26.354166666666668</v>
          </cell>
          <cell r="C5">
            <v>31</v>
          </cell>
          <cell r="D5">
            <v>23.8</v>
          </cell>
          <cell r="E5">
            <v>82.125</v>
          </cell>
          <cell r="F5">
            <v>93</v>
          </cell>
          <cell r="G5">
            <v>58</v>
          </cell>
          <cell r="H5">
            <v>17.64</v>
          </cell>
          <cell r="I5" t="str">
            <v>SO</v>
          </cell>
          <cell r="J5">
            <v>42.12</v>
          </cell>
          <cell r="K5">
            <v>0.4</v>
          </cell>
        </row>
        <row r="6">
          <cell r="B6">
            <v>27.016666666666666</v>
          </cell>
          <cell r="C6">
            <v>29.6</v>
          </cell>
          <cell r="D6">
            <v>24.2</v>
          </cell>
          <cell r="E6">
            <v>54.625</v>
          </cell>
          <cell r="F6">
            <v>72</v>
          </cell>
          <cell r="G6">
            <v>42</v>
          </cell>
          <cell r="H6">
            <v>19.440000000000001</v>
          </cell>
          <cell r="I6" t="str">
            <v>S</v>
          </cell>
          <cell r="J6">
            <v>41.4</v>
          </cell>
          <cell r="K6">
            <v>0</v>
          </cell>
        </row>
        <row r="7">
          <cell r="B7">
            <v>25.679166666666664</v>
          </cell>
          <cell r="C7">
            <v>29.6</v>
          </cell>
          <cell r="D7">
            <v>21.6</v>
          </cell>
          <cell r="E7">
            <v>50.583333333333336</v>
          </cell>
          <cell r="F7">
            <v>61</v>
          </cell>
          <cell r="G7">
            <v>41</v>
          </cell>
          <cell r="H7">
            <v>18.36</v>
          </cell>
          <cell r="I7" t="str">
            <v>S</v>
          </cell>
          <cell r="J7">
            <v>46.800000000000004</v>
          </cell>
          <cell r="K7">
            <v>0</v>
          </cell>
        </row>
        <row r="8">
          <cell r="B8">
            <v>23.916666666666668</v>
          </cell>
          <cell r="C8">
            <v>26.3</v>
          </cell>
          <cell r="D8">
            <v>22.1</v>
          </cell>
          <cell r="E8">
            <v>67.833333333333329</v>
          </cell>
          <cell r="F8">
            <v>86</v>
          </cell>
          <cell r="G8">
            <v>54</v>
          </cell>
          <cell r="H8">
            <v>8.64</v>
          </cell>
          <cell r="I8" t="str">
            <v>SO</v>
          </cell>
          <cell r="J8">
            <v>17.28</v>
          </cell>
          <cell r="K8">
            <v>0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>
            <v>32.558333333333337</v>
          </cell>
          <cell r="C15">
            <v>35.299999999999997</v>
          </cell>
          <cell r="D15">
            <v>29.6</v>
          </cell>
          <cell r="E15">
            <v>54.666666666666664</v>
          </cell>
          <cell r="F15">
            <v>68</v>
          </cell>
          <cell r="G15">
            <v>44</v>
          </cell>
          <cell r="H15">
            <v>11.520000000000001</v>
          </cell>
          <cell r="I15" t="str">
            <v>N</v>
          </cell>
          <cell r="J15">
            <v>32.76</v>
          </cell>
          <cell r="K15">
            <v>0</v>
          </cell>
        </row>
        <row r="16">
          <cell r="B16">
            <v>30.779166666666669</v>
          </cell>
          <cell r="C16">
            <v>36</v>
          </cell>
          <cell r="D16">
            <v>27.1</v>
          </cell>
          <cell r="E16">
            <v>61.958333333333336</v>
          </cell>
          <cell r="F16">
            <v>79</v>
          </cell>
          <cell r="G16">
            <v>38</v>
          </cell>
          <cell r="H16">
            <v>12.6</v>
          </cell>
          <cell r="I16" t="str">
            <v>L</v>
          </cell>
          <cell r="J16">
            <v>35.28</v>
          </cell>
          <cell r="K16">
            <v>0</v>
          </cell>
        </row>
        <row r="17">
          <cell r="B17">
            <v>29.404166666666665</v>
          </cell>
          <cell r="C17">
            <v>34.9</v>
          </cell>
          <cell r="D17">
            <v>24.3</v>
          </cell>
          <cell r="E17">
            <v>64.208333333333329</v>
          </cell>
          <cell r="F17">
            <v>81</v>
          </cell>
          <cell r="G17">
            <v>43</v>
          </cell>
          <cell r="H17">
            <v>14.04</v>
          </cell>
          <cell r="I17" t="str">
            <v>NE</v>
          </cell>
          <cell r="J17">
            <v>38.159999999999997</v>
          </cell>
          <cell r="K17">
            <v>0</v>
          </cell>
        </row>
        <row r="18">
          <cell r="B18">
            <v>29.675000000000008</v>
          </cell>
          <cell r="C18">
            <v>35.4</v>
          </cell>
          <cell r="D18">
            <v>25.3</v>
          </cell>
          <cell r="E18">
            <v>64.583333333333329</v>
          </cell>
          <cell r="F18">
            <v>86</v>
          </cell>
          <cell r="G18">
            <v>42</v>
          </cell>
          <cell r="H18">
            <v>15.840000000000002</v>
          </cell>
          <cell r="I18" t="str">
            <v>NE</v>
          </cell>
          <cell r="J18">
            <v>41.04</v>
          </cell>
          <cell r="K18">
            <v>0</v>
          </cell>
        </row>
        <row r="19">
          <cell r="B19">
            <v>27.933333333333334</v>
          </cell>
          <cell r="C19">
            <v>29.6</v>
          </cell>
          <cell r="D19">
            <v>27</v>
          </cell>
          <cell r="E19">
            <v>74</v>
          </cell>
          <cell r="F19">
            <v>78</v>
          </cell>
          <cell r="G19">
            <v>64</v>
          </cell>
          <cell r="H19">
            <v>7.9200000000000008</v>
          </cell>
          <cell r="I19" t="str">
            <v>NE</v>
          </cell>
          <cell r="J19">
            <v>16.2</v>
          </cell>
          <cell r="K19">
            <v>0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>
            <v>30.422222222222224</v>
          </cell>
          <cell r="C27">
            <v>32.700000000000003</v>
          </cell>
          <cell r="D27">
            <v>27.9</v>
          </cell>
          <cell r="E27">
            <v>54.444444444444443</v>
          </cell>
          <cell r="F27">
            <v>64</v>
          </cell>
          <cell r="G27">
            <v>44</v>
          </cell>
          <cell r="H27">
            <v>14.04</v>
          </cell>
          <cell r="I27" t="str">
            <v>NO</v>
          </cell>
          <cell r="J27">
            <v>25.56</v>
          </cell>
          <cell r="K27">
            <v>0</v>
          </cell>
        </row>
        <row r="28">
          <cell r="B28">
            <v>26.029166666666669</v>
          </cell>
          <cell r="C28">
            <v>31.6</v>
          </cell>
          <cell r="D28">
            <v>24.2</v>
          </cell>
          <cell r="E28">
            <v>80.916666666666671</v>
          </cell>
          <cell r="F28">
            <v>90</v>
          </cell>
          <cell r="G28">
            <v>56</v>
          </cell>
          <cell r="H28">
            <v>12.6</v>
          </cell>
          <cell r="I28" t="str">
            <v>N</v>
          </cell>
          <cell r="J28">
            <v>30.6</v>
          </cell>
          <cell r="K28">
            <v>12.999999999999998</v>
          </cell>
        </row>
        <row r="29">
          <cell r="B29">
            <v>25.9375</v>
          </cell>
          <cell r="C29">
            <v>31.7</v>
          </cell>
          <cell r="D29">
            <v>22.6</v>
          </cell>
          <cell r="E29">
            <v>83.041666666666671</v>
          </cell>
          <cell r="F29">
            <v>92</v>
          </cell>
          <cell r="G29">
            <v>61</v>
          </cell>
          <cell r="H29">
            <v>11.879999999999999</v>
          </cell>
          <cell r="I29" t="str">
            <v>L</v>
          </cell>
          <cell r="J29">
            <v>42.480000000000004</v>
          </cell>
          <cell r="K29">
            <v>23.8</v>
          </cell>
        </row>
        <row r="30">
          <cell r="B30">
            <v>27.191666666666663</v>
          </cell>
          <cell r="C30">
            <v>32.5</v>
          </cell>
          <cell r="D30">
            <v>24.8</v>
          </cell>
          <cell r="E30">
            <v>78.541666666666671</v>
          </cell>
          <cell r="F30">
            <v>90</v>
          </cell>
          <cell r="G30">
            <v>59</v>
          </cell>
          <cell r="H30">
            <v>10.08</v>
          </cell>
          <cell r="I30" t="str">
            <v>L</v>
          </cell>
          <cell r="J30">
            <v>32.4</v>
          </cell>
          <cell r="K30">
            <v>1.6</v>
          </cell>
        </row>
        <row r="31">
          <cell r="B31">
            <v>26.324999999999999</v>
          </cell>
          <cell r="C31">
            <v>26.8</v>
          </cell>
          <cell r="D31">
            <v>26</v>
          </cell>
          <cell r="E31">
            <v>82.5</v>
          </cell>
          <cell r="F31">
            <v>85</v>
          </cell>
          <cell r="G31">
            <v>79</v>
          </cell>
          <cell r="H31">
            <v>14.04</v>
          </cell>
          <cell r="I31" t="str">
            <v>L</v>
          </cell>
          <cell r="J31">
            <v>26.28</v>
          </cell>
          <cell r="K31">
            <v>0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>
            <v>29.158333333333331</v>
          </cell>
          <cell r="C35">
            <v>33.6</v>
          </cell>
          <cell r="D35">
            <v>24.1</v>
          </cell>
          <cell r="E35">
            <v>73.25</v>
          </cell>
          <cell r="F35">
            <v>91</v>
          </cell>
          <cell r="G35">
            <v>54</v>
          </cell>
          <cell r="H35">
            <v>16.559999999999999</v>
          </cell>
          <cell r="I35" t="str">
            <v>N</v>
          </cell>
          <cell r="J35">
            <v>46.440000000000005</v>
          </cell>
          <cell r="K35">
            <v>14</v>
          </cell>
        </row>
        <row r="36">
          <cell r="I36" t="str">
            <v>L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22.658333333333331</v>
          </cell>
          <cell r="C5">
            <v>26.9</v>
          </cell>
          <cell r="D5">
            <v>20.9</v>
          </cell>
          <cell r="E5">
            <v>89.916666666666671</v>
          </cell>
          <cell r="F5">
            <v>97</v>
          </cell>
          <cell r="G5">
            <v>68</v>
          </cell>
          <cell r="H5">
            <v>24.12</v>
          </cell>
          <cell r="I5" t="str">
            <v>N</v>
          </cell>
          <cell r="J5">
            <v>33.840000000000003</v>
          </cell>
          <cell r="K5">
            <v>4.8000000000000007</v>
          </cell>
        </row>
        <row r="6">
          <cell r="B6">
            <v>22.95</v>
          </cell>
          <cell r="C6">
            <v>28.1</v>
          </cell>
          <cell r="D6">
            <v>20</v>
          </cell>
          <cell r="E6">
            <v>85.083333333333329</v>
          </cell>
          <cell r="F6">
            <v>98</v>
          </cell>
          <cell r="G6">
            <v>61</v>
          </cell>
          <cell r="H6">
            <v>18.36</v>
          </cell>
          <cell r="I6" t="str">
            <v>S</v>
          </cell>
          <cell r="J6">
            <v>39.96</v>
          </cell>
          <cell r="K6">
            <v>8.7999999999999989</v>
          </cell>
        </row>
        <row r="7">
          <cell r="B7">
            <v>22.524999999999995</v>
          </cell>
          <cell r="C7">
            <v>30.2</v>
          </cell>
          <cell r="D7">
            <v>16.399999999999999</v>
          </cell>
          <cell r="E7">
            <v>72.75</v>
          </cell>
          <cell r="F7">
            <v>92</v>
          </cell>
          <cell r="G7">
            <v>45</v>
          </cell>
          <cell r="H7">
            <v>14.76</v>
          </cell>
          <cell r="I7" t="str">
            <v>S</v>
          </cell>
          <cell r="J7">
            <v>26.28</v>
          </cell>
          <cell r="K7">
            <v>0</v>
          </cell>
        </row>
        <row r="8">
          <cell r="B8">
            <v>23.8</v>
          </cell>
          <cell r="C8">
            <v>30.9</v>
          </cell>
          <cell r="D8">
            <v>17.399999999999999</v>
          </cell>
          <cell r="E8">
            <v>69.608695652173907</v>
          </cell>
          <cell r="F8">
            <v>93</v>
          </cell>
          <cell r="G8">
            <v>43</v>
          </cell>
          <cell r="H8">
            <v>15.840000000000002</v>
          </cell>
          <cell r="I8" t="str">
            <v>O</v>
          </cell>
          <cell r="J8">
            <v>31.319999999999997</v>
          </cell>
          <cell r="K8">
            <v>0</v>
          </cell>
        </row>
        <row r="9">
          <cell r="B9">
            <v>24.799999999999997</v>
          </cell>
          <cell r="C9">
            <v>31.6</v>
          </cell>
          <cell r="D9">
            <v>19.3</v>
          </cell>
          <cell r="E9">
            <v>65.791666666666671</v>
          </cell>
          <cell r="F9">
            <v>87</v>
          </cell>
          <cell r="G9">
            <v>42</v>
          </cell>
          <cell r="H9">
            <v>17.28</v>
          </cell>
          <cell r="I9" t="str">
            <v>O</v>
          </cell>
          <cell r="J9">
            <v>27.36</v>
          </cell>
          <cell r="K9">
            <v>0</v>
          </cell>
        </row>
        <row r="10">
          <cell r="B10">
            <v>24.687500000000004</v>
          </cell>
          <cell r="C10">
            <v>33.299999999999997</v>
          </cell>
          <cell r="D10">
            <v>19.8</v>
          </cell>
          <cell r="E10">
            <v>71.041666666666671</v>
          </cell>
          <cell r="F10">
            <v>91</v>
          </cell>
          <cell r="G10">
            <v>38</v>
          </cell>
          <cell r="H10">
            <v>28.8</v>
          </cell>
          <cell r="I10" t="str">
            <v>NE</v>
          </cell>
          <cell r="J10">
            <v>45</v>
          </cell>
          <cell r="K10">
            <v>0.2</v>
          </cell>
        </row>
        <row r="11">
          <cell r="B11">
            <v>25.879166666666666</v>
          </cell>
          <cell r="C11">
            <v>32.6</v>
          </cell>
          <cell r="D11">
            <v>20.8</v>
          </cell>
          <cell r="E11">
            <v>67.666666666666671</v>
          </cell>
          <cell r="F11">
            <v>95</v>
          </cell>
          <cell r="G11">
            <v>36</v>
          </cell>
          <cell r="H11">
            <v>16.2</v>
          </cell>
          <cell r="I11" t="str">
            <v>SE</v>
          </cell>
          <cell r="J11">
            <v>26.64</v>
          </cell>
          <cell r="K11">
            <v>2.2000000000000002</v>
          </cell>
        </row>
        <row r="12">
          <cell r="B12">
            <v>24.637499999999999</v>
          </cell>
          <cell r="C12">
            <v>31.5</v>
          </cell>
          <cell r="D12">
            <v>18.399999999999999</v>
          </cell>
          <cell r="E12">
            <v>52.958333333333336</v>
          </cell>
          <cell r="F12">
            <v>73</v>
          </cell>
          <cell r="G12">
            <v>31</v>
          </cell>
          <cell r="H12">
            <v>18.720000000000002</v>
          </cell>
          <cell r="I12" t="str">
            <v>SE</v>
          </cell>
          <cell r="J12">
            <v>33.840000000000003</v>
          </cell>
          <cell r="K12">
            <v>0</v>
          </cell>
        </row>
        <row r="13">
          <cell r="B13">
            <v>25.274999999999995</v>
          </cell>
          <cell r="C13">
            <v>32.299999999999997</v>
          </cell>
          <cell r="D13">
            <v>18.2</v>
          </cell>
          <cell r="E13">
            <v>54.958333333333336</v>
          </cell>
          <cell r="F13">
            <v>76</v>
          </cell>
          <cell r="G13">
            <v>33</v>
          </cell>
          <cell r="H13">
            <v>22.32</v>
          </cell>
          <cell r="I13" t="str">
            <v>L</v>
          </cell>
          <cell r="J13">
            <v>38.880000000000003</v>
          </cell>
          <cell r="K13">
            <v>0</v>
          </cell>
        </row>
        <row r="14">
          <cell r="B14">
            <v>25.416666666666668</v>
          </cell>
          <cell r="C14">
            <v>32.5</v>
          </cell>
          <cell r="D14">
            <v>19.5</v>
          </cell>
          <cell r="E14">
            <v>63.791666666666664</v>
          </cell>
          <cell r="F14">
            <v>92</v>
          </cell>
          <cell r="G14">
            <v>29</v>
          </cell>
          <cell r="H14">
            <v>22.68</v>
          </cell>
          <cell r="I14" t="str">
            <v>NE</v>
          </cell>
          <cell r="J14">
            <v>37.800000000000004</v>
          </cell>
          <cell r="K14">
            <v>0</v>
          </cell>
        </row>
        <row r="15">
          <cell r="B15">
            <v>23.862500000000001</v>
          </cell>
          <cell r="C15">
            <v>33.200000000000003</v>
          </cell>
          <cell r="D15">
            <v>19</v>
          </cell>
          <cell r="E15">
            <v>72.75</v>
          </cell>
          <cell r="F15">
            <v>90</v>
          </cell>
          <cell r="G15">
            <v>36</v>
          </cell>
          <cell r="H15">
            <v>18.720000000000002</v>
          </cell>
          <cell r="I15" t="str">
            <v>NE</v>
          </cell>
          <cell r="J15">
            <v>56.519999999999996</v>
          </cell>
          <cell r="K15">
            <v>4.4000000000000004</v>
          </cell>
        </row>
        <row r="16">
          <cell r="B16">
            <v>25.383333333333336</v>
          </cell>
          <cell r="C16">
            <v>33.5</v>
          </cell>
          <cell r="D16">
            <v>20.9</v>
          </cell>
          <cell r="E16">
            <v>69.916666666666671</v>
          </cell>
          <cell r="F16">
            <v>91</v>
          </cell>
          <cell r="G16">
            <v>32</v>
          </cell>
          <cell r="H16">
            <v>23.400000000000002</v>
          </cell>
          <cell r="I16" t="str">
            <v>NE</v>
          </cell>
          <cell r="J16">
            <v>57.24</v>
          </cell>
          <cell r="K16">
            <v>1.8</v>
          </cell>
        </row>
        <row r="17">
          <cell r="B17">
            <v>22.566666666666663</v>
          </cell>
          <cell r="C17">
            <v>31.7</v>
          </cell>
          <cell r="D17">
            <v>17.7</v>
          </cell>
          <cell r="E17">
            <v>78.5</v>
          </cell>
          <cell r="F17">
            <v>98</v>
          </cell>
          <cell r="G17">
            <v>31</v>
          </cell>
          <cell r="H17">
            <v>27.720000000000002</v>
          </cell>
          <cell r="I17" t="str">
            <v>NE</v>
          </cell>
          <cell r="J17">
            <v>39.6</v>
          </cell>
          <cell r="K17">
            <v>6.6</v>
          </cell>
        </row>
        <row r="18">
          <cell r="B18">
            <v>24.383333333333329</v>
          </cell>
          <cell r="C18">
            <v>31.3</v>
          </cell>
          <cell r="D18">
            <v>18.8</v>
          </cell>
          <cell r="E18">
            <v>71.208333333333329</v>
          </cell>
          <cell r="F18">
            <v>96</v>
          </cell>
          <cell r="G18">
            <v>40</v>
          </cell>
          <cell r="H18">
            <v>21.96</v>
          </cell>
          <cell r="I18" t="str">
            <v>NE</v>
          </cell>
          <cell r="J18">
            <v>37.440000000000005</v>
          </cell>
          <cell r="K18">
            <v>0</v>
          </cell>
        </row>
        <row r="19">
          <cell r="B19">
            <v>23.995833333333334</v>
          </cell>
          <cell r="C19">
            <v>31.9</v>
          </cell>
          <cell r="D19">
            <v>20.9</v>
          </cell>
          <cell r="E19">
            <v>73.125</v>
          </cell>
          <cell r="F19">
            <v>90</v>
          </cell>
          <cell r="G19">
            <v>42</v>
          </cell>
          <cell r="H19">
            <v>23.040000000000003</v>
          </cell>
          <cell r="I19" t="str">
            <v>NE</v>
          </cell>
          <cell r="J19">
            <v>37.440000000000005</v>
          </cell>
          <cell r="K19">
            <v>0.6</v>
          </cell>
        </row>
        <row r="20">
          <cell r="B20">
            <v>25.645833333333339</v>
          </cell>
          <cell r="C20">
            <v>33.799999999999997</v>
          </cell>
          <cell r="D20">
            <v>19.2</v>
          </cell>
          <cell r="E20">
            <v>67.291666666666671</v>
          </cell>
          <cell r="F20">
            <v>96</v>
          </cell>
          <cell r="G20">
            <v>30</v>
          </cell>
          <cell r="H20">
            <v>16.920000000000002</v>
          </cell>
          <cell r="I20" t="str">
            <v>NE</v>
          </cell>
          <cell r="J20">
            <v>33.840000000000003</v>
          </cell>
          <cell r="K20">
            <v>0</v>
          </cell>
        </row>
        <row r="21">
          <cell r="B21">
            <v>25.379166666666674</v>
          </cell>
          <cell r="C21">
            <v>33.9</v>
          </cell>
          <cell r="D21">
            <v>19.8</v>
          </cell>
          <cell r="E21">
            <v>70.833333333333329</v>
          </cell>
          <cell r="F21">
            <v>93</v>
          </cell>
          <cell r="G21">
            <v>34</v>
          </cell>
          <cell r="H21">
            <v>16.920000000000002</v>
          </cell>
          <cell r="I21" t="str">
            <v>NE</v>
          </cell>
          <cell r="J21">
            <v>32.04</v>
          </cell>
          <cell r="K21">
            <v>1</v>
          </cell>
        </row>
        <row r="22">
          <cell r="B22">
            <v>26.283333333333335</v>
          </cell>
          <cell r="C22">
            <v>34.5</v>
          </cell>
          <cell r="D22">
            <v>20.5</v>
          </cell>
          <cell r="E22">
            <v>62.166666666666664</v>
          </cell>
          <cell r="F22">
            <v>91</v>
          </cell>
          <cell r="G22">
            <v>25</v>
          </cell>
          <cell r="H22">
            <v>18</v>
          </cell>
          <cell r="I22" t="str">
            <v>N</v>
          </cell>
          <cell r="J22">
            <v>30.240000000000002</v>
          </cell>
          <cell r="K22">
            <v>0</v>
          </cell>
        </row>
        <row r="23">
          <cell r="B23">
            <v>26.608333333333324</v>
          </cell>
          <cell r="C23">
            <v>35</v>
          </cell>
          <cell r="D23">
            <v>17.899999999999999</v>
          </cell>
          <cell r="E23">
            <v>56.041666666666664</v>
          </cell>
          <cell r="F23">
            <v>91</v>
          </cell>
          <cell r="G23">
            <v>23</v>
          </cell>
          <cell r="H23">
            <v>12.24</v>
          </cell>
          <cell r="I23" t="str">
            <v>L</v>
          </cell>
          <cell r="J23">
            <v>28.08</v>
          </cell>
          <cell r="K23">
            <v>0</v>
          </cell>
        </row>
        <row r="24">
          <cell r="B24">
            <v>27.270833333333329</v>
          </cell>
          <cell r="C24">
            <v>35.799999999999997</v>
          </cell>
          <cell r="D24">
            <v>19.8</v>
          </cell>
          <cell r="E24">
            <v>55.666666666666664</v>
          </cell>
          <cell r="F24">
            <v>86</v>
          </cell>
          <cell r="G24">
            <v>25</v>
          </cell>
          <cell r="H24">
            <v>17.64</v>
          </cell>
          <cell r="I24" t="str">
            <v>NE</v>
          </cell>
          <cell r="J24">
            <v>34.56</v>
          </cell>
          <cell r="K24">
            <v>0</v>
          </cell>
        </row>
        <row r="25">
          <cell r="B25">
            <v>25.529166666666669</v>
          </cell>
          <cell r="C25">
            <v>34.9</v>
          </cell>
          <cell r="D25">
            <v>20</v>
          </cell>
          <cell r="E25">
            <v>64.125</v>
          </cell>
          <cell r="F25">
            <v>86</v>
          </cell>
          <cell r="G25">
            <v>32</v>
          </cell>
          <cell r="H25">
            <v>23.040000000000003</v>
          </cell>
          <cell r="I25" t="str">
            <v>N</v>
          </cell>
          <cell r="J25">
            <v>64.8</v>
          </cell>
          <cell r="K25">
            <v>6.1999999999999993</v>
          </cell>
        </row>
        <row r="26">
          <cell r="B26">
            <v>24.025000000000006</v>
          </cell>
          <cell r="C26">
            <v>32.5</v>
          </cell>
          <cell r="D26">
            <v>19.399999999999999</v>
          </cell>
          <cell r="E26">
            <v>76.833333333333329</v>
          </cell>
          <cell r="F26">
            <v>93</v>
          </cell>
          <cell r="G26">
            <v>44</v>
          </cell>
          <cell r="H26">
            <v>19.8</v>
          </cell>
          <cell r="I26" t="str">
            <v>N</v>
          </cell>
          <cell r="J26">
            <v>45</v>
          </cell>
          <cell r="K26">
            <v>8.6</v>
          </cell>
        </row>
        <row r="27">
          <cell r="B27">
            <v>25.058333333333334</v>
          </cell>
          <cell r="C27">
            <v>33.200000000000003</v>
          </cell>
          <cell r="D27">
            <v>21.1</v>
          </cell>
          <cell r="E27">
            <v>70.541666666666671</v>
          </cell>
          <cell r="F27">
            <v>91</v>
          </cell>
          <cell r="G27">
            <v>33</v>
          </cell>
          <cell r="H27">
            <v>26.64</v>
          </cell>
          <cell r="I27" t="str">
            <v>NE</v>
          </cell>
          <cell r="J27">
            <v>37.440000000000005</v>
          </cell>
          <cell r="K27">
            <v>0.2</v>
          </cell>
        </row>
        <row r="28">
          <cell r="B28">
            <v>23.858333333333331</v>
          </cell>
          <cell r="C28">
            <v>30.8</v>
          </cell>
          <cell r="D28">
            <v>20.6</v>
          </cell>
          <cell r="E28">
            <v>80.25</v>
          </cell>
          <cell r="F28">
            <v>97</v>
          </cell>
          <cell r="G28">
            <v>50</v>
          </cell>
          <cell r="H28">
            <v>18.36</v>
          </cell>
          <cell r="I28" t="str">
            <v>NE</v>
          </cell>
          <cell r="J28">
            <v>30.6</v>
          </cell>
          <cell r="K28">
            <v>1.8</v>
          </cell>
        </row>
        <row r="29">
          <cell r="B29">
            <v>23.395833333333332</v>
          </cell>
          <cell r="C29">
            <v>31</v>
          </cell>
          <cell r="D29">
            <v>20.6</v>
          </cell>
          <cell r="E29">
            <v>84.458333333333329</v>
          </cell>
          <cell r="F29">
            <v>97</v>
          </cell>
          <cell r="G29">
            <v>47</v>
          </cell>
          <cell r="H29">
            <v>18.720000000000002</v>
          </cell>
          <cell r="I29" t="str">
            <v>NE</v>
          </cell>
          <cell r="J29">
            <v>44.64</v>
          </cell>
          <cell r="K29">
            <v>14.6</v>
          </cell>
        </row>
        <row r="30">
          <cell r="B30">
            <v>22.420833333333334</v>
          </cell>
          <cell r="C30">
            <v>29.7</v>
          </cell>
          <cell r="D30">
            <v>20.100000000000001</v>
          </cell>
          <cell r="E30">
            <v>87.666666666666671</v>
          </cell>
          <cell r="F30">
            <v>97</v>
          </cell>
          <cell r="G30">
            <v>55</v>
          </cell>
          <cell r="H30">
            <v>18.36</v>
          </cell>
          <cell r="I30" t="str">
            <v>NE</v>
          </cell>
          <cell r="J30">
            <v>35.28</v>
          </cell>
          <cell r="K30">
            <v>37.799999999999997</v>
          </cell>
        </row>
        <row r="31">
          <cell r="B31">
            <v>23.854166666666675</v>
          </cell>
          <cell r="C31">
            <v>30.5</v>
          </cell>
          <cell r="D31">
            <v>20.399999999999999</v>
          </cell>
          <cell r="E31">
            <v>81.333333333333329</v>
          </cell>
          <cell r="F31">
            <v>97</v>
          </cell>
          <cell r="G31">
            <v>49</v>
          </cell>
          <cell r="H31">
            <v>28.08</v>
          </cell>
          <cell r="I31" t="str">
            <v>NE</v>
          </cell>
          <cell r="J31">
            <v>41.4</v>
          </cell>
          <cell r="K31">
            <v>0</v>
          </cell>
        </row>
        <row r="32">
          <cell r="B32">
            <v>23.199999999999992</v>
          </cell>
          <cell r="C32">
            <v>28.1</v>
          </cell>
          <cell r="D32">
            <v>20.9</v>
          </cell>
          <cell r="E32">
            <v>84.916666666666671</v>
          </cell>
          <cell r="F32">
            <v>94</v>
          </cell>
          <cell r="G32">
            <v>64</v>
          </cell>
          <cell r="H32">
            <v>22.32</v>
          </cell>
          <cell r="I32" t="str">
            <v>N</v>
          </cell>
          <cell r="J32">
            <v>34.200000000000003</v>
          </cell>
          <cell r="K32">
            <v>0.4</v>
          </cell>
        </row>
        <row r="33">
          <cell r="B33">
            <v>23.104166666666668</v>
          </cell>
          <cell r="C33">
            <v>31.3</v>
          </cell>
          <cell r="D33">
            <v>20.3</v>
          </cell>
          <cell r="E33">
            <v>87.916666666666671</v>
          </cell>
          <cell r="F33">
            <v>98</v>
          </cell>
          <cell r="G33">
            <v>52</v>
          </cell>
          <cell r="H33">
            <v>20.52</v>
          </cell>
          <cell r="I33" t="str">
            <v>N</v>
          </cell>
          <cell r="J33">
            <v>42.84</v>
          </cell>
          <cell r="K33">
            <v>5.2</v>
          </cell>
        </row>
        <row r="34">
          <cell r="B34">
            <v>22.970833333333335</v>
          </cell>
          <cell r="C34">
            <v>29.6</v>
          </cell>
          <cell r="D34">
            <v>19.7</v>
          </cell>
          <cell r="E34">
            <v>86.875</v>
          </cell>
          <cell r="F34">
            <v>98</v>
          </cell>
          <cell r="G34">
            <v>57</v>
          </cell>
          <cell r="H34">
            <v>21.96</v>
          </cell>
          <cell r="I34" t="str">
            <v>O</v>
          </cell>
          <cell r="J34">
            <v>39.6</v>
          </cell>
          <cell r="K34">
            <v>1.2</v>
          </cell>
        </row>
        <row r="35">
          <cell r="B35">
            <v>23.3</v>
          </cell>
          <cell r="C35">
            <v>29.4</v>
          </cell>
          <cell r="D35">
            <v>20.7</v>
          </cell>
          <cell r="E35">
            <v>88.541666666666671</v>
          </cell>
          <cell r="F35">
            <v>98</v>
          </cell>
          <cell r="G35">
            <v>58</v>
          </cell>
          <cell r="H35">
            <v>16.920000000000002</v>
          </cell>
          <cell r="I35" t="str">
            <v>O</v>
          </cell>
          <cell r="J35">
            <v>29.880000000000003</v>
          </cell>
          <cell r="K35">
            <v>3</v>
          </cell>
        </row>
        <row r="36">
          <cell r="I36" t="str">
            <v>NE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29.866666666666664</v>
          </cell>
          <cell r="C5">
            <v>31.3</v>
          </cell>
          <cell r="D5">
            <v>29</v>
          </cell>
          <cell r="E5">
            <v>79.666666666666671</v>
          </cell>
          <cell r="F5">
            <v>81</v>
          </cell>
          <cell r="G5">
            <v>78</v>
          </cell>
          <cell r="H5">
            <v>3.6</v>
          </cell>
          <cell r="I5" t="str">
            <v>S</v>
          </cell>
          <cell r="J5">
            <v>13.68</v>
          </cell>
          <cell r="K5" t="str">
            <v>*</v>
          </cell>
        </row>
        <row r="6">
          <cell r="B6">
            <v>27.583333333333332</v>
          </cell>
          <cell r="C6">
            <v>30.6</v>
          </cell>
          <cell r="D6">
            <v>24.8</v>
          </cell>
          <cell r="E6">
            <v>79.833333333333329</v>
          </cell>
          <cell r="F6">
            <v>85</v>
          </cell>
          <cell r="G6">
            <v>72</v>
          </cell>
          <cell r="H6">
            <v>9.3600000000000012</v>
          </cell>
          <cell r="I6" t="str">
            <v>SE</v>
          </cell>
          <cell r="J6">
            <v>19.079999999999998</v>
          </cell>
          <cell r="K6" t="str">
            <v>*</v>
          </cell>
        </row>
        <row r="7">
          <cell r="B7">
            <v>26.222222222222221</v>
          </cell>
          <cell r="C7">
            <v>31</v>
          </cell>
          <cell r="D7">
            <v>23.6</v>
          </cell>
          <cell r="E7">
            <v>72.555555555555557</v>
          </cell>
          <cell r="F7">
            <v>76</v>
          </cell>
          <cell r="G7">
            <v>67</v>
          </cell>
          <cell r="H7">
            <v>11.520000000000001</v>
          </cell>
          <cell r="I7" t="str">
            <v>S</v>
          </cell>
          <cell r="J7">
            <v>23.040000000000003</v>
          </cell>
          <cell r="K7" t="str">
            <v>*</v>
          </cell>
        </row>
        <row r="8">
          <cell r="B8">
            <v>26.692857142857143</v>
          </cell>
          <cell r="C8">
            <v>31.5</v>
          </cell>
          <cell r="D8">
            <v>23.4</v>
          </cell>
          <cell r="E8">
            <v>74.857142857142861</v>
          </cell>
          <cell r="F8">
            <v>79</v>
          </cell>
          <cell r="G8">
            <v>68</v>
          </cell>
          <cell r="H8">
            <v>10.8</v>
          </cell>
          <cell r="I8" t="str">
            <v>NO</v>
          </cell>
          <cell r="J8">
            <v>27</v>
          </cell>
          <cell r="K8" t="str">
            <v>*</v>
          </cell>
        </row>
        <row r="9">
          <cell r="B9">
            <v>26.889999999999997</v>
          </cell>
          <cell r="C9">
            <v>31.7</v>
          </cell>
          <cell r="D9">
            <v>22.8</v>
          </cell>
          <cell r="E9">
            <v>76.400000000000006</v>
          </cell>
          <cell r="F9">
            <v>80</v>
          </cell>
          <cell r="G9">
            <v>72</v>
          </cell>
          <cell r="H9">
            <v>9.3600000000000012</v>
          </cell>
          <cell r="I9" t="str">
            <v>NO</v>
          </cell>
          <cell r="J9">
            <v>20.16</v>
          </cell>
          <cell r="K9" t="str">
            <v>*</v>
          </cell>
        </row>
        <row r="10">
          <cell r="B10">
            <v>24.633333333333329</v>
          </cell>
          <cell r="C10">
            <v>26.6</v>
          </cell>
          <cell r="D10">
            <v>24</v>
          </cell>
          <cell r="E10">
            <v>79.5</v>
          </cell>
          <cell r="F10">
            <v>82</v>
          </cell>
          <cell r="G10">
            <v>73</v>
          </cell>
          <cell r="H10">
            <v>0</v>
          </cell>
          <cell r="I10" t="str">
            <v>O</v>
          </cell>
          <cell r="J10">
            <v>3.24</v>
          </cell>
          <cell r="K10" t="str">
            <v>*</v>
          </cell>
        </row>
        <row r="11">
          <cell r="B11">
            <v>28.187499999999996</v>
          </cell>
          <cell r="C11">
            <v>32.700000000000003</v>
          </cell>
          <cell r="D11">
            <v>25.3</v>
          </cell>
          <cell r="E11">
            <v>79.125</v>
          </cell>
          <cell r="F11">
            <v>82</v>
          </cell>
          <cell r="G11">
            <v>75</v>
          </cell>
          <cell r="H11">
            <v>11.879999999999999</v>
          </cell>
          <cell r="I11" t="str">
            <v>SE</v>
          </cell>
          <cell r="J11">
            <v>28.44</v>
          </cell>
          <cell r="K11" t="str">
            <v>*</v>
          </cell>
        </row>
        <row r="12">
          <cell r="B12">
            <v>26.2</v>
          </cell>
          <cell r="C12">
            <v>31.5</v>
          </cell>
          <cell r="D12">
            <v>23.5</v>
          </cell>
          <cell r="E12">
            <v>74</v>
          </cell>
          <cell r="F12">
            <v>78</v>
          </cell>
          <cell r="G12">
            <v>68</v>
          </cell>
          <cell r="H12">
            <v>7.5600000000000005</v>
          </cell>
          <cell r="I12" t="str">
            <v>S</v>
          </cell>
          <cell r="J12">
            <v>14.04</v>
          </cell>
          <cell r="K12" t="str">
            <v>*</v>
          </cell>
        </row>
        <row r="13">
          <cell r="B13">
            <v>24.991666666666671</v>
          </cell>
          <cell r="C13">
            <v>28.9</v>
          </cell>
          <cell r="D13">
            <v>23.5</v>
          </cell>
          <cell r="E13">
            <v>79.5</v>
          </cell>
          <cell r="F13">
            <v>81</v>
          </cell>
          <cell r="G13">
            <v>76</v>
          </cell>
          <cell r="H13">
            <v>10.44</v>
          </cell>
          <cell r="I13" t="str">
            <v>L</v>
          </cell>
          <cell r="J13">
            <v>20.16</v>
          </cell>
          <cell r="K13" t="str">
            <v>*</v>
          </cell>
        </row>
        <row r="14">
          <cell r="B14">
            <v>26.7</v>
          </cell>
          <cell r="C14">
            <v>29</v>
          </cell>
          <cell r="D14">
            <v>25.4</v>
          </cell>
          <cell r="E14">
            <v>78.714285714285708</v>
          </cell>
          <cell r="F14">
            <v>81</v>
          </cell>
          <cell r="G14">
            <v>77</v>
          </cell>
          <cell r="H14">
            <v>2.8800000000000003</v>
          </cell>
          <cell r="I14" t="str">
            <v>SE</v>
          </cell>
          <cell r="J14">
            <v>13.32</v>
          </cell>
          <cell r="K14" t="str">
            <v>*</v>
          </cell>
        </row>
        <row r="15">
          <cell r="B15">
            <v>26.671428571428574</v>
          </cell>
          <cell r="C15">
            <v>29.2</v>
          </cell>
          <cell r="D15">
            <v>24.2</v>
          </cell>
          <cell r="E15">
            <v>78.714285714285708</v>
          </cell>
          <cell r="F15">
            <v>83</v>
          </cell>
          <cell r="G15">
            <v>73</v>
          </cell>
          <cell r="H15">
            <v>6.12</v>
          </cell>
          <cell r="I15" t="str">
            <v>L</v>
          </cell>
          <cell r="J15">
            <v>18.720000000000002</v>
          </cell>
          <cell r="K15" t="str">
            <v>*</v>
          </cell>
        </row>
        <row r="16">
          <cell r="B16">
            <v>27.799999999999997</v>
          </cell>
          <cell r="C16">
            <v>31.5</v>
          </cell>
          <cell r="D16">
            <v>25.9</v>
          </cell>
          <cell r="E16">
            <v>79</v>
          </cell>
          <cell r="F16">
            <v>84</v>
          </cell>
          <cell r="G16">
            <v>75</v>
          </cell>
          <cell r="H16">
            <v>22.68</v>
          </cell>
          <cell r="I16" t="str">
            <v>NO</v>
          </cell>
          <cell r="J16">
            <v>53.28</v>
          </cell>
          <cell r="K16" t="str">
            <v>*</v>
          </cell>
        </row>
        <row r="17">
          <cell r="B17">
            <v>24.42</v>
          </cell>
          <cell r="C17">
            <v>31</v>
          </cell>
          <cell r="D17">
            <v>22.5</v>
          </cell>
          <cell r="E17">
            <v>83.2</v>
          </cell>
          <cell r="F17">
            <v>86</v>
          </cell>
          <cell r="G17">
            <v>71</v>
          </cell>
          <cell r="H17">
            <v>16.2</v>
          </cell>
          <cell r="I17" t="str">
            <v>NE</v>
          </cell>
          <cell r="J17">
            <v>53.28</v>
          </cell>
          <cell r="K17" t="str">
            <v>*</v>
          </cell>
        </row>
        <row r="18">
          <cell r="B18">
            <v>26.45384615384615</v>
          </cell>
          <cell r="C18">
            <v>32.299999999999997</v>
          </cell>
          <cell r="D18">
            <v>23.8</v>
          </cell>
          <cell r="E18">
            <v>78.692307692307693</v>
          </cell>
          <cell r="F18">
            <v>83</v>
          </cell>
          <cell r="G18">
            <v>68</v>
          </cell>
          <cell r="H18">
            <v>9</v>
          </cell>
          <cell r="I18" t="str">
            <v>L</v>
          </cell>
          <cell r="J18">
            <v>29.16</v>
          </cell>
          <cell r="K18" t="str">
            <v>*</v>
          </cell>
        </row>
        <row r="19">
          <cell r="B19">
            <v>25.3</v>
          </cell>
          <cell r="C19">
            <v>26.2</v>
          </cell>
          <cell r="D19">
            <v>24.8</v>
          </cell>
          <cell r="E19">
            <v>78</v>
          </cell>
          <cell r="F19">
            <v>81</v>
          </cell>
          <cell r="G19">
            <v>73</v>
          </cell>
          <cell r="H19">
            <v>7.9200000000000008</v>
          </cell>
          <cell r="I19" t="str">
            <v>L</v>
          </cell>
          <cell r="J19">
            <v>15.48</v>
          </cell>
          <cell r="K19" t="str">
            <v>*</v>
          </cell>
        </row>
        <row r="20">
          <cell r="B20">
            <v>26.671428571428571</v>
          </cell>
          <cell r="C20">
            <v>31</v>
          </cell>
          <cell r="D20">
            <v>24.9</v>
          </cell>
          <cell r="E20">
            <v>78.142857142857139</v>
          </cell>
          <cell r="F20">
            <v>83</v>
          </cell>
          <cell r="G20">
            <v>74</v>
          </cell>
          <cell r="H20">
            <v>3.24</v>
          </cell>
          <cell r="I20" t="str">
            <v>SO</v>
          </cell>
          <cell r="J20">
            <v>11.16</v>
          </cell>
          <cell r="K20" t="str">
            <v>*</v>
          </cell>
        </row>
        <row r="21">
          <cell r="B21">
            <v>27.049999999999997</v>
          </cell>
          <cell r="C21">
            <v>33.4</v>
          </cell>
          <cell r="D21">
            <v>25.1</v>
          </cell>
          <cell r="E21">
            <v>79</v>
          </cell>
          <cell r="F21">
            <v>83</v>
          </cell>
          <cell r="G21">
            <v>71</v>
          </cell>
          <cell r="H21">
            <v>8.2799999999999994</v>
          </cell>
          <cell r="I21" t="str">
            <v>SE</v>
          </cell>
          <cell r="J21">
            <v>24.12</v>
          </cell>
          <cell r="K21" t="str">
            <v>*</v>
          </cell>
        </row>
        <row r="22">
          <cell r="B22">
            <v>27.408333333333331</v>
          </cell>
          <cell r="C22">
            <v>33.200000000000003</v>
          </cell>
          <cell r="D22">
            <v>24.4</v>
          </cell>
          <cell r="E22">
            <v>78.916666666666671</v>
          </cell>
          <cell r="F22">
            <v>84</v>
          </cell>
          <cell r="G22">
            <v>66</v>
          </cell>
          <cell r="H22">
            <v>15.120000000000001</v>
          </cell>
          <cell r="I22" t="str">
            <v>NO</v>
          </cell>
          <cell r="J22">
            <v>33.840000000000003</v>
          </cell>
          <cell r="K22" t="str">
            <v>*</v>
          </cell>
        </row>
        <row r="23">
          <cell r="B23">
            <v>26.327272727272724</v>
          </cell>
          <cell r="C23">
            <v>31</v>
          </cell>
          <cell r="D23">
            <v>23.3</v>
          </cell>
          <cell r="E23">
            <v>78.727272727272734</v>
          </cell>
          <cell r="F23">
            <v>83</v>
          </cell>
          <cell r="G23">
            <v>73</v>
          </cell>
          <cell r="H23">
            <v>6.84</v>
          </cell>
          <cell r="I23" t="str">
            <v>O</v>
          </cell>
          <cell r="J23">
            <v>19.440000000000001</v>
          </cell>
          <cell r="K23" t="str">
            <v>*</v>
          </cell>
        </row>
        <row r="24">
          <cell r="B24">
            <v>25.466666666666665</v>
          </cell>
          <cell r="C24">
            <v>29</v>
          </cell>
          <cell r="D24">
            <v>24.2</v>
          </cell>
          <cell r="E24">
            <v>74.75</v>
          </cell>
          <cell r="F24">
            <v>81</v>
          </cell>
          <cell r="G24">
            <v>69</v>
          </cell>
          <cell r="H24">
            <v>3.9600000000000004</v>
          </cell>
          <cell r="I24" t="str">
            <v>NO</v>
          </cell>
          <cell r="J24">
            <v>15.48</v>
          </cell>
          <cell r="K24" t="str">
            <v>*</v>
          </cell>
        </row>
        <row r="25">
          <cell r="B25">
            <v>25.009999999999998</v>
          </cell>
          <cell r="C25">
            <v>27.3</v>
          </cell>
          <cell r="D25">
            <v>23.9</v>
          </cell>
          <cell r="E25">
            <v>79.8</v>
          </cell>
          <cell r="F25">
            <v>84</v>
          </cell>
          <cell r="G25">
            <v>71</v>
          </cell>
          <cell r="H25">
            <v>2.8800000000000003</v>
          </cell>
          <cell r="I25" t="str">
            <v>O</v>
          </cell>
          <cell r="J25">
            <v>11.879999999999999</v>
          </cell>
          <cell r="K25" t="str">
            <v>*</v>
          </cell>
        </row>
        <row r="26">
          <cell r="B26">
            <v>27.05</v>
          </cell>
          <cell r="C26">
            <v>32.9</v>
          </cell>
          <cell r="D26">
            <v>24.9</v>
          </cell>
          <cell r="E26">
            <v>77</v>
          </cell>
          <cell r="F26">
            <v>84</v>
          </cell>
          <cell r="G26">
            <v>68</v>
          </cell>
          <cell r="H26">
            <v>11.16</v>
          </cell>
          <cell r="I26" t="str">
            <v>S</v>
          </cell>
          <cell r="J26">
            <v>25.2</v>
          </cell>
          <cell r="K26" t="str">
            <v>*</v>
          </cell>
        </row>
        <row r="27">
          <cell r="B27">
            <v>24.849999999999998</v>
          </cell>
          <cell r="C27">
            <v>27.1</v>
          </cell>
          <cell r="D27">
            <v>23.8</v>
          </cell>
          <cell r="E27">
            <v>80.833333333333329</v>
          </cell>
          <cell r="F27">
            <v>85</v>
          </cell>
          <cell r="G27">
            <v>73</v>
          </cell>
          <cell r="H27">
            <v>0.72000000000000008</v>
          </cell>
          <cell r="I27" t="str">
            <v>SE</v>
          </cell>
          <cell r="J27">
            <v>8.2799999999999994</v>
          </cell>
          <cell r="K27" t="str">
            <v>*</v>
          </cell>
        </row>
        <row r="28">
          <cell r="B28">
            <v>26.825000000000003</v>
          </cell>
          <cell r="C28">
            <v>33.700000000000003</v>
          </cell>
          <cell r="D28">
            <v>23.2</v>
          </cell>
          <cell r="E28">
            <v>75.25</v>
          </cell>
          <cell r="F28">
            <v>81</v>
          </cell>
          <cell r="G28">
            <v>58</v>
          </cell>
          <cell r="H28">
            <v>13.68</v>
          </cell>
          <cell r="I28" t="str">
            <v>N</v>
          </cell>
          <cell r="J28">
            <v>28.44</v>
          </cell>
          <cell r="K28" t="str">
            <v>*</v>
          </cell>
        </row>
        <row r="29">
          <cell r="B29">
            <v>25.26923076923077</v>
          </cell>
          <cell r="C29">
            <v>31.3</v>
          </cell>
          <cell r="D29">
            <v>23.5</v>
          </cell>
          <cell r="E29">
            <v>77.692307692307693</v>
          </cell>
          <cell r="F29">
            <v>83</v>
          </cell>
          <cell r="G29">
            <v>71</v>
          </cell>
          <cell r="H29">
            <v>9.3600000000000012</v>
          </cell>
          <cell r="I29" t="str">
            <v>S</v>
          </cell>
          <cell r="J29">
            <v>21.240000000000002</v>
          </cell>
          <cell r="K29" t="str">
            <v>*</v>
          </cell>
        </row>
        <row r="30">
          <cell r="B30">
            <v>25.607692307692307</v>
          </cell>
          <cell r="C30">
            <v>32.1</v>
          </cell>
          <cell r="D30">
            <v>24</v>
          </cell>
          <cell r="E30">
            <v>79.92307692307692</v>
          </cell>
          <cell r="F30">
            <v>85</v>
          </cell>
          <cell r="G30">
            <v>65</v>
          </cell>
          <cell r="H30">
            <v>4.6800000000000006</v>
          </cell>
          <cell r="I30" t="str">
            <v>S</v>
          </cell>
          <cell r="J30">
            <v>37.440000000000005</v>
          </cell>
          <cell r="K30" t="str">
            <v>*</v>
          </cell>
        </row>
        <row r="31">
          <cell r="B31">
            <v>26.099999999999998</v>
          </cell>
          <cell r="C31">
            <v>31.8</v>
          </cell>
          <cell r="D31">
            <v>24.5</v>
          </cell>
          <cell r="E31">
            <v>81.666666666666671</v>
          </cell>
          <cell r="F31">
            <v>86</v>
          </cell>
          <cell r="G31">
            <v>67</v>
          </cell>
          <cell r="H31">
            <v>13.32</v>
          </cell>
          <cell r="I31" t="str">
            <v>L</v>
          </cell>
          <cell r="J31">
            <v>41.04</v>
          </cell>
          <cell r="K31" t="str">
            <v>*</v>
          </cell>
        </row>
        <row r="32">
          <cell r="B32">
            <v>25.000000000000004</v>
          </cell>
          <cell r="C32">
            <v>29.9</v>
          </cell>
          <cell r="D32">
            <v>23.7</v>
          </cell>
          <cell r="E32">
            <v>85.857142857142861</v>
          </cell>
          <cell r="F32">
            <v>89</v>
          </cell>
          <cell r="G32">
            <v>78</v>
          </cell>
          <cell r="H32">
            <v>14.76</v>
          </cell>
          <cell r="I32" t="str">
            <v>L</v>
          </cell>
          <cell r="J32">
            <v>24.840000000000003</v>
          </cell>
          <cell r="K32" t="str">
            <v>*</v>
          </cell>
        </row>
        <row r="33">
          <cell r="B33">
            <v>23.95</v>
          </cell>
          <cell r="C33">
            <v>24.8</v>
          </cell>
          <cell r="D33">
            <v>23.3</v>
          </cell>
          <cell r="E33">
            <v>85</v>
          </cell>
          <cell r="F33">
            <v>88</v>
          </cell>
          <cell r="G33">
            <v>82</v>
          </cell>
          <cell r="H33">
            <v>1.8</v>
          </cell>
          <cell r="I33" t="str">
            <v>L</v>
          </cell>
          <cell r="J33">
            <v>11.520000000000001</v>
          </cell>
          <cell r="K33" t="str">
            <v>*</v>
          </cell>
        </row>
        <row r="34">
          <cell r="B34">
            <v>24.799999999999997</v>
          </cell>
          <cell r="C34">
            <v>27</v>
          </cell>
          <cell r="D34">
            <v>23.5</v>
          </cell>
          <cell r="E34">
            <v>88</v>
          </cell>
          <cell r="F34">
            <v>91</v>
          </cell>
          <cell r="G34">
            <v>85</v>
          </cell>
          <cell r="H34">
            <v>14.76</v>
          </cell>
          <cell r="I34" t="str">
            <v>NO</v>
          </cell>
          <cell r="J34">
            <v>27</v>
          </cell>
          <cell r="K34" t="str">
            <v>*</v>
          </cell>
        </row>
        <row r="35">
          <cell r="B35">
            <v>26.11428571428571</v>
          </cell>
          <cell r="C35">
            <v>30.1</v>
          </cell>
          <cell r="D35">
            <v>24</v>
          </cell>
          <cell r="E35">
            <v>83.428571428571431</v>
          </cell>
          <cell r="F35">
            <v>89</v>
          </cell>
          <cell r="G35">
            <v>73</v>
          </cell>
          <cell r="H35">
            <v>10.44</v>
          </cell>
          <cell r="I35" t="str">
            <v>NO</v>
          </cell>
          <cell r="J35">
            <v>31.319999999999997</v>
          </cell>
          <cell r="K35" t="str">
            <v>*</v>
          </cell>
        </row>
        <row r="36">
          <cell r="I36" t="str">
            <v>NO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24.729166666666668</v>
          </cell>
          <cell r="C5">
            <v>29.7</v>
          </cell>
          <cell r="D5">
            <v>21.7</v>
          </cell>
          <cell r="E5">
            <v>79.166666666666671</v>
          </cell>
          <cell r="F5">
            <v>97</v>
          </cell>
          <cell r="G5">
            <v>49</v>
          </cell>
          <cell r="H5">
            <v>18</v>
          </cell>
          <cell r="I5" t="str">
            <v>N</v>
          </cell>
          <cell r="J5">
            <v>35.28</v>
          </cell>
          <cell r="K5">
            <v>0.4</v>
          </cell>
        </row>
        <row r="6">
          <cell r="B6">
            <v>22.108333333333334</v>
          </cell>
          <cell r="C6">
            <v>28.2</v>
          </cell>
          <cell r="D6">
            <v>17.2</v>
          </cell>
          <cell r="E6">
            <v>68.833333333333329</v>
          </cell>
          <cell r="F6">
            <v>88</v>
          </cell>
          <cell r="G6">
            <v>42</v>
          </cell>
          <cell r="H6">
            <v>20.52</v>
          </cell>
          <cell r="I6" t="str">
            <v>N</v>
          </cell>
          <cell r="J6">
            <v>43.2</v>
          </cell>
          <cell r="K6">
            <v>0</v>
          </cell>
        </row>
        <row r="7">
          <cell r="B7">
            <v>21.491666666666664</v>
          </cell>
          <cell r="C7">
            <v>29.7</v>
          </cell>
          <cell r="D7">
            <v>14.2</v>
          </cell>
          <cell r="E7">
            <v>67.25</v>
          </cell>
          <cell r="F7">
            <v>89</v>
          </cell>
          <cell r="G7">
            <v>40</v>
          </cell>
          <cell r="H7">
            <v>16.2</v>
          </cell>
          <cell r="I7" t="str">
            <v>N</v>
          </cell>
          <cell r="J7">
            <v>28.8</v>
          </cell>
          <cell r="K7">
            <v>0</v>
          </cell>
        </row>
        <row r="8">
          <cell r="B8">
            <v>23.254166666666666</v>
          </cell>
          <cell r="C8">
            <v>30.1</v>
          </cell>
          <cell r="D8">
            <v>16.7</v>
          </cell>
          <cell r="E8">
            <v>56.75</v>
          </cell>
          <cell r="F8">
            <v>76</v>
          </cell>
          <cell r="G8">
            <v>35</v>
          </cell>
          <cell r="H8">
            <v>11.520000000000001</v>
          </cell>
          <cell r="I8" t="str">
            <v>N</v>
          </cell>
          <cell r="J8">
            <v>21.96</v>
          </cell>
          <cell r="K8">
            <v>0</v>
          </cell>
        </row>
        <row r="9">
          <cell r="B9">
            <v>25.195833333333329</v>
          </cell>
          <cell r="C9">
            <v>32.299999999999997</v>
          </cell>
          <cell r="D9">
            <v>17.600000000000001</v>
          </cell>
          <cell r="E9">
            <v>54.083333333333336</v>
          </cell>
          <cell r="F9">
            <v>84</v>
          </cell>
          <cell r="G9">
            <v>34</v>
          </cell>
          <cell r="H9">
            <v>9.3600000000000012</v>
          </cell>
          <cell r="I9" t="str">
            <v>N</v>
          </cell>
          <cell r="J9">
            <v>21.6</v>
          </cell>
          <cell r="K9">
            <v>0</v>
          </cell>
        </row>
        <row r="10">
          <cell r="B10">
            <v>26.124999999999996</v>
          </cell>
          <cell r="C10">
            <v>32.799999999999997</v>
          </cell>
          <cell r="D10">
            <v>18.3</v>
          </cell>
          <cell r="E10">
            <v>52.583333333333336</v>
          </cell>
          <cell r="F10">
            <v>82</v>
          </cell>
          <cell r="G10">
            <v>30</v>
          </cell>
          <cell r="H10">
            <v>10.8</v>
          </cell>
          <cell r="I10" t="str">
            <v>N</v>
          </cell>
          <cell r="J10">
            <v>19.8</v>
          </cell>
          <cell r="K10">
            <v>0</v>
          </cell>
        </row>
        <row r="11">
          <cell r="B11">
            <v>24.424999999999997</v>
          </cell>
          <cell r="C11">
            <v>29.5</v>
          </cell>
          <cell r="D11">
            <v>19.600000000000001</v>
          </cell>
          <cell r="E11">
            <v>54.708333333333336</v>
          </cell>
          <cell r="F11">
            <v>76</v>
          </cell>
          <cell r="G11">
            <v>30</v>
          </cell>
          <cell r="H11">
            <v>19.8</v>
          </cell>
          <cell r="I11" t="str">
            <v>N</v>
          </cell>
          <cell r="J11">
            <v>32.4</v>
          </cell>
          <cell r="K11">
            <v>0</v>
          </cell>
        </row>
        <row r="12">
          <cell r="B12">
            <v>22.645833333333332</v>
          </cell>
          <cell r="C12">
            <v>29.9</v>
          </cell>
          <cell r="D12">
            <v>15.3</v>
          </cell>
          <cell r="E12">
            <v>54.666666666666664</v>
          </cell>
          <cell r="F12">
            <v>81</v>
          </cell>
          <cell r="G12">
            <v>29</v>
          </cell>
          <cell r="H12">
            <v>16.920000000000002</v>
          </cell>
          <cell r="I12" t="str">
            <v>N</v>
          </cell>
          <cell r="J12">
            <v>32.04</v>
          </cell>
          <cell r="K12">
            <v>0</v>
          </cell>
        </row>
        <row r="13">
          <cell r="B13">
            <v>23.95</v>
          </cell>
          <cell r="C13">
            <v>30.9</v>
          </cell>
          <cell r="D13">
            <v>18.100000000000001</v>
          </cell>
          <cell r="E13">
            <v>56.25</v>
          </cell>
          <cell r="F13">
            <v>77</v>
          </cell>
          <cell r="G13">
            <v>38</v>
          </cell>
          <cell r="H13">
            <v>19.8</v>
          </cell>
          <cell r="I13" t="str">
            <v>SO</v>
          </cell>
          <cell r="J13">
            <v>37.080000000000005</v>
          </cell>
          <cell r="K13">
            <v>0</v>
          </cell>
        </row>
        <row r="14">
          <cell r="B14">
            <v>27.7</v>
          </cell>
          <cell r="C14">
            <v>35.1</v>
          </cell>
          <cell r="D14">
            <v>21.3</v>
          </cell>
          <cell r="E14">
            <v>45.625</v>
          </cell>
          <cell r="F14">
            <v>62</v>
          </cell>
          <cell r="G14">
            <v>29</v>
          </cell>
          <cell r="H14">
            <v>15.120000000000001</v>
          </cell>
          <cell r="I14" t="str">
            <v>SO</v>
          </cell>
          <cell r="J14">
            <v>32.04</v>
          </cell>
          <cell r="K14">
            <v>0</v>
          </cell>
        </row>
        <row r="15">
          <cell r="B15">
            <v>28.720833333333328</v>
          </cell>
          <cell r="C15">
            <v>34.700000000000003</v>
          </cell>
          <cell r="D15">
            <v>23.1</v>
          </cell>
          <cell r="E15">
            <v>49.583333333333336</v>
          </cell>
          <cell r="F15">
            <v>67</v>
          </cell>
          <cell r="G15">
            <v>31</v>
          </cell>
          <cell r="H15">
            <v>20.16</v>
          </cell>
          <cell r="I15" t="str">
            <v>S</v>
          </cell>
          <cell r="J15">
            <v>36.72</v>
          </cell>
          <cell r="K15">
            <v>0</v>
          </cell>
        </row>
        <row r="16">
          <cell r="B16">
            <v>27.8125</v>
          </cell>
          <cell r="C16">
            <v>35.299999999999997</v>
          </cell>
          <cell r="D16">
            <v>22.8</v>
          </cell>
          <cell r="E16">
            <v>55.916666666666664</v>
          </cell>
          <cell r="F16">
            <v>77</v>
          </cell>
          <cell r="G16">
            <v>34</v>
          </cell>
          <cell r="H16">
            <v>23.040000000000003</v>
          </cell>
          <cell r="I16" t="str">
            <v>SO</v>
          </cell>
          <cell r="J16">
            <v>50.76</v>
          </cell>
          <cell r="K16">
            <v>0</v>
          </cell>
        </row>
        <row r="17">
          <cell r="B17">
            <v>26.087500000000002</v>
          </cell>
          <cell r="C17">
            <v>33.5</v>
          </cell>
          <cell r="D17">
            <v>20.7</v>
          </cell>
          <cell r="E17">
            <v>69.791666666666671</v>
          </cell>
          <cell r="F17">
            <v>89</v>
          </cell>
          <cell r="G17">
            <v>45</v>
          </cell>
          <cell r="H17">
            <v>16.2</v>
          </cell>
          <cell r="I17" t="str">
            <v>S</v>
          </cell>
          <cell r="J17">
            <v>29.16</v>
          </cell>
          <cell r="K17">
            <v>0.2</v>
          </cell>
        </row>
        <row r="18">
          <cell r="B18">
            <v>28.300000000000008</v>
          </cell>
          <cell r="C18">
            <v>34.6</v>
          </cell>
          <cell r="D18">
            <v>21.7</v>
          </cell>
          <cell r="E18">
            <v>59.916666666666664</v>
          </cell>
          <cell r="F18">
            <v>86</v>
          </cell>
          <cell r="G18">
            <v>36</v>
          </cell>
          <cell r="H18">
            <v>16.559999999999999</v>
          </cell>
          <cell r="I18" t="str">
            <v>S</v>
          </cell>
          <cell r="J18">
            <v>40.32</v>
          </cell>
          <cell r="K18">
            <v>0</v>
          </cell>
        </row>
        <row r="19">
          <cell r="B19">
            <v>27.304166666666671</v>
          </cell>
          <cell r="C19">
            <v>34.5</v>
          </cell>
          <cell r="D19">
            <v>22.9</v>
          </cell>
          <cell r="E19">
            <v>67.5</v>
          </cell>
          <cell r="F19">
            <v>85</v>
          </cell>
          <cell r="G19">
            <v>38</v>
          </cell>
          <cell r="H19">
            <v>16.2</v>
          </cell>
          <cell r="I19" t="str">
            <v>S</v>
          </cell>
          <cell r="J19">
            <v>27.36</v>
          </cell>
          <cell r="K19">
            <v>0</v>
          </cell>
        </row>
        <row r="20">
          <cell r="B20">
            <v>25.670833333333334</v>
          </cell>
          <cell r="C20">
            <v>32.5</v>
          </cell>
          <cell r="D20">
            <v>20.6</v>
          </cell>
          <cell r="E20">
            <v>77.166666666666671</v>
          </cell>
          <cell r="F20">
            <v>97</v>
          </cell>
          <cell r="G20">
            <v>49</v>
          </cell>
          <cell r="H20">
            <v>12.96</v>
          </cell>
          <cell r="I20" t="str">
            <v>S</v>
          </cell>
          <cell r="J20">
            <v>31.680000000000003</v>
          </cell>
          <cell r="K20">
            <v>29</v>
          </cell>
        </row>
        <row r="21">
          <cell r="B21">
            <v>28.5</v>
          </cell>
          <cell r="C21">
            <v>34.5</v>
          </cell>
          <cell r="D21">
            <v>22.3</v>
          </cell>
          <cell r="E21">
            <v>65.625</v>
          </cell>
          <cell r="F21">
            <v>91</v>
          </cell>
          <cell r="G21">
            <v>43</v>
          </cell>
          <cell r="H21">
            <v>10.08</v>
          </cell>
          <cell r="I21" t="str">
            <v>S</v>
          </cell>
          <cell r="J21">
            <v>25.92</v>
          </cell>
          <cell r="K21">
            <v>0</v>
          </cell>
        </row>
        <row r="22">
          <cell r="B22">
            <v>27.933333333333337</v>
          </cell>
          <cell r="C22">
            <v>34.200000000000003</v>
          </cell>
          <cell r="D22">
            <v>23.4</v>
          </cell>
          <cell r="E22">
            <v>67.333333333333329</v>
          </cell>
          <cell r="F22">
            <v>86</v>
          </cell>
          <cell r="G22">
            <v>40</v>
          </cell>
          <cell r="H22">
            <v>13.68</v>
          </cell>
          <cell r="I22" t="str">
            <v>NE</v>
          </cell>
          <cell r="J22">
            <v>42.84</v>
          </cell>
          <cell r="K22">
            <v>1.2</v>
          </cell>
        </row>
        <row r="23">
          <cell r="B23">
            <v>27.175000000000001</v>
          </cell>
          <cell r="C23">
            <v>33.700000000000003</v>
          </cell>
          <cell r="D23">
            <v>22.2</v>
          </cell>
          <cell r="E23">
            <v>67.625</v>
          </cell>
          <cell r="F23">
            <v>84</v>
          </cell>
          <cell r="G23">
            <v>39</v>
          </cell>
          <cell r="H23">
            <v>11.520000000000001</v>
          </cell>
          <cell r="I23" t="str">
            <v>S</v>
          </cell>
          <cell r="J23">
            <v>25.56</v>
          </cell>
          <cell r="K23">
            <v>0</v>
          </cell>
        </row>
        <row r="24">
          <cell r="B24">
            <v>28.620833333333334</v>
          </cell>
          <cell r="C24">
            <v>34.4</v>
          </cell>
          <cell r="D24">
            <v>23</v>
          </cell>
          <cell r="E24">
            <v>64.083333333333329</v>
          </cell>
          <cell r="F24">
            <v>86</v>
          </cell>
          <cell r="G24">
            <v>40</v>
          </cell>
          <cell r="H24">
            <v>13.68</v>
          </cell>
          <cell r="I24" t="str">
            <v>S</v>
          </cell>
          <cell r="J24">
            <v>38.880000000000003</v>
          </cell>
          <cell r="K24">
            <v>0</v>
          </cell>
        </row>
        <row r="25">
          <cell r="B25">
            <v>27.012499999999992</v>
          </cell>
          <cell r="C25">
            <v>34.299999999999997</v>
          </cell>
          <cell r="D25">
            <v>21.9</v>
          </cell>
          <cell r="E25">
            <v>66.833333333333329</v>
          </cell>
          <cell r="F25">
            <v>86</v>
          </cell>
          <cell r="G25">
            <v>39</v>
          </cell>
          <cell r="H25">
            <v>39.6</v>
          </cell>
          <cell r="I25" t="str">
            <v>S</v>
          </cell>
          <cell r="J25">
            <v>61.560000000000009</v>
          </cell>
          <cell r="K25">
            <v>0</v>
          </cell>
        </row>
        <row r="26">
          <cell r="B26">
            <v>25.612500000000008</v>
          </cell>
          <cell r="C26">
            <v>31.8</v>
          </cell>
          <cell r="D26">
            <v>20.5</v>
          </cell>
          <cell r="E26">
            <v>76.458333333333329</v>
          </cell>
          <cell r="F26">
            <v>96</v>
          </cell>
          <cell r="G26">
            <v>50</v>
          </cell>
          <cell r="H26">
            <v>16.2</v>
          </cell>
          <cell r="I26" t="str">
            <v>S</v>
          </cell>
          <cell r="J26">
            <v>75.960000000000008</v>
          </cell>
          <cell r="K26">
            <v>8.7999999999999989</v>
          </cell>
        </row>
        <row r="27">
          <cell r="B27">
            <v>23.929166666666664</v>
          </cell>
          <cell r="C27">
            <v>29.7</v>
          </cell>
          <cell r="D27">
            <v>21.7</v>
          </cell>
          <cell r="E27">
            <v>88.458333333333329</v>
          </cell>
          <cell r="F27">
            <v>95</v>
          </cell>
          <cell r="G27">
            <v>66</v>
          </cell>
          <cell r="H27">
            <v>14.76</v>
          </cell>
          <cell r="I27" t="str">
            <v>S</v>
          </cell>
          <cell r="J27">
            <v>31.319999999999997</v>
          </cell>
          <cell r="K27">
            <v>10</v>
          </cell>
        </row>
        <row r="28">
          <cell r="B28">
            <v>23.425000000000001</v>
          </cell>
          <cell r="C28">
            <v>27.4</v>
          </cell>
          <cell r="D28">
            <v>21.7</v>
          </cell>
          <cell r="E28">
            <v>90.333333333333329</v>
          </cell>
          <cell r="F28">
            <v>98</v>
          </cell>
          <cell r="G28">
            <v>70</v>
          </cell>
          <cell r="H28">
            <v>10.44</v>
          </cell>
          <cell r="I28" t="str">
            <v>S</v>
          </cell>
          <cell r="J28">
            <v>33.119999999999997</v>
          </cell>
          <cell r="K28">
            <v>8.1999999999999993</v>
          </cell>
        </row>
        <row r="29">
          <cell r="B29">
            <v>24.283333333333335</v>
          </cell>
          <cell r="C29">
            <v>30</v>
          </cell>
          <cell r="D29">
            <v>21.2</v>
          </cell>
          <cell r="E29">
            <v>84.041666666666671</v>
          </cell>
          <cell r="F29">
            <v>97</v>
          </cell>
          <cell r="G29">
            <v>55</v>
          </cell>
          <cell r="H29">
            <v>9.3600000000000012</v>
          </cell>
          <cell r="I29" t="str">
            <v>S</v>
          </cell>
          <cell r="J29">
            <v>23.040000000000003</v>
          </cell>
          <cell r="K29">
            <v>0</v>
          </cell>
        </row>
        <row r="30">
          <cell r="B30">
            <v>24.837499999999995</v>
          </cell>
          <cell r="C30">
            <v>30.4</v>
          </cell>
          <cell r="D30">
            <v>20.6</v>
          </cell>
          <cell r="E30">
            <v>81.208333333333329</v>
          </cell>
          <cell r="F30">
            <v>97</v>
          </cell>
          <cell r="G30">
            <v>55</v>
          </cell>
          <cell r="H30">
            <v>10.44</v>
          </cell>
          <cell r="I30" t="str">
            <v>S</v>
          </cell>
          <cell r="J30">
            <v>20.88</v>
          </cell>
          <cell r="K30">
            <v>0</v>
          </cell>
        </row>
        <row r="31">
          <cell r="B31">
            <v>26.308333333333337</v>
          </cell>
          <cell r="C31">
            <v>32.6</v>
          </cell>
          <cell r="D31">
            <v>21.6</v>
          </cell>
          <cell r="E31">
            <v>78.125</v>
          </cell>
          <cell r="F31">
            <v>97</v>
          </cell>
          <cell r="G31">
            <v>51</v>
          </cell>
          <cell r="H31">
            <v>10.8</v>
          </cell>
          <cell r="I31" t="str">
            <v>S</v>
          </cell>
          <cell r="J31">
            <v>23.759999999999998</v>
          </cell>
          <cell r="K31">
            <v>0</v>
          </cell>
        </row>
        <row r="32">
          <cell r="B32">
            <v>24.966666666666665</v>
          </cell>
          <cell r="C32">
            <v>30.5</v>
          </cell>
          <cell r="D32">
            <v>20.7</v>
          </cell>
          <cell r="E32">
            <v>82.75</v>
          </cell>
          <cell r="F32">
            <v>97</v>
          </cell>
          <cell r="G32">
            <v>62</v>
          </cell>
          <cell r="H32">
            <v>23.040000000000003</v>
          </cell>
          <cell r="I32" t="str">
            <v>S</v>
          </cell>
          <cell r="J32">
            <v>41.04</v>
          </cell>
          <cell r="K32">
            <v>12.399999999999999</v>
          </cell>
        </row>
        <row r="33">
          <cell r="B33">
            <v>24.170833333333334</v>
          </cell>
          <cell r="C33">
            <v>27.4</v>
          </cell>
          <cell r="D33">
            <v>22.2</v>
          </cell>
          <cell r="E33">
            <v>89.416666666666671</v>
          </cell>
          <cell r="F33">
            <v>97</v>
          </cell>
          <cell r="G33">
            <v>78</v>
          </cell>
          <cell r="H33">
            <v>13.68</v>
          </cell>
          <cell r="I33" t="str">
            <v>S</v>
          </cell>
          <cell r="J33">
            <v>41.04</v>
          </cell>
          <cell r="K33">
            <v>13.4</v>
          </cell>
        </row>
        <row r="34">
          <cell r="B34">
            <v>23.791666666666668</v>
          </cell>
          <cell r="C34">
            <v>28.3</v>
          </cell>
          <cell r="D34">
            <v>21.4</v>
          </cell>
          <cell r="E34">
            <v>90.333333333333329</v>
          </cell>
          <cell r="F34">
            <v>97</v>
          </cell>
          <cell r="G34">
            <v>72</v>
          </cell>
          <cell r="H34">
            <v>13.68</v>
          </cell>
          <cell r="I34" t="str">
            <v>S</v>
          </cell>
          <cell r="J34">
            <v>29.880000000000003</v>
          </cell>
          <cell r="K34">
            <v>6.6</v>
          </cell>
        </row>
        <row r="35">
          <cell r="B35">
            <v>25.69583333333334</v>
          </cell>
          <cell r="C35">
            <v>31.3</v>
          </cell>
          <cell r="D35">
            <v>21.8</v>
          </cell>
          <cell r="E35">
            <v>84.125</v>
          </cell>
          <cell r="F35">
            <v>97</v>
          </cell>
          <cell r="G35">
            <v>61</v>
          </cell>
          <cell r="H35">
            <v>13.32</v>
          </cell>
          <cell r="I35" t="str">
            <v>S</v>
          </cell>
          <cell r="J35">
            <v>28.8</v>
          </cell>
          <cell r="K35">
            <v>0.2</v>
          </cell>
        </row>
        <row r="36">
          <cell r="I36" t="str">
            <v>S</v>
          </cell>
        </row>
      </sheetData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24.833333333333339</v>
          </cell>
          <cell r="C5">
            <v>31.2</v>
          </cell>
          <cell r="D5">
            <v>20.5</v>
          </cell>
          <cell r="E5">
            <v>74.208333333333329</v>
          </cell>
          <cell r="F5">
            <v>98</v>
          </cell>
          <cell r="G5">
            <v>35</v>
          </cell>
          <cell r="H5">
            <v>12.6</v>
          </cell>
          <cell r="I5" t="str">
            <v>SO</v>
          </cell>
          <cell r="J5">
            <v>34.92</v>
          </cell>
          <cell r="K5">
            <v>0</v>
          </cell>
        </row>
        <row r="6">
          <cell r="B6">
            <v>21.950000000000006</v>
          </cell>
          <cell r="C6">
            <v>29.2</v>
          </cell>
          <cell r="D6">
            <v>16.8</v>
          </cell>
          <cell r="E6">
            <v>65</v>
          </cell>
          <cell r="F6">
            <v>87</v>
          </cell>
          <cell r="G6">
            <v>36</v>
          </cell>
          <cell r="H6">
            <v>13.32</v>
          </cell>
          <cell r="I6" t="str">
            <v>SO</v>
          </cell>
          <cell r="J6">
            <v>35.28</v>
          </cell>
          <cell r="K6">
            <v>0</v>
          </cell>
        </row>
        <row r="7">
          <cell r="B7">
            <v>21.18333333333333</v>
          </cell>
          <cell r="C7">
            <v>30.9</v>
          </cell>
          <cell r="D7">
            <v>12.5</v>
          </cell>
          <cell r="E7">
            <v>60.458333333333336</v>
          </cell>
          <cell r="F7">
            <v>88</v>
          </cell>
          <cell r="G7">
            <v>22</v>
          </cell>
          <cell r="H7">
            <v>9.7200000000000006</v>
          </cell>
          <cell r="I7" t="str">
            <v>SO</v>
          </cell>
          <cell r="J7">
            <v>27.36</v>
          </cell>
          <cell r="K7">
            <v>0</v>
          </cell>
        </row>
        <row r="8">
          <cell r="B8">
            <v>22.120833333333334</v>
          </cell>
          <cell r="C8">
            <v>31.9</v>
          </cell>
          <cell r="D8">
            <v>12.6</v>
          </cell>
          <cell r="E8">
            <v>53.041666666666664</v>
          </cell>
          <cell r="F8">
            <v>87</v>
          </cell>
          <cell r="G8">
            <v>17</v>
          </cell>
          <cell r="H8">
            <v>6.48</v>
          </cell>
          <cell r="I8" t="str">
            <v>SO</v>
          </cell>
          <cell r="J8">
            <v>18.720000000000002</v>
          </cell>
          <cell r="K8">
            <v>0</v>
          </cell>
        </row>
        <row r="9">
          <cell r="B9">
            <v>23.654166666666669</v>
          </cell>
          <cell r="C9">
            <v>32.700000000000003</v>
          </cell>
          <cell r="D9">
            <v>15.2</v>
          </cell>
          <cell r="E9">
            <v>55.833333333333336</v>
          </cell>
          <cell r="F9">
            <v>89</v>
          </cell>
          <cell r="G9">
            <v>21</v>
          </cell>
          <cell r="H9">
            <v>6.84</v>
          </cell>
          <cell r="I9" t="str">
            <v>SO</v>
          </cell>
          <cell r="J9">
            <v>14.76</v>
          </cell>
          <cell r="K9">
            <v>0</v>
          </cell>
        </row>
        <row r="10">
          <cell r="B10">
            <v>24.791666666666668</v>
          </cell>
          <cell r="C10">
            <v>34.200000000000003</v>
          </cell>
          <cell r="D10">
            <v>15.6</v>
          </cell>
          <cell r="E10">
            <v>51.625</v>
          </cell>
          <cell r="F10">
            <v>89</v>
          </cell>
          <cell r="G10">
            <v>21</v>
          </cell>
          <cell r="H10">
            <v>6.84</v>
          </cell>
          <cell r="I10" t="str">
            <v>SO</v>
          </cell>
          <cell r="J10">
            <v>30.240000000000002</v>
          </cell>
          <cell r="K10">
            <v>0</v>
          </cell>
        </row>
        <row r="11">
          <cell r="B11">
            <v>23.962500000000006</v>
          </cell>
          <cell r="C11">
            <v>31.3</v>
          </cell>
          <cell r="D11">
            <v>17.399999999999999</v>
          </cell>
          <cell r="E11">
            <v>50.541666666666664</v>
          </cell>
          <cell r="F11">
            <v>83</v>
          </cell>
          <cell r="G11">
            <v>23</v>
          </cell>
          <cell r="H11">
            <v>10.8</v>
          </cell>
          <cell r="I11" t="str">
            <v>SO</v>
          </cell>
          <cell r="J11">
            <v>32.76</v>
          </cell>
          <cell r="K11">
            <v>0</v>
          </cell>
        </row>
        <row r="12">
          <cell r="B12">
            <v>22.116666666666664</v>
          </cell>
          <cell r="C12">
            <v>30.7</v>
          </cell>
          <cell r="D12">
            <v>13.4</v>
          </cell>
          <cell r="E12">
            <v>52.166666666666664</v>
          </cell>
          <cell r="F12">
            <v>86</v>
          </cell>
          <cell r="G12">
            <v>20</v>
          </cell>
          <cell r="H12">
            <v>11.16</v>
          </cell>
          <cell r="I12" t="str">
            <v>SO</v>
          </cell>
          <cell r="J12">
            <v>27.720000000000002</v>
          </cell>
          <cell r="K12">
            <v>0</v>
          </cell>
        </row>
        <row r="13">
          <cell r="B13">
            <v>22.604166666666671</v>
          </cell>
          <cell r="C13">
            <v>31.4</v>
          </cell>
          <cell r="D13">
            <v>14.2</v>
          </cell>
          <cell r="E13">
            <v>59</v>
          </cell>
          <cell r="F13">
            <v>90</v>
          </cell>
          <cell r="G13">
            <v>30</v>
          </cell>
          <cell r="H13">
            <v>19.8</v>
          </cell>
          <cell r="I13" t="str">
            <v>SO</v>
          </cell>
          <cell r="J13">
            <v>32.04</v>
          </cell>
          <cell r="K13">
            <v>0</v>
          </cell>
        </row>
        <row r="14">
          <cell r="B14">
            <v>25.675000000000001</v>
          </cell>
          <cell r="C14">
            <v>35.4</v>
          </cell>
          <cell r="D14">
            <v>15.6</v>
          </cell>
          <cell r="E14">
            <v>53.583333333333336</v>
          </cell>
          <cell r="F14">
            <v>90</v>
          </cell>
          <cell r="G14">
            <v>23</v>
          </cell>
          <cell r="H14">
            <v>13.68</v>
          </cell>
          <cell r="I14" t="str">
            <v>SO</v>
          </cell>
          <cell r="J14">
            <v>32.04</v>
          </cell>
          <cell r="K14">
            <v>0</v>
          </cell>
        </row>
        <row r="15">
          <cell r="B15">
            <v>27.091666666666665</v>
          </cell>
          <cell r="C15">
            <v>35</v>
          </cell>
          <cell r="D15">
            <v>19.100000000000001</v>
          </cell>
          <cell r="E15">
            <v>53.833333333333336</v>
          </cell>
          <cell r="F15">
            <v>83</v>
          </cell>
          <cell r="G15">
            <v>26</v>
          </cell>
          <cell r="H15">
            <v>15.840000000000002</v>
          </cell>
          <cell r="I15" t="str">
            <v>SO</v>
          </cell>
          <cell r="J15">
            <v>33.840000000000003</v>
          </cell>
          <cell r="K15">
            <v>0</v>
          </cell>
        </row>
        <row r="16">
          <cell r="B16">
            <v>26.900000000000002</v>
          </cell>
          <cell r="C16">
            <v>36.1</v>
          </cell>
          <cell r="D16">
            <v>18.600000000000001</v>
          </cell>
          <cell r="E16">
            <v>58.333333333333336</v>
          </cell>
          <cell r="F16">
            <v>89</v>
          </cell>
          <cell r="G16">
            <v>29</v>
          </cell>
          <cell r="H16">
            <v>13.68</v>
          </cell>
          <cell r="I16" t="str">
            <v>SO</v>
          </cell>
          <cell r="J16">
            <v>41.76</v>
          </cell>
          <cell r="K16">
            <v>0</v>
          </cell>
        </row>
        <row r="17">
          <cell r="B17">
            <v>26.108333333333338</v>
          </cell>
          <cell r="C17">
            <v>33.299999999999997</v>
          </cell>
          <cell r="D17">
            <v>21.1</v>
          </cell>
          <cell r="E17">
            <v>66.458333333333329</v>
          </cell>
          <cell r="F17">
            <v>94</v>
          </cell>
          <cell r="G17">
            <v>38</v>
          </cell>
          <cell r="H17">
            <v>23.759999999999998</v>
          </cell>
          <cell r="I17" t="str">
            <v>SO</v>
          </cell>
          <cell r="J17">
            <v>56.519999999999996</v>
          </cell>
          <cell r="K17">
            <v>5.0000000000000009</v>
          </cell>
        </row>
        <row r="18">
          <cell r="B18">
            <v>27.850000000000005</v>
          </cell>
          <cell r="C18">
            <v>35.1</v>
          </cell>
          <cell r="D18">
            <v>20.9</v>
          </cell>
          <cell r="E18">
            <v>59.083333333333336</v>
          </cell>
          <cell r="F18">
            <v>87</v>
          </cell>
          <cell r="G18">
            <v>30</v>
          </cell>
          <cell r="H18">
            <v>16.920000000000002</v>
          </cell>
          <cell r="I18" t="str">
            <v>SO</v>
          </cell>
          <cell r="J18">
            <v>34.56</v>
          </cell>
          <cell r="K18">
            <v>0</v>
          </cell>
        </row>
        <row r="19">
          <cell r="B19">
            <v>25.633333333333336</v>
          </cell>
          <cell r="C19">
            <v>33.1</v>
          </cell>
          <cell r="D19">
            <v>21.1</v>
          </cell>
          <cell r="E19">
            <v>73.333333333333329</v>
          </cell>
          <cell r="F19">
            <v>90</v>
          </cell>
          <cell r="G19">
            <v>43</v>
          </cell>
          <cell r="H19">
            <v>6.48</v>
          </cell>
          <cell r="I19" t="str">
            <v>SO</v>
          </cell>
          <cell r="J19">
            <v>81.72</v>
          </cell>
          <cell r="K19">
            <v>0.8</v>
          </cell>
        </row>
        <row r="20">
          <cell r="B20">
            <v>26.366666666666671</v>
          </cell>
          <cell r="C20">
            <v>33.6</v>
          </cell>
          <cell r="D20">
            <v>20.9</v>
          </cell>
          <cell r="E20">
            <v>71.375</v>
          </cell>
          <cell r="F20">
            <v>90</v>
          </cell>
          <cell r="G20">
            <v>39</v>
          </cell>
          <cell r="H20">
            <v>11.520000000000001</v>
          </cell>
          <cell r="I20" t="str">
            <v>SO</v>
          </cell>
          <cell r="J20">
            <v>39.24</v>
          </cell>
          <cell r="K20">
            <v>0.2</v>
          </cell>
        </row>
        <row r="21">
          <cell r="B21">
            <v>26.266666666666669</v>
          </cell>
          <cell r="C21">
            <v>36.1</v>
          </cell>
          <cell r="D21">
            <v>21.6</v>
          </cell>
          <cell r="E21">
            <v>75.25</v>
          </cell>
          <cell r="F21">
            <v>92</v>
          </cell>
          <cell r="G21">
            <v>32</v>
          </cell>
          <cell r="H21">
            <v>10.44</v>
          </cell>
          <cell r="I21" t="str">
            <v>SO</v>
          </cell>
          <cell r="J21">
            <v>34.200000000000003</v>
          </cell>
          <cell r="K21">
            <v>0</v>
          </cell>
        </row>
        <row r="22">
          <cell r="B22">
            <v>26.445833333333329</v>
          </cell>
          <cell r="C22">
            <v>36.5</v>
          </cell>
          <cell r="D22">
            <v>21</v>
          </cell>
          <cell r="E22">
            <v>75</v>
          </cell>
          <cell r="F22">
            <v>97</v>
          </cell>
          <cell r="G22">
            <v>26</v>
          </cell>
          <cell r="H22">
            <v>9.3600000000000012</v>
          </cell>
          <cell r="I22" t="str">
            <v>SO</v>
          </cell>
          <cell r="J22">
            <v>74.88000000000001</v>
          </cell>
          <cell r="K22">
            <v>0</v>
          </cell>
        </row>
        <row r="23">
          <cell r="B23">
            <v>27.529166666666669</v>
          </cell>
          <cell r="C23">
            <v>34.4</v>
          </cell>
          <cell r="D23">
            <v>22.3</v>
          </cell>
          <cell r="E23">
            <v>69.25</v>
          </cell>
          <cell r="F23">
            <v>92</v>
          </cell>
          <cell r="G23">
            <v>38</v>
          </cell>
          <cell r="H23">
            <v>10.44</v>
          </cell>
          <cell r="I23" t="str">
            <v>SO</v>
          </cell>
          <cell r="J23">
            <v>43.56</v>
          </cell>
          <cell r="K23">
            <v>0</v>
          </cell>
        </row>
        <row r="24">
          <cell r="B24">
            <v>27.854166666666671</v>
          </cell>
          <cell r="C24">
            <v>35.200000000000003</v>
          </cell>
          <cell r="D24">
            <v>21.7</v>
          </cell>
          <cell r="E24">
            <v>64.875</v>
          </cell>
          <cell r="F24">
            <v>91</v>
          </cell>
          <cell r="G24">
            <v>35</v>
          </cell>
          <cell r="H24">
            <v>13.68</v>
          </cell>
          <cell r="I24" t="str">
            <v>SO</v>
          </cell>
          <cell r="J24">
            <v>38.159999999999997</v>
          </cell>
          <cell r="K24">
            <v>0</v>
          </cell>
        </row>
        <row r="25">
          <cell r="B25">
            <v>27.337499999999995</v>
          </cell>
          <cell r="C25">
            <v>35.1</v>
          </cell>
          <cell r="D25">
            <v>21.9</v>
          </cell>
          <cell r="E25">
            <v>62.333333333333336</v>
          </cell>
          <cell r="F25">
            <v>84</v>
          </cell>
          <cell r="G25">
            <v>34</v>
          </cell>
          <cell r="H25">
            <v>20.52</v>
          </cell>
          <cell r="I25" t="str">
            <v>SO</v>
          </cell>
          <cell r="J25">
            <v>39.96</v>
          </cell>
          <cell r="K25">
            <v>0</v>
          </cell>
        </row>
        <row r="26">
          <cell r="B26">
            <v>25.55416666666666</v>
          </cell>
          <cell r="C26">
            <v>32.700000000000003</v>
          </cell>
          <cell r="D26">
            <v>21.7</v>
          </cell>
          <cell r="E26">
            <v>73.875</v>
          </cell>
          <cell r="F26">
            <v>91</v>
          </cell>
          <cell r="G26">
            <v>44</v>
          </cell>
          <cell r="H26">
            <v>17.64</v>
          </cell>
          <cell r="I26" t="str">
            <v>SO</v>
          </cell>
          <cell r="J26">
            <v>46.440000000000005</v>
          </cell>
          <cell r="K26">
            <v>0</v>
          </cell>
        </row>
        <row r="27">
          <cell r="B27">
            <v>23.795833333333334</v>
          </cell>
          <cell r="C27">
            <v>29.9</v>
          </cell>
          <cell r="D27">
            <v>21.7</v>
          </cell>
          <cell r="E27">
            <v>87.958333333333329</v>
          </cell>
          <cell r="F27">
            <v>98</v>
          </cell>
          <cell r="G27">
            <v>61</v>
          </cell>
          <cell r="H27">
            <v>13.32</v>
          </cell>
          <cell r="I27" t="str">
            <v>SO</v>
          </cell>
          <cell r="J27">
            <v>28.44</v>
          </cell>
          <cell r="K27">
            <v>0</v>
          </cell>
        </row>
        <row r="28">
          <cell r="B28">
            <v>23.416666666666668</v>
          </cell>
          <cell r="C28">
            <v>28.4</v>
          </cell>
          <cell r="D28">
            <v>21.2</v>
          </cell>
          <cell r="E28">
            <v>89.375</v>
          </cell>
          <cell r="F28">
            <v>98</v>
          </cell>
          <cell r="G28">
            <v>65</v>
          </cell>
          <cell r="H28">
            <v>7.5600000000000005</v>
          </cell>
          <cell r="I28" t="str">
            <v>SO</v>
          </cell>
          <cell r="J28">
            <v>29.16</v>
          </cell>
          <cell r="K28">
            <v>0</v>
          </cell>
        </row>
        <row r="29">
          <cell r="B29">
            <v>24.258333333333336</v>
          </cell>
          <cell r="C29">
            <v>30.1</v>
          </cell>
          <cell r="D29">
            <v>20.7</v>
          </cell>
          <cell r="E29">
            <v>87.25</v>
          </cell>
          <cell r="F29">
            <v>99</v>
          </cell>
          <cell r="G29">
            <v>57</v>
          </cell>
          <cell r="H29">
            <v>10.44</v>
          </cell>
          <cell r="I29" t="str">
            <v>SO</v>
          </cell>
          <cell r="J29">
            <v>23.400000000000002</v>
          </cell>
          <cell r="K29">
            <v>1.4</v>
          </cell>
        </row>
        <row r="30">
          <cell r="B30">
            <v>24.570833333333336</v>
          </cell>
          <cell r="C30">
            <v>31.6</v>
          </cell>
          <cell r="D30">
            <v>20.399999999999999</v>
          </cell>
          <cell r="E30">
            <v>84.375</v>
          </cell>
          <cell r="F30">
            <v>99</v>
          </cell>
          <cell r="G30">
            <v>47</v>
          </cell>
          <cell r="H30">
            <v>10.8</v>
          </cell>
          <cell r="I30" t="str">
            <v>SO</v>
          </cell>
          <cell r="J30">
            <v>33.480000000000004</v>
          </cell>
          <cell r="K30">
            <v>0.60000000000000009</v>
          </cell>
        </row>
        <row r="31">
          <cell r="B31">
            <v>26.587499999999995</v>
          </cell>
          <cell r="C31">
            <v>33.6</v>
          </cell>
          <cell r="D31">
            <v>21.1</v>
          </cell>
          <cell r="E31">
            <v>75.416666666666671</v>
          </cell>
          <cell r="F31">
            <v>98</v>
          </cell>
          <cell r="G31">
            <v>42</v>
          </cell>
          <cell r="H31">
            <v>10.08</v>
          </cell>
          <cell r="I31" t="str">
            <v>SO</v>
          </cell>
          <cell r="J31">
            <v>39.6</v>
          </cell>
          <cell r="K31">
            <v>0.60000000000000009</v>
          </cell>
        </row>
        <row r="32">
          <cell r="B32">
            <v>25.224999999999998</v>
          </cell>
          <cell r="C32">
            <v>32.799999999999997</v>
          </cell>
          <cell r="D32">
            <v>22.1</v>
          </cell>
          <cell r="E32">
            <v>83.041666666666671</v>
          </cell>
          <cell r="F32">
            <v>98</v>
          </cell>
          <cell r="G32">
            <v>48</v>
          </cell>
          <cell r="H32">
            <v>10.44</v>
          </cell>
          <cell r="I32" t="str">
            <v>SO</v>
          </cell>
          <cell r="J32">
            <v>27</v>
          </cell>
          <cell r="K32">
            <v>0.8</v>
          </cell>
        </row>
        <row r="33">
          <cell r="B33">
            <v>24.158333333333331</v>
          </cell>
          <cell r="C33">
            <v>29.2</v>
          </cell>
          <cell r="D33">
            <v>22.6</v>
          </cell>
          <cell r="E33">
            <v>91.458333333333329</v>
          </cell>
          <cell r="F33">
            <v>98</v>
          </cell>
          <cell r="G33">
            <v>70</v>
          </cell>
          <cell r="H33">
            <v>10.8</v>
          </cell>
          <cell r="I33" t="str">
            <v>SO</v>
          </cell>
          <cell r="J33">
            <v>29.16</v>
          </cell>
          <cell r="K33">
            <v>0.4</v>
          </cell>
        </row>
        <row r="34">
          <cell r="B34">
            <v>23.679166666666664</v>
          </cell>
          <cell r="C34">
            <v>28.6</v>
          </cell>
          <cell r="D34">
            <v>21.4</v>
          </cell>
          <cell r="E34">
            <v>93.833333333333329</v>
          </cell>
          <cell r="F34">
            <v>99</v>
          </cell>
          <cell r="G34">
            <v>71</v>
          </cell>
          <cell r="H34">
            <v>9</v>
          </cell>
          <cell r="I34" t="str">
            <v>SO</v>
          </cell>
          <cell r="J34">
            <v>25.56</v>
          </cell>
          <cell r="K34">
            <v>0.4</v>
          </cell>
        </row>
        <row r="35">
          <cell r="B35">
            <v>25.908333333333335</v>
          </cell>
          <cell r="C35">
            <v>32</v>
          </cell>
          <cell r="D35">
            <v>22.2</v>
          </cell>
          <cell r="E35">
            <v>85.958333333333329</v>
          </cell>
          <cell r="F35">
            <v>99</v>
          </cell>
          <cell r="G35">
            <v>59</v>
          </cell>
          <cell r="H35">
            <v>15.840000000000002</v>
          </cell>
          <cell r="I35" t="str">
            <v>SO</v>
          </cell>
          <cell r="J35">
            <v>31.680000000000003</v>
          </cell>
          <cell r="K35">
            <v>0.60000000000000009</v>
          </cell>
        </row>
        <row r="36">
          <cell r="I36" t="str">
            <v>SO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25.520833333333332</v>
          </cell>
          <cell r="C5">
            <v>31.3</v>
          </cell>
          <cell r="D5">
            <v>22.2</v>
          </cell>
          <cell r="E5" t="str">
            <v>*</v>
          </cell>
          <cell r="F5" t="str">
            <v>*</v>
          </cell>
          <cell r="G5" t="str">
            <v>*</v>
          </cell>
          <cell r="H5">
            <v>16.2</v>
          </cell>
          <cell r="I5" t="str">
            <v>S</v>
          </cell>
          <cell r="J5">
            <v>37.800000000000004</v>
          </cell>
          <cell r="K5">
            <v>1.2</v>
          </cell>
        </row>
        <row r="6">
          <cell r="B6">
            <v>23.666666666666661</v>
          </cell>
          <cell r="C6">
            <v>29.9</v>
          </cell>
          <cell r="D6">
            <v>18.399999999999999</v>
          </cell>
          <cell r="E6" t="str">
            <v>*</v>
          </cell>
          <cell r="F6" t="str">
            <v>*</v>
          </cell>
          <cell r="G6" t="str">
            <v>*</v>
          </cell>
          <cell r="H6">
            <v>16.559999999999999</v>
          </cell>
          <cell r="I6" t="str">
            <v>S</v>
          </cell>
          <cell r="J6">
            <v>37.080000000000005</v>
          </cell>
          <cell r="K6">
            <v>0</v>
          </cell>
        </row>
        <row r="7">
          <cell r="B7">
            <v>23.125</v>
          </cell>
          <cell r="C7">
            <v>31</v>
          </cell>
          <cell r="D7">
            <v>16.3</v>
          </cell>
          <cell r="E7" t="str">
            <v>*</v>
          </cell>
          <cell r="F7" t="str">
            <v>*</v>
          </cell>
          <cell r="G7" t="str">
            <v>*</v>
          </cell>
          <cell r="H7">
            <v>14.4</v>
          </cell>
          <cell r="I7" t="str">
            <v>S</v>
          </cell>
          <cell r="J7">
            <v>27.36</v>
          </cell>
          <cell r="K7">
            <v>0</v>
          </cell>
        </row>
        <row r="8">
          <cell r="B8">
            <v>24.820833333333336</v>
          </cell>
          <cell r="C8">
            <v>32.1</v>
          </cell>
          <cell r="D8">
            <v>17</v>
          </cell>
          <cell r="E8" t="str">
            <v>*</v>
          </cell>
          <cell r="F8" t="str">
            <v>*</v>
          </cell>
          <cell r="G8" t="str">
            <v>*</v>
          </cell>
          <cell r="H8">
            <v>12.6</v>
          </cell>
          <cell r="I8" t="str">
            <v>SO</v>
          </cell>
          <cell r="J8">
            <v>23.400000000000002</v>
          </cell>
          <cell r="K8">
            <v>0</v>
          </cell>
        </row>
        <row r="9">
          <cell r="B9">
            <v>26.300000000000011</v>
          </cell>
          <cell r="C9">
            <v>33.6</v>
          </cell>
          <cell r="D9">
            <v>19.2</v>
          </cell>
          <cell r="E9" t="str">
            <v>*</v>
          </cell>
          <cell r="F9" t="str">
            <v>*</v>
          </cell>
          <cell r="G9" t="str">
            <v>*</v>
          </cell>
          <cell r="H9">
            <v>10.8</v>
          </cell>
          <cell r="I9" t="str">
            <v>S</v>
          </cell>
          <cell r="J9">
            <v>24.840000000000003</v>
          </cell>
          <cell r="K9">
            <v>0</v>
          </cell>
        </row>
        <row r="10">
          <cell r="B10">
            <v>27.012499999999999</v>
          </cell>
          <cell r="C10">
            <v>34.4</v>
          </cell>
          <cell r="D10">
            <v>19.899999999999999</v>
          </cell>
          <cell r="E10">
            <v>35.799999999999997</v>
          </cell>
          <cell r="F10">
            <v>42</v>
          </cell>
          <cell r="G10">
            <v>30</v>
          </cell>
          <cell r="H10">
            <v>10.08</v>
          </cell>
          <cell r="I10" t="str">
            <v>S</v>
          </cell>
          <cell r="J10">
            <v>19.440000000000001</v>
          </cell>
          <cell r="K10">
            <v>0</v>
          </cell>
        </row>
        <row r="11">
          <cell r="B11">
            <v>25.604166666666675</v>
          </cell>
          <cell r="C11">
            <v>32</v>
          </cell>
          <cell r="D11">
            <v>18.7</v>
          </cell>
          <cell r="E11" t="str">
            <v>*</v>
          </cell>
          <cell r="F11" t="str">
            <v>*</v>
          </cell>
          <cell r="G11" t="str">
            <v>*</v>
          </cell>
          <cell r="H11">
            <v>14.04</v>
          </cell>
          <cell r="I11" t="str">
            <v>S</v>
          </cell>
          <cell r="J11">
            <v>34.56</v>
          </cell>
          <cell r="K11">
            <v>0</v>
          </cell>
        </row>
        <row r="12">
          <cell r="B12">
            <v>23.445833333333329</v>
          </cell>
          <cell r="C12">
            <v>30.6</v>
          </cell>
          <cell r="D12">
            <v>15</v>
          </cell>
          <cell r="E12" t="str">
            <v>*</v>
          </cell>
          <cell r="F12" t="str">
            <v>*</v>
          </cell>
          <cell r="G12" t="str">
            <v>*</v>
          </cell>
          <cell r="H12">
            <v>15.840000000000002</v>
          </cell>
          <cell r="I12" t="str">
            <v>SO</v>
          </cell>
          <cell r="J12">
            <v>32.4</v>
          </cell>
          <cell r="K12">
            <v>0</v>
          </cell>
        </row>
        <row r="13">
          <cell r="B13">
            <v>24.695833333333326</v>
          </cell>
          <cell r="C13">
            <v>32.200000000000003</v>
          </cell>
          <cell r="D13">
            <v>18.600000000000001</v>
          </cell>
          <cell r="E13" t="str">
            <v>*</v>
          </cell>
          <cell r="F13" t="str">
            <v>*</v>
          </cell>
          <cell r="G13" t="str">
            <v>*</v>
          </cell>
          <cell r="H13">
            <v>24.12</v>
          </cell>
          <cell r="I13" t="str">
            <v>L</v>
          </cell>
          <cell r="J13">
            <v>42.84</v>
          </cell>
          <cell r="K13">
            <v>0</v>
          </cell>
        </row>
        <row r="14">
          <cell r="B14">
            <v>27.645833333333332</v>
          </cell>
          <cell r="C14">
            <v>35.6</v>
          </cell>
          <cell r="D14">
            <v>17.7</v>
          </cell>
          <cell r="E14">
            <v>36.5</v>
          </cell>
          <cell r="F14">
            <v>54</v>
          </cell>
          <cell r="G14">
            <v>30</v>
          </cell>
          <cell r="H14">
            <v>15.840000000000002</v>
          </cell>
          <cell r="I14" t="str">
            <v>L</v>
          </cell>
          <cell r="J14">
            <v>30.96</v>
          </cell>
          <cell r="K14">
            <v>0</v>
          </cell>
        </row>
        <row r="15">
          <cell r="B15">
            <v>28.762499999999999</v>
          </cell>
          <cell r="C15">
            <v>36.299999999999997</v>
          </cell>
          <cell r="D15">
            <v>21.5</v>
          </cell>
          <cell r="E15">
            <v>34</v>
          </cell>
          <cell r="F15">
            <v>51</v>
          </cell>
          <cell r="G15">
            <v>29</v>
          </cell>
          <cell r="H15">
            <v>24.48</v>
          </cell>
          <cell r="I15" t="str">
            <v>L</v>
          </cell>
          <cell r="J15">
            <v>40.680000000000007</v>
          </cell>
          <cell r="K15">
            <v>0</v>
          </cell>
        </row>
        <row r="16">
          <cell r="B16">
            <v>27.204166666666666</v>
          </cell>
          <cell r="C16">
            <v>36.9</v>
          </cell>
          <cell r="D16">
            <v>21.9</v>
          </cell>
          <cell r="E16">
            <v>58.111111111111114</v>
          </cell>
          <cell r="F16">
            <v>84</v>
          </cell>
          <cell r="G16">
            <v>37</v>
          </cell>
          <cell r="H16">
            <v>38.519999999999996</v>
          </cell>
          <cell r="I16" t="str">
            <v>N</v>
          </cell>
          <cell r="J16">
            <v>61.92</v>
          </cell>
          <cell r="K16">
            <v>1</v>
          </cell>
        </row>
        <row r="17">
          <cell r="B17">
            <v>22.592307692307696</v>
          </cell>
          <cell r="C17">
            <v>25.1</v>
          </cell>
          <cell r="D17">
            <v>21.1</v>
          </cell>
          <cell r="E17">
            <v>85.384615384615387</v>
          </cell>
          <cell r="F17">
            <v>94</v>
          </cell>
          <cell r="G17">
            <v>70</v>
          </cell>
          <cell r="H17">
            <v>14.4</v>
          </cell>
          <cell r="I17" t="str">
            <v>SO</v>
          </cell>
          <cell r="J17">
            <v>23.759999999999998</v>
          </cell>
          <cell r="K17">
            <v>0</v>
          </cell>
        </row>
        <row r="18">
          <cell r="B18">
            <v>27.9375</v>
          </cell>
          <cell r="C18">
            <v>36.5</v>
          </cell>
          <cell r="D18">
            <v>21.6</v>
          </cell>
          <cell r="E18">
            <v>47.333333333333336</v>
          </cell>
          <cell r="F18">
            <v>72</v>
          </cell>
          <cell r="G18">
            <v>37</v>
          </cell>
          <cell r="H18">
            <v>21.6</v>
          </cell>
          <cell r="I18" t="str">
            <v>NE</v>
          </cell>
          <cell r="J18">
            <v>43.2</v>
          </cell>
          <cell r="K18">
            <v>0</v>
          </cell>
        </row>
        <row r="19">
          <cell r="B19">
            <v>28.483333333333334</v>
          </cell>
          <cell r="C19">
            <v>34.4</v>
          </cell>
          <cell r="D19">
            <v>23.1</v>
          </cell>
          <cell r="E19" t="str">
            <v>*</v>
          </cell>
          <cell r="F19" t="str">
            <v>*</v>
          </cell>
          <cell r="G19" t="str">
            <v>*</v>
          </cell>
          <cell r="H19">
            <v>16.920000000000002</v>
          </cell>
          <cell r="I19" t="str">
            <v>L</v>
          </cell>
          <cell r="J19">
            <v>32.4</v>
          </cell>
          <cell r="K19">
            <v>1.4</v>
          </cell>
        </row>
        <row r="20">
          <cell r="B20">
            <v>27.059999999999995</v>
          </cell>
          <cell r="C20">
            <v>35.700000000000003</v>
          </cell>
          <cell r="D20">
            <v>21.5</v>
          </cell>
          <cell r="E20" t="str">
            <v>*</v>
          </cell>
          <cell r="F20" t="str">
            <v>*</v>
          </cell>
          <cell r="G20" t="str">
            <v>*</v>
          </cell>
          <cell r="H20">
            <v>22.32</v>
          </cell>
          <cell r="I20" t="str">
            <v>NE</v>
          </cell>
          <cell r="J20">
            <v>39.24</v>
          </cell>
          <cell r="K20">
            <v>0</v>
          </cell>
        </row>
        <row r="21">
          <cell r="B21">
            <v>29.554166666666674</v>
          </cell>
          <cell r="C21">
            <v>37.6</v>
          </cell>
          <cell r="D21">
            <v>22.3</v>
          </cell>
          <cell r="E21">
            <v>41.75</v>
          </cell>
          <cell r="F21">
            <v>58</v>
          </cell>
          <cell r="G21">
            <v>30</v>
          </cell>
          <cell r="H21">
            <v>23.400000000000002</v>
          </cell>
          <cell r="I21" t="str">
            <v>S</v>
          </cell>
          <cell r="J21">
            <v>38.519999999999996</v>
          </cell>
          <cell r="K21">
            <v>0</v>
          </cell>
        </row>
        <row r="22">
          <cell r="B22">
            <v>28.716666666666672</v>
          </cell>
          <cell r="C22">
            <v>36.299999999999997</v>
          </cell>
          <cell r="D22">
            <v>23.5</v>
          </cell>
          <cell r="E22">
            <v>47</v>
          </cell>
          <cell r="F22">
            <v>59</v>
          </cell>
          <cell r="G22">
            <v>38</v>
          </cell>
          <cell r="H22">
            <v>19.8</v>
          </cell>
          <cell r="I22" t="str">
            <v>NO</v>
          </cell>
          <cell r="J22">
            <v>35.64</v>
          </cell>
          <cell r="K22">
            <v>0.2</v>
          </cell>
        </row>
        <row r="23">
          <cell r="B23">
            <v>28.245833333333334</v>
          </cell>
          <cell r="C23">
            <v>36.5</v>
          </cell>
          <cell r="D23">
            <v>22.1</v>
          </cell>
          <cell r="E23">
            <v>43.333333333333336</v>
          </cell>
          <cell r="F23">
            <v>51</v>
          </cell>
          <cell r="G23">
            <v>34</v>
          </cell>
          <cell r="H23">
            <v>15.840000000000002</v>
          </cell>
          <cell r="I23" t="str">
            <v>NE</v>
          </cell>
          <cell r="J23">
            <v>31.680000000000003</v>
          </cell>
          <cell r="K23">
            <v>0</v>
          </cell>
        </row>
        <row r="24">
          <cell r="B24">
            <v>29.662500000000005</v>
          </cell>
          <cell r="C24">
            <v>38.200000000000003</v>
          </cell>
          <cell r="D24">
            <v>23</v>
          </cell>
          <cell r="E24">
            <v>39.875</v>
          </cell>
          <cell r="F24">
            <v>49</v>
          </cell>
          <cell r="G24">
            <v>28</v>
          </cell>
          <cell r="H24">
            <v>24.48</v>
          </cell>
          <cell r="I24" t="str">
            <v>N</v>
          </cell>
          <cell r="J24">
            <v>38.880000000000003</v>
          </cell>
          <cell r="K24">
            <v>0</v>
          </cell>
        </row>
        <row r="25">
          <cell r="B25">
            <v>28.904166666666665</v>
          </cell>
          <cell r="C25">
            <v>37.9</v>
          </cell>
          <cell r="D25">
            <v>22.4</v>
          </cell>
          <cell r="E25">
            <v>42.714285714285715</v>
          </cell>
          <cell r="F25">
            <v>48</v>
          </cell>
          <cell r="G25">
            <v>33</v>
          </cell>
          <cell r="H25">
            <v>25.2</v>
          </cell>
          <cell r="I25" t="str">
            <v>NE</v>
          </cell>
          <cell r="J25">
            <v>46.080000000000005</v>
          </cell>
          <cell r="K25">
            <v>0</v>
          </cell>
        </row>
        <row r="26">
          <cell r="B26">
            <v>25.595833333333331</v>
          </cell>
          <cell r="C26">
            <v>34.200000000000003</v>
          </cell>
          <cell r="D26">
            <v>22.2</v>
          </cell>
          <cell r="E26" t="str">
            <v>*</v>
          </cell>
          <cell r="F26" t="str">
            <v>*</v>
          </cell>
          <cell r="G26" t="str">
            <v>*</v>
          </cell>
          <cell r="H26">
            <v>28.44</v>
          </cell>
          <cell r="I26" t="str">
            <v>NE</v>
          </cell>
          <cell r="J26">
            <v>56.88</v>
          </cell>
          <cell r="K26">
            <v>5.4</v>
          </cell>
        </row>
        <row r="27">
          <cell r="B27">
            <v>23.987500000000001</v>
          </cell>
          <cell r="C27">
            <v>30.7</v>
          </cell>
          <cell r="D27">
            <v>21.2</v>
          </cell>
          <cell r="E27" t="str">
            <v>*</v>
          </cell>
          <cell r="F27" t="str">
            <v>*</v>
          </cell>
          <cell r="G27" t="str">
            <v>*</v>
          </cell>
          <cell r="H27">
            <v>14.76</v>
          </cell>
          <cell r="I27" t="str">
            <v>NE</v>
          </cell>
          <cell r="J27">
            <v>68.400000000000006</v>
          </cell>
          <cell r="K27">
            <v>28</v>
          </cell>
        </row>
        <row r="28">
          <cell r="B28">
            <v>24.350000000000005</v>
          </cell>
          <cell r="C28">
            <v>29.2</v>
          </cell>
          <cell r="D28">
            <v>22.3</v>
          </cell>
          <cell r="E28" t="str">
            <v>*</v>
          </cell>
          <cell r="F28" t="str">
            <v>*</v>
          </cell>
          <cell r="G28" t="str">
            <v>*</v>
          </cell>
          <cell r="H28">
            <v>11.879999999999999</v>
          </cell>
          <cell r="I28" t="str">
            <v>N</v>
          </cell>
          <cell r="J28">
            <v>42.12</v>
          </cell>
          <cell r="K28">
            <v>0.60000000000000009</v>
          </cell>
        </row>
        <row r="29">
          <cell r="B29">
            <v>25.729166666666661</v>
          </cell>
          <cell r="C29">
            <v>32.299999999999997</v>
          </cell>
          <cell r="D29">
            <v>22.6</v>
          </cell>
          <cell r="E29" t="str">
            <v>*</v>
          </cell>
          <cell r="F29" t="str">
            <v>*</v>
          </cell>
          <cell r="G29" t="str">
            <v>*</v>
          </cell>
          <cell r="H29">
            <v>14.4</v>
          </cell>
          <cell r="I29" t="str">
            <v>N</v>
          </cell>
          <cell r="J29">
            <v>29.52</v>
          </cell>
          <cell r="K29">
            <v>0</v>
          </cell>
        </row>
        <row r="30">
          <cell r="B30">
            <v>26.333333333333332</v>
          </cell>
          <cell r="C30">
            <v>33</v>
          </cell>
          <cell r="D30">
            <v>22.4</v>
          </cell>
          <cell r="E30" t="str">
            <v>*</v>
          </cell>
          <cell r="F30" t="str">
            <v>*</v>
          </cell>
          <cell r="G30" t="str">
            <v>*</v>
          </cell>
          <cell r="H30">
            <v>12.96</v>
          </cell>
          <cell r="I30" t="str">
            <v>N</v>
          </cell>
          <cell r="J30">
            <v>22.68</v>
          </cell>
          <cell r="K30">
            <v>0</v>
          </cell>
        </row>
        <row r="31">
          <cell r="B31">
            <v>27.320833333333336</v>
          </cell>
          <cell r="C31">
            <v>34.1</v>
          </cell>
          <cell r="D31">
            <v>21.8</v>
          </cell>
          <cell r="E31">
            <v>51.666666666666664</v>
          </cell>
          <cell r="F31">
            <v>67</v>
          </cell>
          <cell r="G31">
            <v>47</v>
          </cell>
          <cell r="H31">
            <v>14.76</v>
          </cell>
          <cell r="I31" t="str">
            <v>N</v>
          </cell>
          <cell r="J31">
            <v>27</v>
          </cell>
          <cell r="K31">
            <v>0</v>
          </cell>
        </row>
        <row r="32">
          <cell r="B32">
            <v>26.850000000000005</v>
          </cell>
          <cell r="C32">
            <v>33.4</v>
          </cell>
          <cell r="D32">
            <v>22.8</v>
          </cell>
          <cell r="E32" t="str">
            <v>*</v>
          </cell>
          <cell r="F32" t="str">
            <v>*</v>
          </cell>
          <cell r="G32" t="str">
            <v>*</v>
          </cell>
          <cell r="H32">
            <v>17.64</v>
          </cell>
          <cell r="I32" t="str">
            <v>NO</v>
          </cell>
          <cell r="J32">
            <v>48.6</v>
          </cell>
          <cell r="K32">
            <v>2.2000000000000002</v>
          </cell>
        </row>
        <row r="33">
          <cell r="B33">
            <v>25.566666666666674</v>
          </cell>
          <cell r="C33">
            <v>31.2</v>
          </cell>
          <cell r="D33">
            <v>23.2</v>
          </cell>
          <cell r="E33" t="str">
            <v>*</v>
          </cell>
          <cell r="F33" t="str">
            <v>*</v>
          </cell>
          <cell r="G33" t="str">
            <v>*</v>
          </cell>
          <cell r="H33">
            <v>25.2</v>
          </cell>
          <cell r="I33" t="str">
            <v>NO</v>
          </cell>
          <cell r="J33">
            <v>44.28</v>
          </cell>
          <cell r="K33">
            <v>0.2</v>
          </cell>
        </row>
        <row r="34">
          <cell r="B34">
            <v>25.683333333333337</v>
          </cell>
          <cell r="C34">
            <v>31.6</v>
          </cell>
          <cell r="D34">
            <v>22.3</v>
          </cell>
          <cell r="E34" t="str">
            <v>*</v>
          </cell>
          <cell r="F34" t="str">
            <v>*</v>
          </cell>
          <cell r="G34" t="str">
            <v>*</v>
          </cell>
          <cell r="H34">
            <v>15.48</v>
          </cell>
          <cell r="I34" t="str">
            <v>NO</v>
          </cell>
          <cell r="J34">
            <v>30.96</v>
          </cell>
          <cell r="K34">
            <v>1.2</v>
          </cell>
        </row>
        <row r="35">
          <cell r="B35">
            <v>26.983333333333334</v>
          </cell>
          <cell r="C35">
            <v>33.6</v>
          </cell>
          <cell r="D35">
            <v>21.7</v>
          </cell>
          <cell r="E35" t="str">
            <v>*</v>
          </cell>
          <cell r="F35" t="str">
            <v>*</v>
          </cell>
          <cell r="G35" t="str">
            <v>*</v>
          </cell>
          <cell r="H35">
            <v>14.04</v>
          </cell>
          <cell r="I35" t="str">
            <v>N</v>
          </cell>
          <cell r="J35">
            <v>27.36</v>
          </cell>
          <cell r="K35">
            <v>0</v>
          </cell>
        </row>
        <row r="36">
          <cell r="I36" t="str">
            <v>S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24.387499999999999</v>
          </cell>
          <cell r="C5">
            <v>30.3</v>
          </cell>
          <cell r="D5">
            <v>20.100000000000001</v>
          </cell>
          <cell r="E5">
            <v>78.833333333333329</v>
          </cell>
          <cell r="F5">
            <v>98</v>
          </cell>
          <cell r="G5">
            <v>43</v>
          </cell>
          <cell r="H5">
            <v>23.040000000000003</v>
          </cell>
          <cell r="I5" t="str">
            <v>S</v>
          </cell>
          <cell r="J5">
            <v>45</v>
          </cell>
          <cell r="K5">
            <v>0.2</v>
          </cell>
        </row>
        <row r="6">
          <cell r="B6">
            <v>22.445833333333336</v>
          </cell>
          <cell r="C6">
            <v>27.6</v>
          </cell>
          <cell r="D6">
            <v>17.2</v>
          </cell>
          <cell r="E6">
            <v>67.416666666666671</v>
          </cell>
          <cell r="F6">
            <v>90</v>
          </cell>
          <cell r="G6">
            <v>45</v>
          </cell>
          <cell r="H6">
            <v>27.720000000000002</v>
          </cell>
          <cell r="I6" t="str">
            <v>S</v>
          </cell>
          <cell r="J6">
            <v>42.12</v>
          </cell>
          <cell r="K6">
            <v>0</v>
          </cell>
        </row>
        <row r="7">
          <cell r="B7">
            <v>22.095833333333328</v>
          </cell>
          <cell r="C7">
            <v>31.3</v>
          </cell>
          <cell r="D7">
            <v>13.4</v>
          </cell>
          <cell r="E7">
            <v>64.666666666666671</v>
          </cell>
          <cell r="F7">
            <v>96</v>
          </cell>
          <cell r="G7">
            <v>31</v>
          </cell>
          <cell r="H7">
            <v>18</v>
          </cell>
          <cell r="I7" t="str">
            <v>S</v>
          </cell>
          <cell r="J7">
            <v>34.200000000000003</v>
          </cell>
          <cell r="K7">
            <v>0</v>
          </cell>
        </row>
        <row r="8">
          <cell r="B8">
            <v>22.316666666666663</v>
          </cell>
          <cell r="C8">
            <v>31.4</v>
          </cell>
          <cell r="D8">
            <v>12.6</v>
          </cell>
          <cell r="E8">
            <v>57.375</v>
          </cell>
          <cell r="F8">
            <v>94</v>
          </cell>
          <cell r="G8">
            <v>24</v>
          </cell>
          <cell r="H8">
            <v>10.08</v>
          </cell>
          <cell r="I8" t="str">
            <v>S</v>
          </cell>
          <cell r="J8">
            <v>30.240000000000002</v>
          </cell>
          <cell r="K8">
            <v>0</v>
          </cell>
        </row>
        <row r="9">
          <cell r="B9">
            <v>24.583333333333339</v>
          </cell>
          <cell r="C9">
            <v>33.1</v>
          </cell>
          <cell r="D9">
            <v>15.6</v>
          </cell>
          <cell r="E9">
            <v>57.375</v>
          </cell>
          <cell r="F9">
            <v>92</v>
          </cell>
          <cell r="G9">
            <v>25</v>
          </cell>
          <cell r="H9">
            <v>12.6</v>
          </cell>
          <cell r="I9" t="str">
            <v>SE</v>
          </cell>
          <cell r="J9">
            <v>27.720000000000002</v>
          </cell>
          <cell r="K9">
            <v>0</v>
          </cell>
        </row>
        <row r="10">
          <cell r="B10">
            <v>25.229166666666668</v>
          </cell>
          <cell r="C10">
            <v>33.799999999999997</v>
          </cell>
          <cell r="D10">
            <v>14.9</v>
          </cell>
          <cell r="E10">
            <v>56.875</v>
          </cell>
          <cell r="F10">
            <v>95</v>
          </cell>
          <cell r="G10">
            <v>26</v>
          </cell>
          <cell r="H10">
            <v>17.64</v>
          </cell>
          <cell r="I10" t="str">
            <v>S</v>
          </cell>
          <cell r="J10">
            <v>31.680000000000003</v>
          </cell>
          <cell r="K10">
            <v>0</v>
          </cell>
        </row>
        <row r="11">
          <cell r="B11">
            <v>24.612499999999997</v>
          </cell>
          <cell r="C11">
            <v>29.9</v>
          </cell>
          <cell r="D11">
            <v>16.8</v>
          </cell>
          <cell r="E11">
            <v>52.375</v>
          </cell>
          <cell r="F11">
            <v>87</v>
          </cell>
          <cell r="G11">
            <v>23</v>
          </cell>
          <cell r="H11">
            <v>24.12</v>
          </cell>
          <cell r="I11" t="str">
            <v>S</v>
          </cell>
          <cell r="J11">
            <v>46.080000000000005</v>
          </cell>
          <cell r="K11">
            <v>0</v>
          </cell>
        </row>
        <row r="12">
          <cell r="B12">
            <v>22.537499999999994</v>
          </cell>
          <cell r="C12">
            <v>31.1</v>
          </cell>
          <cell r="D12">
            <v>13.1</v>
          </cell>
          <cell r="E12">
            <v>55.583333333333336</v>
          </cell>
          <cell r="F12">
            <v>93</v>
          </cell>
          <cell r="G12">
            <v>22</v>
          </cell>
          <cell r="H12">
            <v>13.68</v>
          </cell>
          <cell r="I12" t="str">
            <v>SE</v>
          </cell>
          <cell r="J12">
            <v>30.96</v>
          </cell>
          <cell r="K12">
            <v>0</v>
          </cell>
        </row>
        <row r="13">
          <cell r="B13">
            <v>24.262499999999999</v>
          </cell>
          <cell r="C13">
            <v>32.6</v>
          </cell>
          <cell r="D13">
            <v>17.3</v>
          </cell>
          <cell r="E13">
            <v>50.958333333333336</v>
          </cell>
          <cell r="F13">
            <v>78</v>
          </cell>
          <cell r="G13">
            <v>30</v>
          </cell>
          <cell r="H13">
            <v>29.52</v>
          </cell>
          <cell r="I13" t="str">
            <v>NE</v>
          </cell>
          <cell r="J13">
            <v>48.24</v>
          </cell>
          <cell r="K13">
            <v>0</v>
          </cell>
        </row>
        <row r="14">
          <cell r="B14">
            <v>26.937499999999996</v>
          </cell>
          <cell r="C14">
            <v>36.5</v>
          </cell>
          <cell r="D14">
            <v>15.5</v>
          </cell>
          <cell r="E14">
            <v>50.833333333333336</v>
          </cell>
          <cell r="F14">
            <v>88</v>
          </cell>
          <cell r="G14">
            <v>26</v>
          </cell>
          <cell r="H14">
            <v>20.88</v>
          </cell>
          <cell r="I14" t="str">
            <v>L</v>
          </cell>
          <cell r="J14">
            <v>33.480000000000004</v>
          </cell>
          <cell r="K14">
            <v>0</v>
          </cell>
        </row>
        <row r="15">
          <cell r="B15">
            <v>28.920833333333331</v>
          </cell>
          <cell r="C15">
            <v>36.700000000000003</v>
          </cell>
          <cell r="D15">
            <v>19.3</v>
          </cell>
          <cell r="E15">
            <v>47.791666666666664</v>
          </cell>
          <cell r="F15">
            <v>79</v>
          </cell>
          <cell r="G15">
            <v>30</v>
          </cell>
          <cell r="H15">
            <v>26.64</v>
          </cell>
          <cell r="I15" t="str">
            <v>NE</v>
          </cell>
          <cell r="J15">
            <v>54.36</v>
          </cell>
          <cell r="K15">
            <v>0</v>
          </cell>
        </row>
        <row r="16">
          <cell r="B16">
            <v>28.316666666666666</v>
          </cell>
          <cell r="C16">
            <v>38.1</v>
          </cell>
          <cell r="D16">
            <v>18.8</v>
          </cell>
          <cell r="E16">
            <v>55.791666666666664</v>
          </cell>
          <cell r="F16">
            <v>85</v>
          </cell>
          <cell r="G16">
            <v>30</v>
          </cell>
          <cell r="H16">
            <v>24.48</v>
          </cell>
          <cell r="I16" t="str">
            <v>NE</v>
          </cell>
          <cell r="J16">
            <v>55.080000000000005</v>
          </cell>
          <cell r="K16">
            <v>0</v>
          </cell>
        </row>
        <row r="17">
          <cell r="B17">
            <v>26.49166666666666</v>
          </cell>
          <cell r="C17">
            <v>34.9</v>
          </cell>
          <cell r="D17">
            <v>21.9</v>
          </cell>
          <cell r="E17">
            <v>71.25</v>
          </cell>
          <cell r="F17">
            <v>91</v>
          </cell>
          <cell r="G17">
            <v>45</v>
          </cell>
          <cell r="H17">
            <v>37.800000000000004</v>
          </cell>
          <cell r="I17" t="str">
            <v>N</v>
          </cell>
          <cell r="J17">
            <v>58.680000000000007</v>
          </cell>
          <cell r="K17">
            <v>0</v>
          </cell>
        </row>
        <row r="18">
          <cell r="B18">
            <v>29.116666666666671</v>
          </cell>
          <cell r="C18">
            <v>37.200000000000003</v>
          </cell>
          <cell r="D18">
            <v>22.3</v>
          </cell>
          <cell r="E18">
            <v>60.458333333333336</v>
          </cell>
          <cell r="F18">
            <v>87</v>
          </cell>
          <cell r="G18">
            <v>33</v>
          </cell>
          <cell r="H18">
            <v>22.32</v>
          </cell>
          <cell r="I18" t="str">
            <v>NE</v>
          </cell>
          <cell r="J18">
            <v>45</v>
          </cell>
          <cell r="K18">
            <v>0</v>
          </cell>
        </row>
        <row r="19">
          <cell r="B19">
            <v>27.766666666666676</v>
          </cell>
          <cell r="C19">
            <v>35.700000000000003</v>
          </cell>
          <cell r="D19">
            <v>22.6</v>
          </cell>
          <cell r="E19">
            <v>64.833333333333329</v>
          </cell>
          <cell r="F19">
            <v>82</v>
          </cell>
          <cell r="G19">
            <v>37</v>
          </cell>
          <cell r="H19">
            <v>28.44</v>
          </cell>
          <cell r="I19" t="str">
            <v>NE</v>
          </cell>
          <cell r="J19">
            <v>42.480000000000004</v>
          </cell>
          <cell r="K19">
            <v>0</v>
          </cell>
        </row>
        <row r="20">
          <cell r="B20">
            <v>26.116666666666671</v>
          </cell>
          <cell r="C20">
            <v>34.700000000000003</v>
          </cell>
          <cell r="D20">
            <v>21.4</v>
          </cell>
          <cell r="E20">
            <v>77.75</v>
          </cell>
          <cell r="F20">
            <v>96</v>
          </cell>
          <cell r="G20">
            <v>41</v>
          </cell>
          <cell r="H20">
            <v>18.36</v>
          </cell>
          <cell r="I20" t="str">
            <v>NE</v>
          </cell>
          <cell r="J20">
            <v>53.64</v>
          </cell>
          <cell r="K20">
            <v>3</v>
          </cell>
        </row>
        <row r="21">
          <cell r="B21">
            <v>28.108333333333334</v>
          </cell>
          <cell r="C21">
            <v>37.200000000000003</v>
          </cell>
          <cell r="D21">
            <v>21.5</v>
          </cell>
          <cell r="E21">
            <v>72.333333333333329</v>
          </cell>
          <cell r="F21">
            <v>98</v>
          </cell>
          <cell r="G21">
            <v>34</v>
          </cell>
          <cell r="H21">
            <v>19.8</v>
          </cell>
          <cell r="I21" t="str">
            <v>N</v>
          </cell>
          <cell r="J21">
            <v>58.680000000000007</v>
          </cell>
          <cell r="K21">
            <v>0.8</v>
          </cell>
        </row>
        <row r="22">
          <cell r="B22">
            <v>28.4375</v>
          </cell>
          <cell r="C22">
            <v>38.1</v>
          </cell>
          <cell r="D22">
            <v>21.6</v>
          </cell>
          <cell r="E22">
            <v>66.791666666666671</v>
          </cell>
          <cell r="F22">
            <v>94</v>
          </cell>
          <cell r="G22">
            <v>31</v>
          </cell>
          <cell r="H22">
            <v>19.079999999999998</v>
          </cell>
          <cell r="I22" t="str">
            <v>NE</v>
          </cell>
          <cell r="J22">
            <v>34.92</v>
          </cell>
          <cell r="K22">
            <v>0</v>
          </cell>
        </row>
        <row r="23">
          <cell r="B23">
            <v>26.750000000000004</v>
          </cell>
          <cell r="C23">
            <v>34.6</v>
          </cell>
          <cell r="D23">
            <v>22.5</v>
          </cell>
          <cell r="E23">
            <v>75.208333333333329</v>
          </cell>
          <cell r="F23">
            <v>93</v>
          </cell>
          <cell r="G23">
            <v>43</v>
          </cell>
          <cell r="H23">
            <v>25.56</v>
          </cell>
          <cell r="I23" t="str">
            <v>NE</v>
          </cell>
          <cell r="J23">
            <v>56.16</v>
          </cell>
          <cell r="K23">
            <v>34.200000000000003</v>
          </cell>
        </row>
        <row r="24">
          <cell r="B24">
            <v>28.187500000000004</v>
          </cell>
          <cell r="C24">
            <v>36.9</v>
          </cell>
          <cell r="D24">
            <v>22.4</v>
          </cell>
          <cell r="E24">
            <v>69.166666666666671</v>
          </cell>
          <cell r="F24">
            <v>95</v>
          </cell>
          <cell r="G24">
            <v>36</v>
          </cell>
          <cell r="H24">
            <v>31.680000000000003</v>
          </cell>
          <cell r="I24" t="str">
            <v>NE</v>
          </cell>
          <cell r="J24">
            <v>55.440000000000005</v>
          </cell>
          <cell r="K24">
            <v>0.4</v>
          </cell>
        </row>
        <row r="25">
          <cell r="B25">
            <v>27.254166666666666</v>
          </cell>
          <cell r="C25">
            <v>35.700000000000003</v>
          </cell>
          <cell r="D25">
            <v>21.4</v>
          </cell>
          <cell r="E25">
            <v>71.708333333333329</v>
          </cell>
          <cell r="F25">
            <v>97</v>
          </cell>
          <cell r="G25">
            <v>35</v>
          </cell>
          <cell r="H25">
            <v>37.440000000000005</v>
          </cell>
          <cell r="I25" t="str">
            <v>L</v>
          </cell>
          <cell r="J25">
            <v>58.32</v>
          </cell>
          <cell r="K25">
            <v>15.2</v>
          </cell>
        </row>
        <row r="26">
          <cell r="B26">
            <v>24.854166666666668</v>
          </cell>
          <cell r="C26">
            <v>33</v>
          </cell>
          <cell r="D26">
            <v>21.9</v>
          </cell>
          <cell r="E26">
            <v>85.541666666666671</v>
          </cell>
          <cell r="F26">
            <v>98</v>
          </cell>
          <cell r="G26">
            <v>47</v>
          </cell>
          <cell r="H26">
            <v>17.28</v>
          </cell>
          <cell r="I26" t="str">
            <v>NE</v>
          </cell>
          <cell r="J26">
            <v>42.12</v>
          </cell>
          <cell r="K26">
            <v>23.2</v>
          </cell>
        </row>
        <row r="27">
          <cell r="B27">
            <v>23.791666666666668</v>
          </cell>
          <cell r="C27">
            <v>27.7</v>
          </cell>
          <cell r="D27">
            <v>22.6</v>
          </cell>
          <cell r="E27">
            <v>92.208333333333329</v>
          </cell>
          <cell r="F27">
            <v>97</v>
          </cell>
          <cell r="G27">
            <v>76</v>
          </cell>
          <cell r="H27">
            <v>13.68</v>
          </cell>
          <cell r="I27" t="str">
            <v>NE</v>
          </cell>
          <cell r="J27">
            <v>24.12</v>
          </cell>
          <cell r="K27">
            <v>11.4</v>
          </cell>
        </row>
        <row r="28">
          <cell r="B28">
            <v>24.362500000000001</v>
          </cell>
          <cell r="C28">
            <v>30.4</v>
          </cell>
          <cell r="D28">
            <v>22</v>
          </cell>
          <cell r="E28">
            <v>88.208333333333329</v>
          </cell>
          <cell r="F28">
            <v>97</v>
          </cell>
          <cell r="G28">
            <v>60</v>
          </cell>
          <cell r="H28">
            <v>12.96</v>
          </cell>
          <cell r="I28" t="str">
            <v>N</v>
          </cell>
          <cell r="J28">
            <v>41.76</v>
          </cell>
          <cell r="K28">
            <v>6.9999999999999991</v>
          </cell>
        </row>
        <row r="29">
          <cell r="B29">
            <v>24.945833333333336</v>
          </cell>
          <cell r="C29">
            <v>30</v>
          </cell>
          <cell r="D29">
            <v>22</v>
          </cell>
          <cell r="E29">
            <v>85.166666666666671</v>
          </cell>
          <cell r="F29">
            <v>97</v>
          </cell>
          <cell r="G29">
            <v>63</v>
          </cell>
          <cell r="H29">
            <v>25.56</v>
          </cell>
          <cell r="I29" t="str">
            <v>NE</v>
          </cell>
          <cell r="J29">
            <v>52.2</v>
          </cell>
          <cell r="K29">
            <v>7.4</v>
          </cell>
        </row>
        <row r="30">
          <cell r="B30">
            <v>25.312500000000004</v>
          </cell>
          <cell r="C30">
            <v>30.8</v>
          </cell>
          <cell r="D30">
            <v>22.7</v>
          </cell>
          <cell r="E30">
            <v>84</v>
          </cell>
          <cell r="F30">
            <v>97</v>
          </cell>
          <cell r="G30">
            <v>61</v>
          </cell>
          <cell r="H30">
            <v>20.88</v>
          </cell>
          <cell r="I30" t="str">
            <v>NE</v>
          </cell>
          <cell r="J30">
            <v>38.159999999999997</v>
          </cell>
          <cell r="K30">
            <v>1.2</v>
          </cell>
        </row>
        <row r="31">
          <cell r="B31">
            <v>26.625</v>
          </cell>
          <cell r="C31">
            <v>33.6</v>
          </cell>
          <cell r="D31">
            <v>21.2</v>
          </cell>
          <cell r="E31">
            <v>78.25</v>
          </cell>
          <cell r="F31">
            <v>97</v>
          </cell>
          <cell r="G31">
            <v>51</v>
          </cell>
          <cell r="H31">
            <v>16.559999999999999</v>
          </cell>
          <cell r="I31" t="str">
            <v>NE</v>
          </cell>
          <cell r="J31">
            <v>28.44</v>
          </cell>
          <cell r="K31">
            <v>2.2000000000000002</v>
          </cell>
        </row>
        <row r="32">
          <cell r="B32">
            <v>27.070833333333336</v>
          </cell>
          <cell r="C32">
            <v>33.5</v>
          </cell>
          <cell r="D32">
            <v>22.1</v>
          </cell>
          <cell r="E32">
            <v>76.708333333333329</v>
          </cell>
          <cell r="F32">
            <v>95</v>
          </cell>
          <cell r="G32">
            <v>48</v>
          </cell>
          <cell r="H32">
            <v>16.920000000000002</v>
          </cell>
          <cell r="I32" t="str">
            <v>NE</v>
          </cell>
          <cell r="J32">
            <v>26.28</v>
          </cell>
          <cell r="K32">
            <v>0</v>
          </cell>
        </row>
        <row r="33">
          <cell r="B33">
            <v>26.108333333333334</v>
          </cell>
          <cell r="C33">
            <v>32.9</v>
          </cell>
          <cell r="D33">
            <v>23.2</v>
          </cell>
          <cell r="E33">
            <v>82.208333333333329</v>
          </cell>
          <cell r="F33">
            <v>96</v>
          </cell>
          <cell r="G33">
            <v>56</v>
          </cell>
          <cell r="H33">
            <v>23.040000000000003</v>
          </cell>
          <cell r="I33" t="str">
            <v>L</v>
          </cell>
          <cell r="J33">
            <v>37.440000000000005</v>
          </cell>
          <cell r="K33">
            <v>0</v>
          </cell>
        </row>
        <row r="34">
          <cell r="B34">
            <v>26.204166666666666</v>
          </cell>
          <cell r="C34">
            <v>33.1</v>
          </cell>
          <cell r="D34">
            <v>21.8</v>
          </cell>
          <cell r="E34">
            <v>81.75</v>
          </cell>
          <cell r="F34">
            <v>97</v>
          </cell>
          <cell r="G34">
            <v>52</v>
          </cell>
          <cell r="H34">
            <v>19.8</v>
          </cell>
          <cell r="I34" t="str">
            <v>NO</v>
          </cell>
          <cell r="J34">
            <v>32.4</v>
          </cell>
          <cell r="K34">
            <v>0</v>
          </cell>
        </row>
        <row r="35">
          <cell r="B35">
            <v>27.208333333333339</v>
          </cell>
          <cell r="C35">
            <v>34.6</v>
          </cell>
          <cell r="D35">
            <v>22.2</v>
          </cell>
          <cell r="E35">
            <v>79.875</v>
          </cell>
          <cell r="F35">
            <v>98</v>
          </cell>
          <cell r="G35">
            <v>48</v>
          </cell>
          <cell r="H35">
            <v>12.24</v>
          </cell>
          <cell r="I35" t="str">
            <v>NO</v>
          </cell>
          <cell r="J35">
            <v>28.44</v>
          </cell>
          <cell r="K35">
            <v>23.200000000000003</v>
          </cell>
        </row>
        <row r="36">
          <cell r="I36" t="str">
            <v>NE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25.962499999999995</v>
          </cell>
          <cell r="C5">
            <v>31.1</v>
          </cell>
          <cell r="D5">
            <v>22.1</v>
          </cell>
          <cell r="E5" t="str">
            <v>*</v>
          </cell>
          <cell r="F5" t="str">
            <v>*</v>
          </cell>
          <cell r="G5" t="str">
            <v>*</v>
          </cell>
          <cell r="H5">
            <v>14.4</v>
          </cell>
          <cell r="I5" t="str">
            <v>S</v>
          </cell>
          <cell r="J5">
            <v>36</v>
          </cell>
          <cell r="K5">
            <v>0</v>
          </cell>
        </row>
        <row r="6">
          <cell r="B6">
            <v>23.904166666666669</v>
          </cell>
          <cell r="C6">
            <v>29.3</v>
          </cell>
          <cell r="D6">
            <v>18.7</v>
          </cell>
          <cell r="E6">
            <v>57.266666666666666</v>
          </cell>
          <cell r="F6">
            <v>82</v>
          </cell>
          <cell r="G6">
            <v>42</v>
          </cell>
          <cell r="H6">
            <v>18.36</v>
          </cell>
          <cell r="I6" t="str">
            <v>S</v>
          </cell>
          <cell r="J6">
            <v>39.6</v>
          </cell>
          <cell r="K6">
            <v>0</v>
          </cell>
        </row>
        <row r="7">
          <cell r="B7">
            <v>23.354166666666671</v>
          </cell>
          <cell r="C7">
            <v>30.6</v>
          </cell>
          <cell r="D7">
            <v>17.100000000000001</v>
          </cell>
          <cell r="E7">
            <v>61.958333333333336</v>
          </cell>
          <cell r="F7">
            <v>77</v>
          </cell>
          <cell r="G7">
            <v>43</v>
          </cell>
          <cell r="H7">
            <v>17.28</v>
          </cell>
          <cell r="I7" t="str">
            <v>S</v>
          </cell>
          <cell r="J7">
            <v>33.480000000000004</v>
          </cell>
          <cell r="K7">
            <v>0</v>
          </cell>
        </row>
        <row r="8">
          <cell r="B8">
            <v>25.129166666666666</v>
          </cell>
          <cell r="C8">
            <v>31</v>
          </cell>
          <cell r="D8">
            <v>17.3</v>
          </cell>
          <cell r="E8">
            <v>51.75</v>
          </cell>
          <cell r="F8">
            <v>74</v>
          </cell>
          <cell r="G8">
            <v>34</v>
          </cell>
          <cell r="H8">
            <v>14.4</v>
          </cell>
          <cell r="I8" t="str">
            <v>S</v>
          </cell>
          <cell r="J8">
            <v>30.240000000000002</v>
          </cell>
          <cell r="K8">
            <v>0</v>
          </cell>
        </row>
        <row r="9">
          <cell r="B9">
            <v>26.200000000000006</v>
          </cell>
          <cell r="C9">
            <v>32.799999999999997</v>
          </cell>
          <cell r="D9">
            <v>18.399999999999999</v>
          </cell>
          <cell r="E9">
            <v>55.333333333333336</v>
          </cell>
          <cell r="F9">
            <v>90</v>
          </cell>
          <cell r="G9">
            <v>36</v>
          </cell>
          <cell r="H9">
            <v>10.8</v>
          </cell>
          <cell r="I9" t="str">
            <v>SE</v>
          </cell>
          <cell r="J9">
            <v>23.040000000000003</v>
          </cell>
          <cell r="K9">
            <v>0</v>
          </cell>
        </row>
        <row r="10">
          <cell r="B10">
            <v>28.183333333333334</v>
          </cell>
          <cell r="C10">
            <v>33.700000000000003</v>
          </cell>
          <cell r="D10">
            <v>22.5</v>
          </cell>
          <cell r="E10">
            <v>47.125</v>
          </cell>
          <cell r="F10">
            <v>63</v>
          </cell>
          <cell r="G10">
            <v>33</v>
          </cell>
          <cell r="H10">
            <v>13.32</v>
          </cell>
          <cell r="I10" t="str">
            <v>SE</v>
          </cell>
          <cell r="J10">
            <v>25.56</v>
          </cell>
          <cell r="K10">
            <v>0</v>
          </cell>
        </row>
        <row r="11">
          <cell r="B11">
            <v>26.674999999999997</v>
          </cell>
          <cell r="C11">
            <v>31.5</v>
          </cell>
          <cell r="D11">
            <v>22.5</v>
          </cell>
          <cell r="E11">
            <v>46.75</v>
          </cell>
          <cell r="F11">
            <v>64</v>
          </cell>
          <cell r="G11">
            <v>30</v>
          </cell>
          <cell r="H11">
            <v>17.28</v>
          </cell>
          <cell r="I11" t="str">
            <v>S</v>
          </cell>
          <cell r="J11">
            <v>34.200000000000003</v>
          </cell>
          <cell r="K11">
            <v>0</v>
          </cell>
        </row>
        <row r="12">
          <cell r="B12">
            <v>24.4375</v>
          </cell>
          <cell r="C12">
            <v>30.8</v>
          </cell>
          <cell r="D12">
            <v>17.899999999999999</v>
          </cell>
          <cell r="E12">
            <v>51.125</v>
          </cell>
          <cell r="F12">
            <v>69</v>
          </cell>
          <cell r="G12">
            <v>32</v>
          </cell>
          <cell r="H12">
            <v>15.48</v>
          </cell>
          <cell r="I12" t="str">
            <v>S</v>
          </cell>
          <cell r="J12">
            <v>30.6</v>
          </cell>
          <cell r="K12">
            <v>0</v>
          </cell>
        </row>
        <row r="13">
          <cell r="B13">
            <v>24.175000000000001</v>
          </cell>
          <cell r="C13">
            <v>31.9</v>
          </cell>
          <cell r="D13">
            <v>17.7</v>
          </cell>
          <cell r="E13">
            <v>59.625</v>
          </cell>
          <cell r="F13">
            <v>81</v>
          </cell>
          <cell r="G13">
            <v>39</v>
          </cell>
          <cell r="H13">
            <v>16.2</v>
          </cell>
          <cell r="I13" t="str">
            <v>L</v>
          </cell>
          <cell r="J13">
            <v>32.76</v>
          </cell>
          <cell r="K13">
            <v>0</v>
          </cell>
        </row>
        <row r="14">
          <cell r="B14">
            <v>27.637500000000003</v>
          </cell>
          <cell r="C14">
            <v>35.5</v>
          </cell>
          <cell r="D14">
            <v>19.600000000000001</v>
          </cell>
          <cell r="E14">
            <v>49.833333333333336</v>
          </cell>
          <cell r="F14">
            <v>73</v>
          </cell>
          <cell r="G14">
            <v>29</v>
          </cell>
          <cell r="H14">
            <v>14.76</v>
          </cell>
          <cell r="I14" t="str">
            <v>SE</v>
          </cell>
          <cell r="J14">
            <v>37.800000000000004</v>
          </cell>
          <cell r="K14">
            <v>0</v>
          </cell>
        </row>
        <row r="15">
          <cell r="B15">
            <v>28.770833333333332</v>
          </cell>
          <cell r="C15">
            <v>35.5</v>
          </cell>
          <cell r="D15">
            <v>21.9</v>
          </cell>
          <cell r="E15">
            <v>52.958333333333336</v>
          </cell>
          <cell r="F15">
            <v>76</v>
          </cell>
          <cell r="G15">
            <v>31</v>
          </cell>
          <cell r="H15">
            <v>21.6</v>
          </cell>
          <cell r="I15" t="str">
            <v>SE</v>
          </cell>
          <cell r="J15">
            <v>40.680000000000007</v>
          </cell>
          <cell r="K15">
            <v>0</v>
          </cell>
        </row>
        <row r="16">
          <cell r="B16">
            <v>27.266666666666669</v>
          </cell>
          <cell r="C16">
            <v>36.5</v>
          </cell>
          <cell r="D16">
            <v>22.5</v>
          </cell>
          <cell r="E16">
            <v>61.708333333333336</v>
          </cell>
          <cell r="F16">
            <v>86</v>
          </cell>
          <cell r="G16">
            <v>39</v>
          </cell>
          <cell r="H16">
            <v>23.759999999999998</v>
          </cell>
          <cell r="I16" t="str">
            <v>SE</v>
          </cell>
          <cell r="J16">
            <v>69.12</v>
          </cell>
          <cell r="K16">
            <v>0</v>
          </cell>
        </row>
        <row r="17">
          <cell r="B17">
            <v>26.891666666666662</v>
          </cell>
          <cell r="C17">
            <v>34.6</v>
          </cell>
          <cell r="D17">
            <v>21.6</v>
          </cell>
          <cell r="E17">
            <v>69.291666666666671</v>
          </cell>
          <cell r="F17">
            <v>89</v>
          </cell>
          <cell r="G17">
            <v>45</v>
          </cell>
          <cell r="H17">
            <v>15.48</v>
          </cell>
          <cell r="I17" t="str">
            <v>N</v>
          </cell>
          <cell r="J17">
            <v>31.680000000000003</v>
          </cell>
          <cell r="K17">
            <v>0</v>
          </cell>
        </row>
        <row r="18">
          <cell r="B18">
            <v>28.608333333333331</v>
          </cell>
          <cell r="C18">
            <v>35.4</v>
          </cell>
          <cell r="D18">
            <v>22.3</v>
          </cell>
          <cell r="E18">
            <v>64.041666666666671</v>
          </cell>
          <cell r="F18">
            <v>88</v>
          </cell>
          <cell r="G18">
            <v>38</v>
          </cell>
          <cell r="H18">
            <v>30.240000000000002</v>
          </cell>
          <cell r="I18" t="str">
            <v>N</v>
          </cell>
          <cell r="J18">
            <v>47.16</v>
          </cell>
          <cell r="K18">
            <v>0</v>
          </cell>
        </row>
        <row r="19">
          <cell r="B19">
            <v>27.991666666666671</v>
          </cell>
          <cell r="C19">
            <v>35.4</v>
          </cell>
          <cell r="D19">
            <v>23.1</v>
          </cell>
          <cell r="E19">
            <v>68.25</v>
          </cell>
          <cell r="F19">
            <v>88</v>
          </cell>
          <cell r="G19">
            <v>42</v>
          </cell>
          <cell r="H19">
            <v>15.120000000000001</v>
          </cell>
          <cell r="I19" t="str">
            <v>N</v>
          </cell>
          <cell r="J19">
            <v>28.8</v>
          </cell>
          <cell r="K19">
            <v>0</v>
          </cell>
        </row>
        <row r="20">
          <cell r="B20">
            <v>26.454166666666662</v>
          </cell>
          <cell r="C20">
            <v>34</v>
          </cell>
          <cell r="D20">
            <v>21.3</v>
          </cell>
          <cell r="E20">
            <v>77.833333333333329</v>
          </cell>
          <cell r="F20">
            <v>97</v>
          </cell>
          <cell r="G20">
            <v>46</v>
          </cell>
          <cell r="H20">
            <v>9.7200000000000006</v>
          </cell>
          <cell r="I20" t="str">
            <v>NO</v>
          </cell>
          <cell r="J20">
            <v>37.800000000000004</v>
          </cell>
          <cell r="K20">
            <v>28.2</v>
          </cell>
        </row>
        <row r="21">
          <cell r="B21">
            <v>28.629166666666663</v>
          </cell>
          <cell r="C21">
            <v>35.5</v>
          </cell>
          <cell r="D21">
            <v>22.6</v>
          </cell>
          <cell r="E21">
            <v>70.416666666666671</v>
          </cell>
          <cell r="F21">
            <v>96</v>
          </cell>
          <cell r="G21">
            <v>42</v>
          </cell>
          <cell r="H21">
            <v>16.2</v>
          </cell>
          <cell r="I21" t="str">
            <v>NO</v>
          </cell>
          <cell r="J21">
            <v>36.36</v>
          </cell>
          <cell r="K21">
            <v>0</v>
          </cell>
        </row>
        <row r="22">
          <cell r="B22">
            <v>28.037499999999998</v>
          </cell>
          <cell r="C22">
            <v>35</v>
          </cell>
          <cell r="D22">
            <v>22.6</v>
          </cell>
          <cell r="E22">
            <v>73.416666666666671</v>
          </cell>
          <cell r="F22">
            <v>95</v>
          </cell>
          <cell r="G22">
            <v>43</v>
          </cell>
          <cell r="H22">
            <v>11.879999999999999</v>
          </cell>
          <cell r="I22" t="str">
            <v>L</v>
          </cell>
          <cell r="J22">
            <v>37.800000000000004</v>
          </cell>
          <cell r="K22">
            <v>4</v>
          </cell>
        </row>
        <row r="23">
          <cell r="B23">
            <v>27.166666666666661</v>
          </cell>
          <cell r="C23">
            <v>34.9</v>
          </cell>
          <cell r="D23">
            <v>21.8</v>
          </cell>
          <cell r="E23">
            <v>73.083333333333329</v>
          </cell>
          <cell r="F23">
            <v>94</v>
          </cell>
          <cell r="G23">
            <v>44</v>
          </cell>
          <cell r="H23">
            <v>17.28</v>
          </cell>
          <cell r="I23" t="str">
            <v>N</v>
          </cell>
          <cell r="J23">
            <v>34.56</v>
          </cell>
          <cell r="K23">
            <v>0</v>
          </cell>
        </row>
        <row r="24">
          <cell r="B24">
            <v>29.004166666666663</v>
          </cell>
          <cell r="C24">
            <v>35.6</v>
          </cell>
          <cell r="D24">
            <v>22.7</v>
          </cell>
          <cell r="E24">
            <v>66.333333333333329</v>
          </cell>
          <cell r="F24">
            <v>92</v>
          </cell>
          <cell r="G24">
            <v>37</v>
          </cell>
          <cell r="H24">
            <v>18.720000000000002</v>
          </cell>
          <cell r="I24" t="str">
            <v>N</v>
          </cell>
          <cell r="J24">
            <v>37.080000000000005</v>
          </cell>
          <cell r="K24">
            <v>0</v>
          </cell>
        </row>
        <row r="25">
          <cell r="B25">
            <v>27.791666666666668</v>
          </cell>
          <cell r="C25">
            <v>35</v>
          </cell>
          <cell r="D25">
            <v>21.9</v>
          </cell>
          <cell r="E25">
            <v>68.958333333333329</v>
          </cell>
          <cell r="F25">
            <v>93</v>
          </cell>
          <cell r="G25">
            <v>39</v>
          </cell>
          <cell r="H25">
            <v>23.040000000000003</v>
          </cell>
          <cell r="I25" t="str">
            <v>O</v>
          </cell>
          <cell r="J25">
            <v>52.2</v>
          </cell>
          <cell r="K25">
            <v>0</v>
          </cell>
        </row>
        <row r="26">
          <cell r="B26">
            <v>25.908333333333331</v>
          </cell>
          <cell r="C26">
            <v>32.700000000000003</v>
          </cell>
          <cell r="D26">
            <v>21.6</v>
          </cell>
          <cell r="E26">
            <v>78.75</v>
          </cell>
          <cell r="F26">
            <v>96</v>
          </cell>
          <cell r="G26">
            <v>57</v>
          </cell>
          <cell r="H26">
            <v>25.2</v>
          </cell>
          <cell r="I26" t="str">
            <v>L</v>
          </cell>
          <cell r="J26">
            <v>55.440000000000005</v>
          </cell>
          <cell r="K26">
            <v>9.3999999999999986</v>
          </cell>
        </row>
        <row r="27">
          <cell r="B27">
            <v>24.554166666666664</v>
          </cell>
          <cell r="C27">
            <v>30</v>
          </cell>
          <cell r="D27">
            <v>23.2</v>
          </cell>
          <cell r="E27">
            <v>88.833333333333329</v>
          </cell>
          <cell r="F27">
            <v>97</v>
          </cell>
          <cell r="G27">
            <v>67</v>
          </cell>
          <cell r="H27">
            <v>18.720000000000002</v>
          </cell>
          <cell r="I27" t="str">
            <v>SE</v>
          </cell>
          <cell r="J27">
            <v>37.800000000000004</v>
          </cell>
          <cell r="K27">
            <v>2.8000000000000003</v>
          </cell>
        </row>
        <row r="28">
          <cell r="B28">
            <v>24.020833333333332</v>
          </cell>
          <cell r="C28">
            <v>28.6</v>
          </cell>
          <cell r="D28">
            <v>22.1</v>
          </cell>
          <cell r="E28">
            <v>90.666666666666671</v>
          </cell>
          <cell r="F28">
            <v>98</v>
          </cell>
          <cell r="G28">
            <v>69</v>
          </cell>
          <cell r="H28">
            <v>16.559999999999999</v>
          </cell>
          <cell r="I28" t="str">
            <v>N</v>
          </cell>
          <cell r="J28">
            <v>46.080000000000005</v>
          </cell>
          <cell r="K28">
            <v>1</v>
          </cell>
        </row>
        <row r="29">
          <cell r="B29">
            <v>25.00833333333334</v>
          </cell>
          <cell r="C29">
            <v>31.4</v>
          </cell>
          <cell r="D29">
            <v>22</v>
          </cell>
          <cell r="E29">
            <v>83.666666666666671</v>
          </cell>
          <cell r="F29">
            <v>97</v>
          </cell>
          <cell r="G29">
            <v>52</v>
          </cell>
          <cell r="H29">
            <v>9.7200000000000006</v>
          </cell>
          <cell r="I29" t="str">
            <v>N</v>
          </cell>
          <cell r="J29">
            <v>28.8</v>
          </cell>
          <cell r="K29">
            <v>0.2</v>
          </cell>
        </row>
        <row r="30">
          <cell r="B30">
            <v>25.670833333333334</v>
          </cell>
          <cell r="C30">
            <v>32.1</v>
          </cell>
          <cell r="D30">
            <v>21.1</v>
          </cell>
          <cell r="E30">
            <v>79.875</v>
          </cell>
          <cell r="F30">
            <v>97</v>
          </cell>
          <cell r="G30">
            <v>53</v>
          </cell>
          <cell r="H30">
            <v>16.559999999999999</v>
          </cell>
          <cell r="I30" t="str">
            <v>NO</v>
          </cell>
          <cell r="J30">
            <v>33.119999999999997</v>
          </cell>
          <cell r="K30">
            <v>0</v>
          </cell>
        </row>
        <row r="31">
          <cell r="B31">
            <v>27.037499999999998</v>
          </cell>
          <cell r="C31">
            <v>33.4</v>
          </cell>
          <cell r="D31">
            <v>21.6</v>
          </cell>
          <cell r="E31">
            <v>77.916666666666671</v>
          </cell>
          <cell r="F31">
            <v>98</v>
          </cell>
          <cell r="G31">
            <v>51</v>
          </cell>
          <cell r="H31">
            <v>14.4</v>
          </cell>
          <cell r="I31" t="str">
            <v>NO</v>
          </cell>
          <cell r="J31">
            <v>31.680000000000003</v>
          </cell>
          <cell r="K31">
            <v>0</v>
          </cell>
        </row>
        <row r="32">
          <cell r="B32">
            <v>25.691666666666663</v>
          </cell>
          <cell r="C32">
            <v>32.200000000000003</v>
          </cell>
          <cell r="D32">
            <v>21.1</v>
          </cell>
          <cell r="E32">
            <v>83.208333333333329</v>
          </cell>
          <cell r="F32">
            <v>98</v>
          </cell>
          <cell r="G32">
            <v>59</v>
          </cell>
          <cell r="H32">
            <v>21.96</v>
          </cell>
          <cell r="I32" t="str">
            <v>O</v>
          </cell>
          <cell r="J32">
            <v>38.880000000000003</v>
          </cell>
          <cell r="K32">
            <v>42.400000000000006</v>
          </cell>
        </row>
        <row r="33">
          <cell r="B33">
            <v>24.991666666666674</v>
          </cell>
          <cell r="C33">
            <v>28.5</v>
          </cell>
          <cell r="D33">
            <v>22.5</v>
          </cell>
          <cell r="E33">
            <v>90.375</v>
          </cell>
          <cell r="F33">
            <v>98</v>
          </cell>
          <cell r="G33">
            <v>77</v>
          </cell>
          <cell r="H33">
            <v>12.24</v>
          </cell>
          <cell r="I33" t="str">
            <v>N</v>
          </cell>
          <cell r="J33">
            <v>39.6</v>
          </cell>
          <cell r="K33">
            <v>6</v>
          </cell>
        </row>
        <row r="34">
          <cell r="B34">
            <v>24.662500000000005</v>
          </cell>
          <cell r="C34">
            <v>29.7</v>
          </cell>
          <cell r="D34">
            <v>21.9</v>
          </cell>
          <cell r="E34">
            <v>89.916666666666671</v>
          </cell>
          <cell r="F34">
            <v>98</v>
          </cell>
          <cell r="G34">
            <v>70</v>
          </cell>
          <cell r="H34">
            <v>15.48</v>
          </cell>
          <cell r="I34" t="str">
            <v>N</v>
          </cell>
          <cell r="J34">
            <v>37.440000000000005</v>
          </cell>
          <cell r="K34">
            <v>0.2</v>
          </cell>
        </row>
        <row r="35">
          <cell r="B35">
            <v>26.625</v>
          </cell>
          <cell r="C35">
            <v>32.700000000000003</v>
          </cell>
          <cell r="D35">
            <v>21.9</v>
          </cell>
          <cell r="E35">
            <v>82.916666666666671</v>
          </cell>
          <cell r="F35">
            <v>98</v>
          </cell>
          <cell r="G35">
            <v>54</v>
          </cell>
          <cell r="H35">
            <v>13.32</v>
          </cell>
          <cell r="I35" t="str">
            <v>N</v>
          </cell>
          <cell r="J35">
            <v>24.840000000000003</v>
          </cell>
          <cell r="K35">
            <v>0.2</v>
          </cell>
        </row>
        <row r="36">
          <cell r="I36" t="str">
            <v>N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24.924999999999997</v>
          </cell>
          <cell r="C5">
            <v>30.3</v>
          </cell>
          <cell r="D5">
            <v>20.8</v>
          </cell>
          <cell r="E5">
            <v>70.333333333333329</v>
          </cell>
          <cell r="F5">
            <v>100</v>
          </cell>
          <cell r="G5">
            <v>40</v>
          </cell>
          <cell r="H5">
            <v>15.840000000000002</v>
          </cell>
          <cell r="I5" t="str">
            <v>NO</v>
          </cell>
          <cell r="J5">
            <v>37.080000000000005</v>
          </cell>
          <cell r="K5">
            <v>0</v>
          </cell>
        </row>
        <row r="6">
          <cell r="B6">
            <v>23.162499999999998</v>
          </cell>
          <cell r="C6">
            <v>28.2</v>
          </cell>
          <cell r="D6">
            <v>18.600000000000001</v>
          </cell>
          <cell r="E6">
            <v>65.875</v>
          </cell>
          <cell r="F6">
            <v>85</v>
          </cell>
          <cell r="G6">
            <v>46</v>
          </cell>
          <cell r="H6">
            <v>19.440000000000001</v>
          </cell>
          <cell r="I6" t="str">
            <v>NO</v>
          </cell>
          <cell r="J6">
            <v>37.080000000000005</v>
          </cell>
          <cell r="K6">
            <v>0</v>
          </cell>
        </row>
        <row r="7">
          <cell r="B7">
            <v>22.912499999999998</v>
          </cell>
          <cell r="C7">
            <v>31.8</v>
          </cell>
          <cell r="D7">
            <v>16.100000000000001</v>
          </cell>
          <cell r="E7">
            <v>64.166666666666671</v>
          </cell>
          <cell r="F7">
            <v>84</v>
          </cell>
          <cell r="G7">
            <v>37</v>
          </cell>
          <cell r="H7">
            <v>17.28</v>
          </cell>
          <cell r="I7" t="str">
            <v>O</v>
          </cell>
          <cell r="J7">
            <v>32.76</v>
          </cell>
          <cell r="K7">
            <v>0</v>
          </cell>
        </row>
        <row r="8">
          <cell r="B8">
            <v>24.254166666666666</v>
          </cell>
          <cell r="C8">
            <v>32.5</v>
          </cell>
          <cell r="D8">
            <v>17.3</v>
          </cell>
          <cell r="E8">
            <v>48.708333333333336</v>
          </cell>
          <cell r="F8">
            <v>73</v>
          </cell>
          <cell r="G8">
            <v>22</v>
          </cell>
          <cell r="H8">
            <v>14.04</v>
          </cell>
          <cell r="I8" t="str">
            <v>O</v>
          </cell>
          <cell r="J8">
            <v>25.2</v>
          </cell>
          <cell r="K8">
            <v>0</v>
          </cell>
        </row>
        <row r="9">
          <cell r="B9">
            <v>25.433333333333337</v>
          </cell>
          <cell r="C9">
            <v>33.5</v>
          </cell>
          <cell r="D9">
            <v>17.399999999999999</v>
          </cell>
          <cell r="E9">
            <v>50.208333333333336</v>
          </cell>
          <cell r="F9">
            <v>79</v>
          </cell>
          <cell r="G9">
            <v>26</v>
          </cell>
          <cell r="H9">
            <v>14.04</v>
          </cell>
          <cell r="I9" t="str">
            <v>O</v>
          </cell>
          <cell r="J9">
            <v>25.92</v>
          </cell>
          <cell r="K9">
            <v>0</v>
          </cell>
        </row>
        <row r="10">
          <cell r="B10">
            <v>26.69583333333334</v>
          </cell>
          <cell r="C10">
            <v>34.700000000000003</v>
          </cell>
          <cell r="D10">
            <v>19.899999999999999</v>
          </cell>
          <cell r="E10">
            <v>47</v>
          </cell>
          <cell r="F10">
            <v>71</v>
          </cell>
          <cell r="G10">
            <v>20</v>
          </cell>
          <cell r="H10">
            <v>13.68</v>
          </cell>
          <cell r="I10" t="str">
            <v>O</v>
          </cell>
          <cell r="J10">
            <v>41.4</v>
          </cell>
          <cell r="K10">
            <v>0</v>
          </cell>
        </row>
        <row r="11">
          <cell r="B11">
            <v>25.608333333333334</v>
          </cell>
          <cell r="C11">
            <v>31.4</v>
          </cell>
          <cell r="D11">
            <v>19.899999999999999</v>
          </cell>
          <cell r="E11">
            <v>47.458333333333336</v>
          </cell>
          <cell r="F11">
            <v>76</v>
          </cell>
          <cell r="G11">
            <v>24</v>
          </cell>
          <cell r="H11">
            <v>16.2</v>
          </cell>
          <cell r="I11" t="str">
            <v>O</v>
          </cell>
          <cell r="J11">
            <v>36.36</v>
          </cell>
          <cell r="K11">
            <v>0</v>
          </cell>
        </row>
        <row r="12">
          <cell r="B12">
            <v>23.45</v>
          </cell>
          <cell r="C12">
            <v>31.2</v>
          </cell>
          <cell r="D12">
            <v>16.100000000000001</v>
          </cell>
          <cell r="E12">
            <v>51.75</v>
          </cell>
          <cell r="F12">
            <v>79</v>
          </cell>
          <cell r="G12">
            <v>21</v>
          </cell>
          <cell r="H12">
            <v>15.840000000000002</v>
          </cell>
          <cell r="I12" t="str">
            <v>O</v>
          </cell>
          <cell r="J12">
            <v>28.44</v>
          </cell>
          <cell r="K12">
            <v>0</v>
          </cell>
        </row>
        <row r="13">
          <cell r="B13">
            <v>23.858333333333334</v>
          </cell>
          <cell r="C13">
            <v>32.299999999999997</v>
          </cell>
          <cell r="D13">
            <v>17.100000000000001</v>
          </cell>
          <cell r="E13">
            <v>52.625</v>
          </cell>
          <cell r="F13">
            <v>79</v>
          </cell>
          <cell r="G13">
            <v>28</v>
          </cell>
          <cell r="H13">
            <v>26.28</v>
          </cell>
          <cell r="I13" t="str">
            <v>S</v>
          </cell>
          <cell r="J13">
            <v>42.480000000000004</v>
          </cell>
          <cell r="K13">
            <v>0</v>
          </cell>
        </row>
        <row r="14">
          <cell r="B14">
            <v>27.537500000000005</v>
          </cell>
          <cell r="C14">
            <v>36.799999999999997</v>
          </cell>
          <cell r="D14">
            <v>18.600000000000001</v>
          </cell>
          <cell r="E14">
            <v>45.875</v>
          </cell>
          <cell r="F14">
            <v>76</v>
          </cell>
          <cell r="G14">
            <v>19</v>
          </cell>
          <cell r="H14">
            <v>15.120000000000001</v>
          </cell>
          <cell r="I14" t="str">
            <v>S</v>
          </cell>
          <cell r="J14">
            <v>45</v>
          </cell>
          <cell r="K14">
            <v>0</v>
          </cell>
        </row>
        <row r="15">
          <cell r="B15">
            <v>29.383333333333336</v>
          </cell>
          <cell r="C15">
            <v>36.9</v>
          </cell>
          <cell r="D15">
            <v>21.8</v>
          </cell>
          <cell r="E15">
            <v>44.958333333333336</v>
          </cell>
          <cell r="F15">
            <v>69</v>
          </cell>
          <cell r="G15">
            <v>26</v>
          </cell>
          <cell r="H15">
            <v>19.079999999999998</v>
          </cell>
          <cell r="I15" t="str">
            <v>SE</v>
          </cell>
          <cell r="J15">
            <v>40.32</v>
          </cell>
          <cell r="K15">
            <v>0</v>
          </cell>
        </row>
        <row r="16">
          <cell r="B16">
            <v>27.070833333333329</v>
          </cell>
          <cell r="C16">
            <v>36.799999999999997</v>
          </cell>
          <cell r="D16">
            <v>20.7</v>
          </cell>
          <cell r="E16">
            <v>58.916666666666664</v>
          </cell>
          <cell r="F16">
            <v>81</v>
          </cell>
          <cell r="G16">
            <v>32</v>
          </cell>
          <cell r="H16">
            <v>16.559999999999999</v>
          </cell>
          <cell r="I16" t="str">
            <v>SE</v>
          </cell>
          <cell r="J16">
            <v>41.4</v>
          </cell>
          <cell r="K16">
            <v>1.5999999999999999</v>
          </cell>
        </row>
        <row r="17">
          <cell r="B17">
            <v>26.620833333333337</v>
          </cell>
          <cell r="C17">
            <v>34</v>
          </cell>
          <cell r="D17">
            <v>21.1</v>
          </cell>
          <cell r="E17">
            <v>71.5</v>
          </cell>
          <cell r="F17">
            <v>97</v>
          </cell>
          <cell r="G17">
            <v>45</v>
          </cell>
          <cell r="H17">
            <v>32.04</v>
          </cell>
          <cell r="I17" t="str">
            <v>SE</v>
          </cell>
          <cell r="J17">
            <v>51.12</v>
          </cell>
          <cell r="K17">
            <v>16</v>
          </cell>
        </row>
        <row r="18">
          <cell r="B18">
            <v>28.974999999999998</v>
          </cell>
          <cell r="C18">
            <v>35.700000000000003</v>
          </cell>
          <cell r="D18">
            <v>23.1</v>
          </cell>
          <cell r="E18">
            <v>59.041666666666664</v>
          </cell>
          <cell r="F18">
            <v>83</v>
          </cell>
          <cell r="G18">
            <v>32</v>
          </cell>
          <cell r="H18">
            <v>15.120000000000001</v>
          </cell>
          <cell r="I18" t="str">
            <v>SE</v>
          </cell>
          <cell r="J18">
            <v>31.319999999999997</v>
          </cell>
          <cell r="K18">
            <v>0</v>
          </cell>
        </row>
        <row r="19">
          <cell r="B19">
            <v>27.183333333333334</v>
          </cell>
          <cell r="C19">
            <v>35.1</v>
          </cell>
          <cell r="D19">
            <v>19.7</v>
          </cell>
          <cell r="E19">
            <v>69.913043478260875</v>
          </cell>
          <cell r="F19">
            <v>100</v>
          </cell>
          <cell r="G19">
            <v>41</v>
          </cell>
          <cell r="H19">
            <v>11.879999999999999</v>
          </cell>
          <cell r="I19" t="str">
            <v>L</v>
          </cell>
          <cell r="J19">
            <v>26.28</v>
          </cell>
          <cell r="K19">
            <v>20.6</v>
          </cell>
        </row>
        <row r="20">
          <cell r="B20">
            <v>26.570833333333336</v>
          </cell>
          <cell r="C20">
            <v>34.1</v>
          </cell>
          <cell r="D20">
            <v>22</v>
          </cell>
          <cell r="E20">
            <v>76.083333333333329</v>
          </cell>
          <cell r="F20">
            <v>100</v>
          </cell>
          <cell r="G20">
            <v>46</v>
          </cell>
          <cell r="H20">
            <v>15.840000000000002</v>
          </cell>
          <cell r="I20" t="str">
            <v>S</v>
          </cell>
          <cell r="J20">
            <v>37.800000000000004</v>
          </cell>
          <cell r="K20">
            <v>0</v>
          </cell>
        </row>
        <row r="21">
          <cell r="B21">
            <v>28.475000000000005</v>
          </cell>
          <cell r="C21">
            <v>36.799999999999997</v>
          </cell>
          <cell r="D21">
            <v>22.7</v>
          </cell>
          <cell r="E21">
            <v>69.583333333333329</v>
          </cell>
          <cell r="F21">
            <v>96</v>
          </cell>
          <cell r="G21">
            <v>31</v>
          </cell>
          <cell r="H21">
            <v>14.4</v>
          </cell>
          <cell r="I21" t="str">
            <v>SE</v>
          </cell>
          <cell r="J21">
            <v>34.200000000000003</v>
          </cell>
          <cell r="K21">
            <v>0</v>
          </cell>
        </row>
        <row r="22">
          <cell r="B22">
            <v>26.545833333333331</v>
          </cell>
          <cell r="C22">
            <v>34.5</v>
          </cell>
          <cell r="D22">
            <v>22.9</v>
          </cell>
          <cell r="E22">
            <v>76.291666666666671</v>
          </cell>
          <cell r="F22">
            <v>96</v>
          </cell>
          <cell r="G22">
            <v>41</v>
          </cell>
          <cell r="H22">
            <v>15.120000000000001</v>
          </cell>
          <cell r="I22" t="str">
            <v>S</v>
          </cell>
          <cell r="J22">
            <v>39.24</v>
          </cell>
          <cell r="K22">
            <v>0.2</v>
          </cell>
        </row>
        <row r="23">
          <cell r="B23">
            <v>26.204166666666666</v>
          </cell>
          <cell r="C23">
            <v>33.200000000000003</v>
          </cell>
          <cell r="D23">
            <v>20.6</v>
          </cell>
          <cell r="E23">
            <v>78.458333333333329</v>
          </cell>
          <cell r="F23">
            <v>100</v>
          </cell>
          <cell r="G23">
            <v>50</v>
          </cell>
          <cell r="H23">
            <v>23.040000000000003</v>
          </cell>
          <cell r="I23" t="str">
            <v>SE</v>
          </cell>
          <cell r="J23">
            <v>77.400000000000006</v>
          </cell>
          <cell r="K23">
            <v>21</v>
          </cell>
        </row>
        <row r="24">
          <cell r="B24">
            <v>28.437499999999996</v>
          </cell>
          <cell r="C24">
            <v>36.299999999999997</v>
          </cell>
          <cell r="D24">
            <v>21.8</v>
          </cell>
          <cell r="E24">
            <v>68.916666666666671</v>
          </cell>
          <cell r="F24">
            <v>98</v>
          </cell>
          <cell r="G24">
            <v>35</v>
          </cell>
          <cell r="H24">
            <v>17.64</v>
          </cell>
          <cell r="I24" t="str">
            <v>L</v>
          </cell>
          <cell r="J24">
            <v>38.159999999999997</v>
          </cell>
          <cell r="K24">
            <v>0.2</v>
          </cell>
        </row>
        <row r="25">
          <cell r="B25">
            <v>27.408333333333331</v>
          </cell>
          <cell r="C25">
            <v>36.299999999999997</v>
          </cell>
          <cell r="D25">
            <v>22.2</v>
          </cell>
          <cell r="E25">
            <v>73.916666666666671</v>
          </cell>
          <cell r="F25">
            <v>97</v>
          </cell>
          <cell r="G25">
            <v>35</v>
          </cell>
          <cell r="H25">
            <v>22.68</v>
          </cell>
          <cell r="I25" t="str">
            <v>SE</v>
          </cell>
          <cell r="J25">
            <v>63.72</v>
          </cell>
          <cell r="K25">
            <v>9.5999999999999979</v>
          </cell>
        </row>
        <row r="26">
          <cell r="B26">
            <v>24.308333333333326</v>
          </cell>
          <cell r="C26">
            <v>31.7</v>
          </cell>
          <cell r="D26">
            <v>21.5</v>
          </cell>
          <cell r="E26">
            <v>85.478260869565219</v>
          </cell>
          <cell r="F26">
            <v>100</v>
          </cell>
          <cell r="G26">
            <v>53</v>
          </cell>
          <cell r="H26">
            <v>21.96</v>
          </cell>
          <cell r="I26" t="str">
            <v>L</v>
          </cell>
          <cell r="J26">
            <v>41.4</v>
          </cell>
          <cell r="K26">
            <v>15.2</v>
          </cell>
        </row>
        <row r="27">
          <cell r="B27">
            <v>22.870833333333337</v>
          </cell>
          <cell r="C27">
            <v>27.8</v>
          </cell>
          <cell r="D27">
            <v>21.1</v>
          </cell>
          <cell r="E27">
            <v>94.772727272727266</v>
          </cell>
          <cell r="F27">
            <v>100</v>
          </cell>
          <cell r="G27">
            <v>77</v>
          </cell>
          <cell r="H27">
            <v>11.16</v>
          </cell>
          <cell r="I27" t="str">
            <v>L</v>
          </cell>
          <cell r="J27">
            <v>30.240000000000002</v>
          </cell>
          <cell r="K27">
            <v>30.800000000000004</v>
          </cell>
        </row>
        <row r="28">
          <cell r="B28">
            <v>23.979166666666668</v>
          </cell>
          <cell r="C28">
            <v>29.2</v>
          </cell>
          <cell r="D28">
            <v>21.4</v>
          </cell>
          <cell r="E28">
            <v>81.384615384615387</v>
          </cell>
          <cell r="F28">
            <v>100</v>
          </cell>
          <cell r="G28">
            <v>63</v>
          </cell>
          <cell r="H28">
            <v>10.8</v>
          </cell>
          <cell r="I28" t="str">
            <v>SE</v>
          </cell>
          <cell r="J28">
            <v>36.72</v>
          </cell>
          <cell r="K28">
            <v>1.4</v>
          </cell>
        </row>
        <row r="29">
          <cell r="B29">
            <v>24.887499999999992</v>
          </cell>
          <cell r="C29">
            <v>30.1</v>
          </cell>
          <cell r="D29">
            <v>21.8</v>
          </cell>
          <cell r="E29">
            <v>84.047619047619051</v>
          </cell>
          <cell r="F29">
            <v>100</v>
          </cell>
          <cell r="G29">
            <v>62</v>
          </cell>
          <cell r="H29">
            <v>16.920000000000002</v>
          </cell>
          <cell r="I29" t="str">
            <v>S</v>
          </cell>
          <cell r="J29">
            <v>32.76</v>
          </cell>
          <cell r="K29">
            <v>3.6</v>
          </cell>
        </row>
        <row r="30">
          <cell r="B30">
            <v>25.370833333333326</v>
          </cell>
          <cell r="C30">
            <v>30.3</v>
          </cell>
          <cell r="D30">
            <v>22.8</v>
          </cell>
          <cell r="E30">
            <v>84.166666666666671</v>
          </cell>
          <cell r="F30">
            <v>99</v>
          </cell>
          <cell r="G30">
            <v>63</v>
          </cell>
          <cell r="H30">
            <v>16.920000000000002</v>
          </cell>
          <cell r="I30" t="str">
            <v>SE</v>
          </cell>
          <cell r="J30">
            <v>32.04</v>
          </cell>
          <cell r="K30">
            <v>0.8</v>
          </cell>
        </row>
        <row r="31">
          <cell r="B31">
            <v>25.849999999999998</v>
          </cell>
          <cell r="C31">
            <v>32.700000000000003</v>
          </cell>
          <cell r="D31">
            <v>21.5</v>
          </cell>
          <cell r="E31">
            <v>80.608695652173907</v>
          </cell>
          <cell r="F31">
            <v>100</v>
          </cell>
          <cell r="G31">
            <v>56</v>
          </cell>
          <cell r="H31">
            <v>12.6</v>
          </cell>
          <cell r="I31" t="str">
            <v>SE</v>
          </cell>
          <cell r="J31">
            <v>24.48</v>
          </cell>
          <cell r="K31">
            <v>0</v>
          </cell>
        </row>
        <row r="32">
          <cell r="B32">
            <v>26.662500000000005</v>
          </cell>
          <cell r="C32">
            <v>33</v>
          </cell>
          <cell r="D32">
            <v>22</v>
          </cell>
          <cell r="E32">
            <v>77.375</v>
          </cell>
          <cell r="F32">
            <v>96</v>
          </cell>
          <cell r="G32">
            <v>49</v>
          </cell>
          <cell r="H32">
            <v>9</v>
          </cell>
          <cell r="I32" t="str">
            <v>SE</v>
          </cell>
          <cell r="J32">
            <v>20.88</v>
          </cell>
          <cell r="K32">
            <v>0</v>
          </cell>
        </row>
        <row r="33">
          <cell r="B33">
            <v>26.633333333333329</v>
          </cell>
          <cell r="C33">
            <v>32.299999999999997</v>
          </cell>
          <cell r="D33">
            <v>23.9</v>
          </cell>
          <cell r="E33">
            <v>81.958333333333329</v>
          </cell>
          <cell r="F33">
            <v>100</v>
          </cell>
          <cell r="G33">
            <v>59</v>
          </cell>
          <cell r="H33">
            <v>20.88</v>
          </cell>
          <cell r="I33" t="str">
            <v>NE</v>
          </cell>
          <cell r="J33">
            <v>45.72</v>
          </cell>
          <cell r="K33">
            <v>0</v>
          </cell>
        </row>
        <row r="34">
          <cell r="B34">
            <v>25.95</v>
          </cell>
          <cell r="C34">
            <v>32.9</v>
          </cell>
          <cell r="D34">
            <v>22.6</v>
          </cell>
          <cell r="E34">
            <v>82.2</v>
          </cell>
          <cell r="F34">
            <v>100</v>
          </cell>
          <cell r="G34">
            <v>49</v>
          </cell>
          <cell r="H34">
            <v>13.32</v>
          </cell>
          <cell r="I34" t="str">
            <v>L</v>
          </cell>
          <cell r="J34">
            <v>34.56</v>
          </cell>
          <cell r="K34">
            <v>7.8</v>
          </cell>
        </row>
        <row r="35">
          <cell r="B35">
            <v>27.625</v>
          </cell>
          <cell r="C35">
            <v>34.4</v>
          </cell>
          <cell r="D35">
            <v>22.8</v>
          </cell>
          <cell r="E35">
            <v>71.25</v>
          </cell>
          <cell r="F35">
            <v>100</v>
          </cell>
          <cell r="G35">
            <v>46</v>
          </cell>
          <cell r="H35">
            <v>9</v>
          </cell>
          <cell r="I35" t="str">
            <v>NE</v>
          </cell>
          <cell r="J35">
            <v>20.88</v>
          </cell>
          <cell r="K35">
            <v>0.2</v>
          </cell>
        </row>
        <row r="36">
          <cell r="I36" t="str">
            <v>SE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25.375</v>
          </cell>
          <cell r="C5">
            <v>31.5</v>
          </cell>
          <cell r="D5">
            <v>21.9</v>
          </cell>
          <cell r="E5">
            <v>77.291666666666671</v>
          </cell>
          <cell r="F5">
            <v>96</v>
          </cell>
          <cell r="G5">
            <v>43</v>
          </cell>
          <cell r="H5">
            <v>23.040000000000003</v>
          </cell>
          <cell r="I5" t="str">
            <v>S</v>
          </cell>
          <cell r="J5">
            <v>43.2</v>
          </cell>
          <cell r="K5">
            <v>1.4</v>
          </cell>
        </row>
        <row r="6">
          <cell r="B6">
            <v>24.291666666666671</v>
          </cell>
          <cell r="C6">
            <v>29.5</v>
          </cell>
          <cell r="D6">
            <v>18.899999999999999</v>
          </cell>
          <cell r="E6">
            <v>60.458333333333336</v>
          </cell>
          <cell r="F6">
            <v>81</v>
          </cell>
          <cell r="G6">
            <v>39</v>
          </cell>
          <cell r="H6">
            <v>21.240000000000002</v>
          </cell>
          <cell r="I6" t="str">
            <v>S</v>
          </cell>
          <cell r="J6">
            <v>39.6</v>
          </cell>
          <cell r="K6">
            <v>0</v>
          </cell>
        </row>
        <row r="7">
          <cell r="B7">
            <v>23.858333333333331</v>
          </cell>
          <cell r="C7">
            <v>31.7</v>
          </cell>
          <cell r="D7">
            <v>16.899999999999999</v>
          </cell>
          <cell r="E7">
            <v>63.125</v>
          </cell>
          <cell r="F7">
            <v>82</v>
          </cell>
          <cell r="G7">
            <v>37</v>
          </cell>
          <cell r="H7">
            <v>18</v>
          </cell>
          <cell r="I7" t="str">
            <v>S</v>
          </cell>
          <cell r="J7">
            <v>30.240000000000002</v>
          </cell>
          <cell r="K7">
            <v>0</v>
          </cell>
        </row>
        <row r="8">
          <cell r="B8">
            <v>26.020833333333339</v>
          </cell>
          <cell r="C8">
            <v>32.9</v>
          </cell>
          <cell r="D8">
            <v>19.3</v>
          </cell>
          <cell r="E8">
            <v>50.416666666666664</v>
          </cell>
          <cell r="F8">
            <v>72</v>
          </cell>
          <cell r="G8">
            <v>29</v>
          </cell>
          <cell r="H8">
            <v>14.04</v>
          </cell>
          <cell r="I8" t="str">
            <v>S</v>
          </cell>
          <cell r="J8">
            <v>28.8</v>
          </cell>
          <cell r="K8">
            <v>0</v>
          </cell>
        </row>
        <row r="9">
          <cell r="B9">
            <v>27.441666666666666</v>
          </cell>
          <cell r="C9">
            <v>33.9</v>
          </cell>
          <cell r="D9">
            <v>21.8</v>
          </cell>
          <cell r="E9">
            <v>44.833333333333336</v>
          </cell>
          <cell r="F9">
            <v>66</v>
          </cell>
          <cell r="G9">
            <v>28</v>
          </cell>
          <cell r="H9">
            <v>12.24</v>
          </cell>
          <cell r="I9" t="str">
            <v>S</v>
          </cell>
          <cell r="J9">
            <v>25.56</v>
          </cell>
          <cell r="K9">
            <v>0</v>
          </cell>
        </row>
        <row r="10">
          <cell r="B10">
            <v>28.291666666666668</v>
          </cell>
          <cell r="C10">
            <v>34.200000000000003</v>
          </cell>
          <cell r="D10">
            <v>22.4</v>
          </cell>
          <cell r="E10">
            <v>42.291666666666664</v>
          </cell>
          <cell r="F10">
            <v>61</v>
          </cell>
          <cell r="G10">
            <v>24</v>
          </cell>
          <cell r="H10">
            <v>13.32</v>
          </cell>
          <cell r="I10" t="str">
            <v>S</v>
          </cell>
          <cell r="J10">
            <v>27.720000000000002</v>
          </cell>
          <cell r="K10">
            <v>0</v>
          </cell>
        </row>
        <row r="11">
          <cell r="B11">
            <v>26.708333333333329</v>
          </cell>
          <cell r="C11">
            <v>32.5</v>
          </cell>
          <cell r="D11">
            <v>21.3</v>
          </cell>
          <cell r="E11">
            <v>42.333333333333336</v>
          </cell>
          <cell r="F11">
            <v>65</v>
          </cell>
          <cell r="G11">
            <v>23</v>
          </cell>
          <cell r="H11">
            <v>19.079999999999998</v>
          </cell>
          <cell r="I11" t="str">
            <v>S</v>
          </cell>
          <cell r="J11">
            <v>38.159999999999997</v>
          </cell>
          <cell r="K11">
            <v>0</v>
          </cell>
        </row>
        <row r="12">
          <cell r="B12">
            <v>24.149999999999995</v>
          </cell>
          <cell r="C12">
            <v>30.3</v>
          </cell>
          <cell r="D12">
            <v>17.7</v>
          </cell>
          <cell r="E12">
            <v>51.125</v>
          </cell>
          <cell r="F12">
            <v>68</v>
          </cell>
          <cell r="G12">
            <v>30</v>
          </cell>
          <cell r="H12">
            <v>15.48</v>
          </cell>
          <cell r="I12" t="str">
            <v>S</v>
          </cell>
          <cell r="J12">
            <v>38.159999999999997</v>
          </cell>
          <cell r="K12">
            <v>0</v>
          </cell>
        </row>
        <row r="13">
          <cell r="B13">
            <v>24.745833333333334</v>
          </cell>
          <cell r="C13">
            <v>32.700000000000003</v>
          </cell>
          <cell r="D13">
            <v>17.899999999999999</v>
          </cell>
          <cell r="E13">
            <v>52.083333333333336</v>
          </cell>
          <cell r="F13">
            <v>76</v>
          </cell>
          <cell r="G13">
            <v>27</v>
          </cell>
          <cell r="H13">
            <v>17.28</v>
          </cell>
          <cell r="I13" t="str">
            <v>L</v>
          </cell>
          <cell r="J13">
            <v>33.119999999999997</v>
          </cell>
          <cell r="K13">
            <v>0</v>
          </cell>
        </row>
        <row r="14">
          <cell r="B14">
            <v>28.258333333333336</v>
          </cell>
          <cell r="C14">
            <v>36.200000000000003</v>
          </cell>
          <cell r="D14">
            <v>21</v>
          </cell>
          <cell r="E14">
            <v>43.041666666666664</v>
          </cell>
          <cell r="F14">
            <v>67</v>
          </cell>
          <cell r="G14">
            <v>22</v>
          </cell>
          <cell r="H14">
            <v>10.8</v>
          </cell>
          <cell r="I14" t="str">
            <v>L</v>
          </cell>
          <cell r="J14">
            <v>38.880000000000003</v>
          </cell>
          <cell r="K14">
            <v>0</v>
          </cell>
        </row>
        <row r="15">
          <cell r="B15">
            <v>29.424999999999997</v>
          </cell>
          <cell r="C15">
            <v>36.200000000000003</v>
          </cell>
          <cell r="D15">
            <v>23.1</v>
          </cell>
          <cell r="E15">
            <v>45</v>
          </cell>
          <cell r="F15">
            <v>71</v>
          </cell>
          <cell r="G15">
            <v>24</v>
          </cell>
          <cell r="H15">
            <v>18.720000000000002</v>
          </cell>
          <cell r="I15" t="str">
            <v>NE</v>
          </cell>
          <cell r="J15">
            <v>43.92</v>
          </cell>
          <cell r="K15">
            <v>0</v>
          </cell>
        </row>
        <row r="16">
          <cell r="B16">
            <v>28.591666666666665</v>
          </cell>
          <cell r="C16">
            <v>37.799999999999997</v>
          </cell>
          <cell r="D16">
            <v>24.1</v>
          </cell>
          <cell r="E16">
            <v>50.708333333333336</v>
          </cell>
          <cell r="F16">
            <v>72</v>
          </cell>
          <cell r="G16">
            <v>30</v>
          </cell>
          <cell r="H16">
            <v>25.92</v>
          </cell>
          <cell r="I16" t="str">
            <v>L</v>
          </cell>
          <cell r="J16">
            <v>48.6</v>
          </cell>
          <cell r="K16">
            <v>0</v>
          </cell>
        </row>
        <row r="17">
          <cell r="B17">
            <v>27.895833333333339</v>
          </cell>
          <cell r="C17">
            <v>35.5</v>
          </cell>
          <cell r="D17">
            <v>20.7</v>
          </cell>
          <cell r="E17">
            <v>60.541666666666664</v>
          </cell>
          <cell r="F17">
            <v>90</v>
          </cell>
          <cell r="G17">
            <v>33</v>
          </cell>
          <cell r="H17">
            <v>13.68</v>
          </cell>
          <cell r="I17" t="str">
            <v>N</v>
          </cell>
          <cell r="J17">
            <v>28.8</v>
          </cell>
          <cell r="K17">
            <v>0</v>
          </cell>
        </row>
        <row r="18">
          <cell r="B18">
            <v>28.866666666666671</v>
          </cell>
          <cell r="C18">
            <v>36.799999999999997</v>
          </cell>
          <cell r="D18">
            <v>22.8</v>
          </cell>
          <cell r="E18">
            <v>55.083333333333336</v>
          </cell>
          <cell r="F18">
            <v>77</v>
          </cell>
          <cell r="G18">
            <v>28</v>
          </cell>
          <cell r="H18">
            <v>17.64</v>
          </cell>
          <cell r="I18" t="str">
            <v>NE</v>
          </cell>
          <cell r="J18">
            <v>50.76</v>
          </cell>
          <cell r="K18">
            <v>6.8000000000000007</v>
          </cell>
        </row>
        <row r="19">
          <cell r="B19">
            <v>27.820833333333336</v>
          </cell>
          <cell r="C19">
            <v>33.9</v>
          </cell>
          <cell r="D19">
            <v>24</v>
          </cell>
          <cell r="E19">
            <v>65.666666666666671</v>
          </cell>
          <cell r="F19">
            <v>79</v>
          </cell>
          <cell r="G19">
            <v>45</v>
          </cell>
          <cell r="H19">
            <v>16.920000000000002</v>
          </cell>
          <cell r="I19" t="str">
            <v>N</v>
          </cell>
          <cell r="J19">
            <v>29.52</v>
          </cell>
          <cell r="K19">
            <v>0</v>
          </cell>
        </row>
        <row r="20">
          <cell r="B20">
            <v>27.629166666666674</v>
          </cell>
          <cell r="C20">
            <v>35</v>
          </cell>
          <cell r="D20">
            <v>22.3</v>
          </cell>
          <cell r="E20">
            <v>67.208333333333329</v>
          </cell>
          <cell r="F20">
            <v>89</v>
          </cell>
          <cell r="G20">
            <v>37</v>
          </cell>
          <cell r="H20">
            <v>12.96</v>
          </cell>
          <cell r="I20" t="str">
            <v>SE</v>
          </cell>
          <cell r="J20">
            <v>23.400000000000002</v>
          </cell>
          <cell r="K20">
            <v>0</v>
          </cell>
        </row>
        <row r="21">
          <cell r="B21">
            <v>30.2</v>
          </cell>
          <cell r="C21">
            <v>38.200000000000003</v>
          </cell>
          <cell r="D21">
            <v>23.7</v>
          </cell>
          <cell r="E21">
            <v>56.083333333333336</v>
          </cell>
          <cell r="F21">
            <v>84</v>
          </cell>
          <cell r="G21">
            <v>26</v>
          </cell>
          <cell r="H21">
            <v>15.48</v>
          </cell>
          <cell r="I21" t="str">
            <v>SE</v>
          </cell>
          <cell r="J21">
            <v>32.4</v>
          </cell>
          <cell r="K21">
            <v>0</v>
          </cell>
        </row>
        <row r="22">
          <cell r="B22">
            <v>30.762499999999999</v>
          </cell>
          <cell r="C22">
            <v>36</v>
          </cell>
          <cell r="D22">
            <v>25.2</v>
          </cell>
          <cell r="E22">
            <v>53.125</v>
          </cell>
          <cell r="F22">
            <v>79</v>
          </cell>
          <cell r="G22">
            <v>30</v>
          </cell>
          <cell r="H22">
            <v>23.759999999999998</v>
          </cell>
          <cell r="I22" t="str">
            <v>O</v>
          </cell>
          <cell r="J22">
            <v>51.84</v>
          </cell>
          <cell r="K22">
            <v>0</v>
          </cell>
        </row>
        <row r="23">
          <cell r="B23">
            <v>29.300000000000008</v>
          </cell>
          <cell r="C23">
            <v>36.700000000000003</v>
          </cell>
          <cell r="D23">
            <v>22.4</v>
          </cell>
          <cell r="E23">
            <v>62.916666666666664</v>
          </cell>
          <cell r="F23">
            <v>94</v>
          </cell>
          <cell r="G23">
            <v>31</v>
          </cell>
          <cell r="H23">
            <v>20.16</v>
          </cell>
          <cell r="I23" t="str">
            <v>NE</v>
          </cell>
          <cell r="J23">
            <v>37.440000000000005</v>
          </cell>
          <cell r="K23">
            <v>0</v>
          </cell>
        </row>
        <row r="24">
          <cell r="B24">
            <v>30.354166666666668</v>
          </cell>
          <cell r="C24">
            <v>37.200000000000003</v>
          </cell>
          <cell r="D24">
            <v>24.8</v>
          </cell>
          <cell r="E24">
            <v>54.125</v>
          </cell>
          <cell r="F24">
            <v>77</v>
          </cell>
          <cell r="G24">
            <v>26</v>
          </cell>
          <cell r="H24">
            <v>17.28</v>
          </cell>
          <cell r="I24" t="str">
            <v>N</v>
          </cell>
          <cell r="J24">
            <v>54.36</v>
          </cell>
          <cell r="K24">
            <v>0.6</v>
          </cell>
        </row>
        <row r="25">
          <cell r="B25">
            <v>30.266666666666666</v>
          </cell>
          <cell r="C25">
            <v>37.4</v>
          </cell>
          <cell r="D25">
            <v>23.8</v>
          </cell>
          <cell r="E25">
            <v>53.125</v>
          </cell>
          <cell r="F25">
            <v>80</v>
          </cell>
          <cell r="G25">
            <v>27</v>
          </cell>
          <cell r="H25">
            <v>22.68</v>
          </cell>
          <cell r="I25" t="str">
            <v>O</v>
          </cell>
          <cell r="J25">
            <v>42.12</v>
          </cell>
          <cell r="K25">
            <v>0</v>
          </cell>
        </row>
        <row r="26">
          <cell r="B26">
            <v>26.479166666666668</v>
          </cell>
          <cell r="C26">
            <v>34.9</v>
          </cell>
          <cell r="D26">
            <v>23.4</v>
          </cell>
          <cell r="E26">
            <v>70.291666666666671</v>
          </cell>
          <cell r="F26">
            <v>89</v>
          </cell>
          <cell r="G26">
            <v>41</v>
          </cell>
          <cell r="H26">
            <v>19.440000000000001</v>
          </cell>
          <cell r="I26" t="str">
            <v>N</v>
          </cell>
          <cell r="J26">
            <v>55.440000000000005</v>
          </cell>
          <cell r="K26">
            <v>1</v>
          </cell>
        </row>
        <row r="27">
          <cell r="B27">
            <v>24.033333333333331</v>
          </cell>
          <cell r="C27">
            <v>31.2</v>
          </cell>
          <cell r="D27">
            <v>21.7</v>
          </cell>
          <cell r="E27">
            <v>85.208333333333329</v>
          </cell>
          <cell r="F27">
            <v>94</v>
          </cell>
          <cell r="G27">
            <v>60</v>
          </cell>
          <cell r="H27">
            <v>25.2</v>
          </cell>
          <cell r="I27" t="str">
            <v>N</v>
          </cell>
          <cell r="J27">
            <v>48.6</v>
          </cell>
          <cell r="K27">
            <v>10.199999999999999</v>
          </cell>
        </row>
        <row r="28">
          <cell r="B28">
            <v>24.366666666666671</v>
          </cell>
          <cell r="C28">
            <v>29.8</v>
          </cell>
          <cell r="D28">
            <v>21.4</v>
          </cell>
          <cell r="E28">
            <v>84.625</v>
          </cell>
          <cell r="F28">
            <v>96</v>
          </cell>
          <cell r="G28">
            <v>57</v>
          </cell>
          <cell r="H28">
            <v>12.96</v>
          </cell>
          <cell r="I28" t="str">
            <v>N</v>
          </cell>
          <cell r="J28">
            <v>24.840000000000003</v>
          </cell>
          <cell r="K28">
            <v>0.2</v>
          </cell>
        </row>
        <row r="29">
          <cell r="B29">
            <v>25.258333333333336</v>
          </cell>
          <cell r="C29">
            <v>31.7</v>
          </cell>
          <cell r="D29">
            <v>22.2</v>
          </cell>
          <cell r="E29">
            <v>82.166666666666671</v>
          </cell>
          <cell r="F29">
            <v>96</v>
          </cell>
          <cell r="G29">
            <v>52</v>
          </cell>
          <cell r="H29">
            <v>15.48</v>
          </cell>
          <cell r="I29" t="str">
            <v>NE</v>
          </cell>
          <cell r="J29">
            <v>24.12</v>
          </cell>
          <cell r="K29">
            <v>4.6000000000000005</v>
          </cell>
        </row>
        <row r="30">
          <cell r="B30">
            <v>26.537499999999998</v>
          </cell>
          <cell r="C30">
            <v>33.5</v>
          </cell>
          <cell r="D30">
            <v>22.7</v>
          </cell>
          <cell r="E30">
            <v>75.083333333333329</v>
          </cell>
          <cell r="F30">
            <v>93</v>
          </cell>
          <cell r="G30">
            <v>39</v>
          </cell>
          <cell r="H30">
            <v>12.6</v>
          </cell>
          <cell r="I30" t="str">
            <v>NE</v>
          </cell>
          <cell r="J30">
            <v>24.840000000000003</v>
          </cell>
          <cell r="K30">
            <v>0</v>
          </cell>
        </row>
        <row r="31">
          <cell r="B31">
            <v>27.237499999999997</v>
          </cell>
          <cell r="C31">
            <v>34.4</v>
          </cell>
          <cell r="D31">
            <v>22.7</v>
          </cell>
          <cell r="E31">
            <v>72.916666666666671</v>
          </cell>
          <cell r="F31">
            <v>92</v>
          </cell>
          <cell r="G31">
            <v>39</v>
          </cell>
          <cell r="H31">
            <v>14.04</v>
          </cell>
          <cell r="I31" t="str">
            <v>N</v>
          </cell>
          <cell r="J31">
            <v>29.880000000000003</v>
          </cell>
          <cell r="K31">
            <v>1.5999999999999999</v>
          </cell>
        </row>
        <row r="32">
          <cell r="B32">
            <v>27.512499999999999</v>
          </cell>
          <cell r="C32">
            <v>34</v>
          </cell>
          <cell r="D32">
            <v>23.3</v>
          </cell>
          <cell r="E32">
            <v>71.291666666666671</v>
          </cell>
          <cell r="F32">
            <v>92</v>
          </cell>
          <cell r="G32">
            <v>42</v>
          </cell>
          <cell r="H32">
            <v>11.879999999999999</v>
          </cell>
          <cell r="I32" t="str">
            <v>NO</v>
          </cell>
          <cell r="J32">
            <v>29.880000000000003</v>
          </cell>
          <cell r="K32">
            <v>0</v>
          </cell>
        </row>
        <row r="33">
          <cell r="B33">
            <v>26.045833333333331</v>
          </cell>
          <cell r="C33">
            <v>32</v>
          </cell>
          <cell r="D33">
            <v>21.5</v>
          </cell>
          <cell r="E33">
            <v>80.217391304347828</v>
          </cell>
          <cell r="F33">
            <v>100</v>
          </cell>
          <cell r="G33">
            <v>56</v>
          </cell>
          <cell r="H33">
            <v>16.2</v>
          </cell>
          <cell r="I33" t="str">
            <v>NE</v>
          </cell>
          <cell r="J33">
            <v>58.680000000000007</v>
          </cell>
          <cell r="K33">
            <v>16.8</v>
          </cell>
        </row>
        <row r="34">
          <cell r="B34">
            <v>25.979166666666668</v>
          </cell>
          <cell r="C34">
            <v>31.8</v>
          </cell>
          <cell r="D34">
            <v>23</v>
          </cell>
          <cell r="E34">
            <v>83.608695652173907</v>
          </cell>
          <cell r="F34">
            <v>100</v>
          </cell>
          <cell r="G34">
            <v>56</v>
          </cell>
          <cell r="H34">
            <v>14.04</v>
          </cell>
          <cell r="I34" t="str">
            <v>N</v>
          </cell>
          <cell r="J34">
            <v>28.8</v>
          </cell>
          <cell r="K34">
            <v>1</v>
          </cell>
        </row>
        <row r="35">
          <cell r="B35">
            <v>27.845833333333331</v>
          </cell>
          <cell r="C35">
            <v>34.299999999999997</v>
          </cell>
          <cell r="D35">
            <v>22.8</v>
          </cell>
          <cell r="E35">
            <v>74.291666666666671</v>
          </cell>
          <cell r="F35">
            <v>95</v>
          </cell>
          <cell r="G35">
            <v>47</v>
          </cell>
          <cell r="H35">
            <v>14.76</v>
          </cell>
          <cell r="I35" t="str">
            <v>NO</v>
          </cell>
          <cell r="J35">
            <v>29.16</v>
          </cell>
          <cell r="K35">
            <v>0.2</v>
          </cell>
        </row>
        <row r="36">
          <cell r="I36" t="str">
            <v>S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26.525000000000006</v>
          </cell>
          <cell r="C5">
            <v>32</v>
          </cell>
          <cell r="D5">
            <v>23.2</v>
          </cell>
          <cell r="E5">
            <v>59.833333333333336</v>
          </cell>
          <cell r="F5">
            <v>100</v>
          </cell>
          <cell r="G5">
            <v>40</v>
          </cell>
          <cell r="H5">
            <v>12.6</v>
          </cell>
          <cell r="I5" t="str">
            <v>S</v>
          </cell>
          <cell r="J5">
            <v>32.4</v>
          </cell>
          <cell r="K5">
            <v>3.4000000000000004</v>
          </cell>
        </row>
        <row r="6">
          <cell r="B6">
            <v>24.366666666666664</v>
          </cell>
          <cell r="C6">
            <v>30.1</v>
          </cell>
          <cell r="D6">
            <v>18.7</v>
          </cell>
          <cell r="E6">
            <v>64.333333333333329</v>
          </cell>
          <cell r="F6">
            <v>100</v>
          </cell>
          <cell r="G6">
            <v>38</v>
          </cell>
          <cell r="H6">
            <v>9</v>
          </cell>
          <cell r="I6" t="str">
            <v>S</v>
          </cell>
          <cell r="J6">
            <v>34.200000000000003</v>
          </cell>
          <cell r="K6">
            <v>0</v>
          </cell>
        </row>
        <row r="7">
          <cell r="B7">
            <v>23.387500000000003</v>
          </cell>
          <cell r="C7">
            <v>31.2</v>
          </cell>
          <cell r="D7">
            <v>15.6</v>
          </cell>
          <cell r="E7">
            <v>59.625</v>
          </cell>
          <cell r="F7">
            <v>90</v>
          </cell>
          <cell r="G7">
            <v>33</v>
          </cell>
          <cell r="H7">
            <v>9</v>
          </cell>
          <cell r="I7" t="str">
            <v>SO</v>
          </cell>
          <cell r="J7">
            <v>23.759999999999998</v>
          </cell>
          <cell r="K7">
            <v>0</v>
          </cell>
        </row>
        <row r="8">
          <cell r="B8">
            <v>24.724999999999998</v>
          </cell>
          <cell r="C8">
            <v>31.8</v>
          </cell>
          <cell r="D8">
            <v>16.899999999999999</v>
          </cell>
          <cell r="E8">
            <v>55.142857142857146</v>
          </cell>
          <cell r="F8">
            <v>100</v>
          </cell>
          <cell r="G8">
            <v>31</v>
          </cell>
          <cell r="H8">
            <v>7.5600000000000005</v>
          </cell>
          <cell r="I8" t="str">
            <v>NE</v>
          </cell>
          <cell r="J8">
            <v>17.28</v>
          </cell>
          <cell r="K8">
            <v>0</v>
          </cell>
        </row>
        <row r="9">
          <cell r="B9">
            <v>25.962500000000002</v>
          </cell>
          <cell r="C9">
            <v>33.4</v>
          </cell>
          <cell r="D9">
            <v>18.899999999999999</v>
          </cell>
          <cell r="E9">
            <v>59.708333333333336</v>
          </cell>
          <cell r="F9">
            <v>99</v>
          </cell>
          <cell r="G9">
            <v>32</v>
          </cell>
          <cell r="H9">
            <v>7.9200000000000008</v>
          </cell>
          <cell r="I9" t="str">
            <v>S</v>
          </cell>
          <cell r="J9">
            <v>18.36</v>
          </cell>
          <cell r="K9">
            <v>0</v>
          </cell>
        </row>
        <row r="10">
          <cell r="B10">
            <v>27.845833333333331</v>
          </cell>
          <cell r="C10">
            <v>34.9</v>
          </cell>
          <cell r="D10">
            <v>20.8</v>
          </cell>
          <cell r="E10">
            <v>58.333333333333336</v>
          </cell>
          <cell r="F10">
            <v>92</v>
          </cell>
          <cell r="G10">
            <v>28</v>
          </cell>
          <cell r="H10">
            <v>10.8</v>
          </cell>
          <cell r="I10" t="str">
            <v>S</v>
          </cell>
          <cell r="J10">
            <v>20.88</v>
          </cell>
          <cell r="K10">
            <v>0</v>
          </cell>
        </row>
        <row r="11">
          <cell r="B11">
            <v>26.375000000000004</v>
          </cell>
          <cell r="C11">
            <v>31.4</v>
          </cell>
          <cell r="D11">
            <v>21.6</v>
          </cell>
          <cell r="E11">
            <v>55.541666666666664</v>
          </cell>
          <cell r="F11">
            <v>82</v>
          </cell>
          <cell r="G11">
            <v>33</v>
          </cell>
          <cell r="H11">
            <v>10.08</v>
          </cell>
          <cell r="I11" t="str">
            <v>S</v>
          </cell>
          <cell r="J11">
            <v>28.44</v>
          </cell>
          <cell r="K11">
            <v>0</v>
          </cell>
        </row>
        <row r="12">
          <cell r="B12">
            <v>25.408333333333335</v>
          </cell>
          <cell r="C12">
            <v>32.5</v>
          </cell>
          <cell r="D12">
            <v>16.7</v>
          </cell>
          <cell r="E12">
            <v>49.166666666666664</v>
          </cell>
          <cell r="F12">
            <v>86</v>
          </cell>
          <cell r="G12">
            <v>23</v>
          </cell>
          <cell r="H12">
            <v>9.3600000000000012</v>
          </cell>
          <cell r="I12" t="str">
            <v>L</v>
          </cell>
          <cell r="J12">
            <v>23.040000000000003</v>
          </cell>
          <cell r="K12">
            <v>0</v>
          </cell>
        </row>
        <row r="13">
          <cell r="B13">
            <v>26.604166666666668</v>
          </cell>
          <cell r="C13">
            <v>34</v>
          </cell>
          <cell r="D13">
            <v>19.899999999999999</v>
          </cell>
          <cell r="E13">
            <v>52.333333333333336</v>
          </cell>
          <cell r="F13">
            <v>75</v>
          </cell>
          <cell r="G13">
            <v>33</v>
          </cell>
          <cell r="H13">
            <v>12.96</v>
          </cell>
          <cell r="I13" t="str">
            <v>NE</v>
          </cell>
          <cell r="J13">
            <v>28.8</v>
          </cell>
          <cell r="K13">
            <v>0</v>
          </cell>
        </row>
        <row r="14">
          <cell r="B14">
            <v>28.837499999999995</v>
          </cell>
          <cell r="C14">
            <v>35.5</v>
          </cell>
          <cell r="D14">
            <v>21.3</v>
          </cell>
          <cell r="E14">
            <v>55.375</v>
          </cell>
          <cell r="F14">
            <v>87</v>
          </cell>
          <cell r="G14">
            <v>33</v>
          </cell>
          <cell r="H14">
            <v>16.2</v>
          </cell>
          <cell r="I14" t="str">
            <v>N</v>
          </cell>
          <cell r="J14">
            <v>32.4</v>
          </cell>
          <cell r="K14">
            <v>0</v>
          </cell>
        </row>
        <row r="15">
          <cell r="B15">
            <v>28.8</v>
          </cell>
          <cell r="C15">
            <v>35.1</v>
          </cell>
          <cell r="D15">
            <v>22.5</v>
          </cell>
          <cell r="E15">
            <v>61.833333333333336</v>
          </cell>
          <cell r="F15">
            <v>93</v>
          </cell>
          <cell r="G15">
            <v>30</v>
          </cell>
          <cell r="H15">
            <v>17.64</v>
          </cell>
          <cell r="I15" t="str">
            <v>N</v>
          </cell>
          <cell r="J15">
            <v>35.28</v>
          </cell>
          <cell r="K15">
            <v>0</v>
          </cell>
        </row>
        <row r="16">
          <cell r="B16">
            <v>28.57826086956522</v>
          </cell>
          <cell r="C16">
            <v>35.6</v>
          </cell>
          <cell r="D16">
            <v>22.3</v>
          </cell>
          <cell r="E16">
            <v>63.608695652173914</v>
          </cell>
          <cell r="F16">
            <v>93</v>
          </cell>
          <cell r="G16">
            <v>37</v>
          </cell>
          <cell r="H16">
            <v>16.920000000000002</v>
          </cell>
          <cell r="I16" t="str">
            <v>N</v>
          </cell>
          <cell r="J16">
            <v>50.76</v>
          </cell>
          <cell r="K16">
            <v>17.399999999999999</v>
          </cell>
        </row>
        <row r="17">
          <cell r="B17">
            <v>26.849999999999998</v>
          </cell>
          <cell r="C17">
            <v>33.700000000000003</v>
          </cell>
          <cell r="D17">
            <v>22.3</v>
          </cell>
          <cell r="E17">
            <v>70.958333333333329</v>
          </cell>
          <cell r="F17">
            <v>100</v>
          </cell>
          <cell r="G17">
            <v>39</v>
          </cell>
          <cell r="H17">
            <v>16.920000000000002</v>
          </cell>
          <cell r="I17" t="str">
            <v>N</v>
          </cell>
          <cell r="J17">
            <v>36</v>
          </cell>
          <cell r="K17">
            <v>0</v>
          </cell>
        </row>
        <row r="18">
          <cell r="B18">
            <v>28.625</v>
          </cell>
          <cell r="C18">
            <v>34.700000000000003</v>
          </cell>
          <cell r="D18">
            <v>23.2</v>
          </cell>
          <cell r="E18">
            <v>61.791666666666664</v>
          </cell>
          <cell r="F18">
            <v>83</v>
          </cell>
          <cell r="G18">
            <v>39</v>
          </cell>
          <cell r="H18">
            <v>18.36</v>
          </cell>
          <cell r="I18" t="str">
            <v>N</v>
          </cell>
          <cell r="J18">
            <v>39.6</v>
          </cell>
          <cell r="K18">
            <v>0</v>
          </cell>
        </row>
        <row r="19">
          <cell r="B19">
            <v>28.645833333333332</v>
          </cell>
          <cell r="C19">
            <v>34.4</v>
          </cell>
          <cell r="D19">
            <v>23.9</v>
          </cell>
          <cell r="E19">
            <v>64.75</v>
          </cell>
          <cell r="F19">
            <v>87</v>
          </cell>
          <cell r="G19">
            <v>38</v>
          </cell>
          <cell r="H19">
            <v>19.8</v>
          </cell>
          <cell r="I19" t="str">
            <v>N</v>
          </cell>
          <cell r="J19">
            <v>41.4</v>
          </cell>
          <cell r="K19">
            <v>0</v>
          </cell>
        </row>
        <row r="20">
          <cell r="B20">
            <v>28.108333333333334</v>
          </cell>
          <cell r="C20">
            <v>34.799999999999997</v>
          </cell>
          <cell r="D20">
            <v>23.4</v>
          </cell>
          <cell r="E20">
            <v>68.125</v>
          </cell>
          <cell r="F20">
            <v>100</v>
          </cell>
          <cell r="G20">
            <v>40</v>
          </cell>
          <cell r="H20">
            <v>11.520000000000001</v>
          </cell>
          <cell r="I20" t="str">
            <v>L</v>
          </cell>
          <cell r="J20">
            <v>29.52</v>
          </cell>
          <cell r="K20">
            <v>0.4</v>
          </cell>
        </row>
        <row r="21">
          <cell r="B21">
            <v>28.812500000000004</v>
          </cell>
          <cell r="C21">
            <v>36.4</v>
          </cell>
          <cell r="D21">
            <v>22.4</v>
          </cell>
          <cell r="E21">
            <v>63.904761904761905</v>
          </cell>
          <cell r="F21">
            <v>100</v>
          </cell>
          <cell r="G21">
            <v>33</v>
          </cell>
          <cell r="H21">
            <v>14.04</v>
          </cell>
          <cell r="I21" t="str">
            <v>N</v>
          </cell>
          <cell r="J21">
            <v>36.72</v>
          </cell>
          <cell r="K21">
            <v>0.2</v>
          </cell>
        </row>
        <row r="22">
          <cell r="B22">
            <v>29.791666666666668</v>
          </cell>
          <cell r="C22">
            <v>37.200000000000003</v>
          </cell>
          <cell r="D22">
            <v>23.5</v>
          </cell>
          <cell r="E22">
            <v>61.173913043478258</v>
          </cell>
          <cell r="F22">
            <v>95</v>
          </cell>
          <cell r="G22">
            <v>29</v>
          </cell>
          <cell r="H22">
            <v>14.76</v>
          </cell>
          <cell r="I22" t="str">
            <v>NO</v>
          </cell>
          <cell r="J22">
            <v>38.880000000000003</v>
          </cell>
          <cell r="K22">
            <v>0</v>
          </cell>
        </row>
        <row r="23">
          <cell r="B23">
            <v>29.400000000000006</v>
          </cell>
          <cell r="C23">
            <v>36.6</v>
          </cell>
          <cell r="D23">
            <v>22.4</v>
          </cell>
          <cell r="E23">
            <v>59.291666666666664</v>
          </cell>
          <cell r="F23">
            <v>100</v>
          </cell>
          <cell r="G23">
            <v>28</v>
          </cell>
          <cell r="H23">
            <v>13.68</v>
          </cell>
          <cell r="I23" t="str">
            <v>N</v>
          </cell>
          <cell r="J23">
            <v>31.319999999999997</v>
          </cell>
          <cell r="K23">
            <v>0</v>
          </cell>
        </row>
        <row r="24">
          <cell r="B24">
            <v>29.599999999999998</v>
          </cell>
          <cell r="C24">
            <v>37.1</v>
          </cell>
          <cell r="D24">
            <v>22.6</v>
          </cell>
          <cell r="E24">
            <v>59.208333333333336</v>
          </cell>
          <cell r="F24">
            <v>94</v>
          </cell>
          <cell r="G24">
            <v>29</v>
          </cell>
          <cell r="H24">
            <v>15.48</v>
          </cell>
          <cell r="I24" t="str">
            <v>NO</v>
          </cell>
          <cell r="J24">
            <v>39.96</v>
          </cell>
          <cell r="K24">
            <v>0</v>
          </cell>
        </row>
        <row r="25">
          <cell r="B25">
            <v>27.041666666666668</v>
          </cell>
          <cell r="C25">
            <v>33.299999999999997</v>
          </cell>
          <cell r="D25">
            <v>23.5</v>
          </cell>
          <cell r="E25">
            <v>70.875</v>
          </cell>
          <cell r="F25">
            <v>89</v>
          </cell>
          <cell r="G25">
            <v>42</v>
          </cell>
          <cell r="H25">
            <v>15.120000000000001</v>
          </cell>
          <cell r="I25" t="str">
            <v>N</v>
          </cell>
          <cell r="J25">
            <v>35.28</v>
          </cell>
          <cell r="K25">
            <v>5.8000000000000007</v>
          </cell>
        </row>
        <row r="26">
          <cell r="B26">
            <v>27.849999999999994</v>
          </cell>
          <cell r="C26">
            <v>33.4</v>
          </cell>
          <cell r="D26">
            <v>24</v>
          </cell>
          <cell r="E26">
            <v>72.36363636363636</v>
          </cell>
          <cell r="F26">
            <v>100</v>
          </cell>
          <cell r="G26">
            <v>44</v>
          </cell>
          <cell r="H26">
            <v>14.04</v>
          </cell>
          <cell r="I26" t="str">
            <v>O</v>
          </cell>
          <cell r="J26">
            <v>32.76</v>
          </cell>
          <cell r="K26">
            <v>0.2</v>
          </cell>
        </row>
        <row r="27">
          <cell r="B27">
            <v>25.833333333333332</v>
          </cell>
          <cell r="C27">
            <v>31.7</v>
          </cell>
          <cell r="D27">
            <v>22.7</v>
          </cell>
          <cell r="E27">
            <v>82.95</v>
          </cell>
          <cell r="F27">
            <v>100</v>
          </cell>
          <cell r="G27">
            <v>58</v>
          </cell>
          <cell r="H27">
            <v>19.079999999999998</v>
          </cell>
          <cell r="I27" t="str">
            <v>NE</v>
          </cell>
          <cell r="J27">
            <v>41.04</v>
          </cell>
          <cell r="K27">
            <v>9.3999999999999986</v>
          </cell>
        </row>
        <row r="28">
          <cell r="B28">
            <v>24.712499999999995</v>
          </cell>
          <cell r="C28">
            <v>29.3</v>
          </cell>
          <cell r="D28">
            <v>23.1</v>
          </cell>
          <cell r="E28">
            <v>84.5</v>
          </cell>
          <cell r="F28">
            <v>100</v>
          </cell>
          <cell r="G28">
            <v>64</v>
          </cell>
          <cell r="H28">
            <v>13.32</v>
          </cell>
          <cell r="I28" t="str">
            <v>N</v>
          </cell>
          <cell r="J28">
            <v>32.04</v>
          </cell>
          <cell r="K28">
            <v>7.8000000000000007</v>
          </cell>
        </row>
        <row r="29">
          <cell r="B29">
            <v>26.05</v>
          </cell>
          <cell r="C29">
            <v>32.299999999999997</v>
          </cell>
          <cell r="D29">
            <v>22.5</v>
          </cell>
          <cell r="E29">
            <v>67.615384615384613</v>
          </cell>
          <cell r="F29">
            <v>99</v>
          </cell>
          <cell r="G29">
            <v>49</v>
          </cell>
          <cell r="H29">
            <v>10.08</v>
          </cell>
          <cell r="I29" t="str">
            <v>NO</v>
          </cell>
          <cell r="J29">
            <v>21.6</v>
          </cell>
          <cell r="K29">
            <v>0.2</v>
          </cell>
        </row>
        <row r="30">
          <cell r="B30">
            <v>26.483333333333334</v>
          </cell>
          <cell r="C30">
            <v>32.700000000000003</v>
          </cell>
          <cell r="D30">
            <v>22.7</v>
          </cell>
          <cell r="E30">
            <v>74.444444444444443</v>
          </cell>
          <cell r="F30">
            <v>97</v>
          </cell>
          <cell r="G30">
            <v>53</v>
          </cell>
          <cell r="H30">
            <v>11.879999999999999</v>
          </cell>
          <cell r="I30" t="str">
            <v>NO</v>
          </cell>
          <cell r="J30">
            <v>25.92</v>
          </cell>
          <cell r="K30">
            <v>0.4</v>
          </cell>
        </row>
        <row r="31">
          <cell r="B31">
            <v>27.6875</v>
          </cell>
          <cell r="C31">
            <v>34.200000000000003</v>
          </cell>
          <cell r="D31">
            <v>22.9</v>
          </cell>
          <cell r="E31">
            <v>71.10526315789474</v>
          </cell>
          <cell r="F31">
            <v>95</v>
          </cell>
          <cell r="G31">
            <v>46</v>
          </cell>
          <cell r="H31">
            <v>12.24</v>
          </cell>
          <cell r="I31" t="str">
            <v>N</v>
          </cell>
          <cell r="J31">
            <v>30.96</v>
          </cell>
          <cell r="K31">
            <v>0.4</v>
          </cell>
        </row>
        <row r="32">
          <cell r="B32">
            <v>26.950000000000003</v>
          </cell>
          <cell r="C32">
            <v>32</v>
          </cell>
          <cell r="D32">
            <v>24.4</v>
          </cell>
          <cell r="E32">
            <v>79.772727272727266</v>
          </cell>
          <cell r="F32">
            <v>100</v>
          </cell>
          <cell r="G32">
            <v>60</v>
          </cell>
          <cell r="H32">
            <v>10.8</v>
          </cell>
          <cell r="I32" t="str">
            <v>N</v>
          </cell>
          <cell r="J32">
            <v>36</v>
          </cell>
          <cell r="K32">
            <v>10.199999999999999</v>
          </cell>
        </row>
        <row r="33">
          <cell r="B33">
            <v>24.604166666666661</v>
          </cell>
          <cell r="C33">
            <v>26.6</v>
          </cell>
          <cell r="D33">
            <v>22.6</v>
          </cell>
          <cell r="E33">
            <v>88.722222222222229</v>
          </cell>
          <cell r="F33">
            <v>100</v>
          </cell>
          <cell r="G33">
            <v>80</v>
          </cell>
          <cell r="H33">
            <v>7.5600000000000005</v>
          </cell>
          <cell r="I33" t="str">
            <v>NE</v>
          </cell>
          <cell r="J33">
            <v>26.64</v>
          </cell>
          <cell r="K33">
            <v>22</v>
          </cell>
        </row>
        <row r="34">
          <cell r="B34">
            <v>26.370833333333337</v>
          </cell>
          <cell r="C34">
            <v>32</v>
          </cell>
          <cell r="D34">
            <v>23.4</v>
          </cell>
          <cell r="E34">
            <v>73.84615384615384</v>
          </cell>
          <cell r="F34">
            <v>92</v>
          </cell>
          <cell r="G34">
            <v>59</v>
          </cell>
          <cell r="H34">
            <v>14.4</v>
          </cell>
          <cell r="I34" t="str">
            <v>N</v>
          </cell>
          <cell r="J34">
            <v>28.8</v>
          </cell>
          <cell r="K34">
            <v>0</v>
          </cell>
        </row>
        <row r="35">
          <cell r="B35">
            <v>27.545833333333334</v>
          </cell>
          <cell r="C35">
            <v>33.299999999999997</v>
          </cell>
          <cell r="D35">
            <v>23.7</v>
          </cell>
          <cell r="E35">
            <v>79.727272727272734</v>
          </cell>
          <cell r="F35">
            <v>100</v>
          </cell>
          <cell r="G35">
            <v>55</v>
          </cell>
          <cell r="H35">
            <v>11.879999999999999</v>
          </cell>
          <cell r="I35" t="str">
            <v>N</v>
          </cell>
          <cell r="J35">
            <v>24.48</v>
          </cell>
          <cell r="K35">
            <v>0.4</v>
          </cell>
        </row>
        <row r="36">
          <cell r="I36" t="str">
            <v>N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25.029166666666665</v>
          </cell>
          <cell r="C5">
            <v>31.2</v>
          </cell>
          <cell r="D5">
            <v>21.2</v>
          </cell>
          <cell r="E5">
            <v>79.375</v>
          </cell>
          <cell r="F5">
            <v>99</v>
          </cell>
          <cell r="G5">
            <v>42</v>
          </cell>
          <cell r="H5">
            <v>14.76</v>
          </cell>
          <cell r="I5" t="str">
            <v>NE</v>
          </cell>
          <cell r="J5">
            <v>34.56</v>
          </cell>
          <cell r="K5">
            <v>0.2</v>
          </cell>
        </row>
        <row r="6">
          <cell r="B6">
            <v>23.366666666666671</v>
          </cell>
          <cell r="C6">
            <v>29.5</v>
          </cell>
          <cell r="D6">
            <v>17.899999999999999</v>
          </cell>
          <cell r="E6">
            <v>65.666666666666671</v>
          </cell>
          <cell r="F6">
            <v>89</v>
          </cell>
          <cell r="G6">
            <v>42</v>
          </cell>
          <cell r="H6">
            <v>12.96</v>
          </cell>
          <cell r="I6" t="str">
            <v>NE</v>
          </cell>
          <cell r="J6">
            <v>34.92</v>
          </cell>
          <cell r="K6">
            <v>0</v>
          </cell>
        </row>
        <row r="7">
          <cell r="B7">
            <v>22.787500000000005</v>
          </cell>
          <cell r="C7">
            <v>31</v>
          </cell>
          <cell r="D7">
            <v>15.2</v>
          </cell>
          <cell r="E7">
            <v>63.666666666666664</v>
          </cell>
          <cell r="F7">
            <v>90</v>
          </cell>
          <cell r="G7">
            <v>34</v>
          </cell>
          <cell r="H7">
            <v>9</v>
          </cell>
          <cell r="I7" t="str">
            <v>NE</v>
          </cell>
          <cell r="J7">
            <v>21.96</v>
          </cell>
          <cell r="K7">
            <v>0</v>
          </cell>
        </row>
        <row r="8">
          <cell r="B8">
            <v>24.204166666666666</v>
          </cell>
          <cell r="C8">
            <v>32.1</v>
          </cell>
          <cell r="D8">
            <v>16</v>
          </cell>
          <cell r="E8">
            <v>52.458333333333336</v>
          </cell>
          <cell r="F8">
            <v>82</v>
          </cell>
          <cell r="G8">
            <v>26</v>
          </cell>
          <cell r="H8">
            <v>6.84</v>
          </cell>
          <cell r="I8" t="str">
            <v>NE</v>
          </cell>
          <cell r="J8">
            <v>22.68</v>
          </cell>
          <cell r="K8">
            <v>0</v>
          </cell>
        </row>
        <row r="9">
          <cell r="B9">
            <v>25.970833333333335</v>
          </cell>
          <cell r="C9">
            <v>33.4</v>
          </cell>
          <cell r="D9">
            <v>18.600000000000001</v>
          </cell>
          <cell r="E9">
            <v>52.416666666666664</v>
          </cell>
          <cell r="F9">
            <v>85</v>
          </cell>
          <cell r="G9">
            <v>31</v>
          </cell>
          <cell r="H9">
            <v>7.9200000000000008</v>
          </cell>
          <cell r="I9" t="str">
            <v>N</v>
          </cell>
          <cell r="J9">
            <v>21.96</v>
          </cell>
          <cell r="K9">
            <v>0</v>
          </cell>
        </row>
        <row r="10">
          <cell r="B10">
            <v>26.862500000000001</v>
          </cell>
          <cell r="C10">
            <v>34.799999999999997</v>
          </cell>
          <cell r="D10">
            <v>18.8</v>
          </cell>
          <cell r="E10">
            <v>50.291666666666664</v>
          </cell>
          <cell r="F10">
            <v>85</v>
          </cell>
          <cell r="G10">
            <v>23</v>
          </cell>
          <cell r="H10">
            <v>9.3600000000000012</v>
          </cell>
          <cell r="I10" t="str">
            <v>N</v>
          </cell>
          <cell r="J10">
            <v>24.840000000000003</v>
          </cell>
          <cell r="K10">
            <v>0</v>
          </cell>
        </row>
        <row r="11">
          <cell r="B11">
            <v>25.712500000000006</v>
          </cell>
          <cell r="C11">
            <v>31.4</v>
          </cell>
          <cell r="D11">
            <v>19.600000000000001</v>
          </cell>
          <cell r="E11">
            <v>49.416666666666664</v>
          </cell>
          <cell r="F11">
            <v>79</v>
          </cell>
          <cell r="G11">
            <v>27</v>
          </cell>
          <cell r="H11">
            <v>12.6</v>
          </cell>
          <cell r="I11" t="str">
            <v>NE</v>
          </cell>
          <cell r="J11">
            <v>33.119999999999997</v>
          </cell>
          <cell r="K11">
            <v>0</v>
          </cell>
        </row>
        <row r="12">
          <cell r="B12">
            <v>23.170833333333331</v>
          </cell>
          <cell r="C12">
            <v>30.4</v>
          </cell>
          <cell r="D12">
            <v>15</v>
          </cell>
          <cell r="E12">
            <v>54.125</v>
          </cell>
          <cell r="F12">
            <v>87</v>
          </cell>
          <cell r="G12">
            <v>29</v>
          </cell>
          <cell r="H12">
            <v>12.96</v>
          </cell>
          <cell r="I12" t="str">
            <v>NE</v>
          </cell>
          <cell r="J12">
            <v>36.36</v>
          </cell>
          <cell r="K12">
            <v>0</v>
          </cell>
        </row>
        <row r="13">
          <cell r="B13">
            <v>24.987499999999994</v>
          </cell>
          <cell r="C13">
            <v>32.799999999999997</v>
          </cell>
          <cell r="D13">
            <v>18.3</v>
          </cell>
          <cell r="E13">
            <v>51</v>
          </cell>
          <cell r="F13">
            <v>77</v>
          </cell>
          <cell r="G13">
            <v>29</v>
          </cell>
          <cell r="H13">
            <v>19.440000000000001</v>
          </cell>
          <cell r="I13" t="str">
            <v>O</v>
          </cell>
          <cell r="J13">
            <v>43.56</v>
          </cell>
          <cell r="K13">
            <v>0</v>
          </cell>
        </row>
        <row r="14">
          <cell r="B14">
            <v>27.6875</v>
          </cell>
          <cell r="C14">
            <v>36.6</v>
          </cell>
          <cell r="D14">
            <v>18.7</v>
          </cell>
          <cell r="E14">
            <v>48.166666666666664</v>
          </cell>
          <cell r="F14">
            <v>74</v>
          </cell>
          <cell r="G14">
            <v>26</v>
          </cell>
          <cell r="H14">
            <v>12.96</v>
          </cell>
          <cell r="I14" t="str">
            <v>NO</v>
          </cell>
          <cell r="J14">
            <v>28.44</v>
          </cell>
          <cell r="K14">
            <v>0</v>
          </cell>
        </row>
        <row r="15">
          <cell r="B15">
            <v>29.683333333333334</v>
          </cell>
          <cell r="C15">
            <v>35.700000000000003</v>
          </cell>
          <cell r="D15">
            <v>23.2</v>
          </cell>
          <cell r="E15">
            <v>43.75</v>
          </cell>
          <cell r="F15">
            <v>66</v>
          </cell>
          <cell r="G15">
            <v>28</v>
          </cell>
          <cell r="H15">
            <v>15.120000000000001</v>
          </cell>
          <cell r="I15" t="str">
            <v>O</v>
          </cell>
          <cell r="J15">
            <v>36.72</v>
          </cell>
          <cell r="K15">
            <v>0</v>
          </cell>
        </row>
        <row r="16">
          <cell r="B16">
            <v>28.187500000000004</v>
          </cell>
          <cell r="C16">
            <v>35.9</v>
          </cell>
          <cell r="D16">
            <v>21.8</v>
          </cell>
          <cell r="E16">
            <v>55.5</v>
          </cell>
          <cell r="F16">
            <v>76</v>
          </cell>
          <cell r="G16">
            <v>36</v>
          </cell>
          <cell r="H16">
            <v>23.759999999999998</v>
          </cell>
          <cell r="I16" t="str">
            <v>SO</v>
          </cell>
          <cell r="J16">
            <v>50.4</v>
          </cell>
          <cell r="K16">
            <v>1.6</v>
          </cell>
        </row>
        <row r="17">
          <cell r="B17">
            <v>27.316666666666663</v>
          </cell>
          <cell r="C17">
            <v>34.200000000000003</v>
          </cell>
          <cell r="D17">
            <v>21.4</v>
          </cell>
          <cell r="E17">
            <v>69.333333333333329</v>
          </cell>
          <cell r="F17">
            <v>96</v>
          </cell>
          <cell r="G17">
            <v>40</v>
          </cell>
          <cell r="H17">
            <v>15.48</v>
          </cell>
          <cell r="I17" t="str">
            <v>S</v>
          </cell>
          <cell r="J17">
            <v>36.36</v>
          </cell>
          <cell r="K17">
            <v>21.400000000000002</v>
          </cell>
        </row>
        <row r="18">
          <cell r="B18">
            <v>29.204166666666662</v>
          </cell>
          <cell r="C18">
            <v>35.200000000000003</v>
          </cell>
          <cell r="D18">
            <v>23.3</v>
          </cell>
          <cell r="E18">
            <v>59.208333333333336</v>
          </cell>
          <cell r="F18">
            <v>82</v>
          </cell>
          <cell r="G18">
            <v>36</v>
          </cell>
          <cell r="H18">
            <v>13.32</v>
          </cell>
          <cell r="I18" t="str">
            <v>SO</v>
          </cell>
          <cell r="J18">
            <v>29.880000000000003</v>
          </cell>
          <cell r="K18">
            <v>0</v>
          </cell>
        </row>
        <row r="19">
          <cell r="B19">
            <v>28.770833333333329</v>
          </cell>
          <cell r="C19">
            <v>33.4</v>
          </cell>
          <cell r="D19">
            <v>25.3</v>
          </cell>
          <cell r="E19">
            <v>61.5</v>
          </cell>
          <cell r="F19">
            <v>75</v>
          </cell>
          <cell r="G19">
            <v>45</v>
          </cell>
          <cell r="H19">
            <v>12.24</v>
          </cell>
          <cell r="I19" t="str">
            <v>SO</v>
          </cell>
          <cell r="J19">
            <v>34.92</v>
          </cell>
          <cell r="K19">
            <v>0</v>
          </cell>
        </row>
        <row r="20">
          <cell r="B20">
            <v>27.183333333333334</v>
          </cell>
          <cell r="C20">
            <v>35.200000000000003</v>
          </cell>
          <cell r="D20">
            <v>21.5</v>
          </cell>
          <cell r="E20">
            <v>71.291666666666671</v>
          </cell>
          <cell r="F20">
            <v>92</v>
          </cell>
          <cell r="G20">
            <v>39</v>
          </cell>
          <cell r="H20">
            <v>10.8</v>
          </cell>
          <cell r="I20" t="str">
            <v>S</v>
          </cell>
          <cell r="J20">
            <v>28.44</v>
          </cell>
          <cell r="K20">
            <v>0.4</v>
          </cell>
        </row>
        <row r="21">
          <cell r="B21">
            <v>29.191666666666674</v>
          </cell>
          <cell r="C21">
            <v>36.799999999999997</v>
          </cell>
          <cell r="D21">
            <v>22.6</v>
          </cell>
          <cell r="E21">
            <v>62.916666666666664</v>
          </cell>
          <cell r="F21">
            <v>90</v>
          </cell>
          <cell r="G21">
            <v>29</v>
          </cell>
          <cell r="H21">
            <v>12.24</v>
          </cell>
          <cell r="I21" t="str">
            <v>S</v>
          </cell>
          <cell r="J21">
            <v>31.680000000000003</v>
          </cell>
          <cell r="K21">
            <v>0</v>
          </cell>
        </row>
        <row r="22">
          <cell r="B22">
            <v>28.249999999999996</v>
          </cell>
          <cell r="C22">
            <v>35.200000000000003</v>
          </cell>
          <cell r="D22">
            <v>23.5</v>
          </cell>
          <cell r="E22">
            <v>67.958333333333329</v>
          </cell>
          <cell r="F22">
            <v>90</v>
          </cell>
          <cell r="G22">
            <v>39</v>
          </cell>
          <cell r="H22">
            <v>12.96</v>
          </cell>
          <cell r="I22" t="str">
            <v>SE</v>
          </cell>
          <cell r="J22">
            <v>47.16</v>
          </cell>
          <cell r="K22">
            <v>0</v>
          </cell>
        </row>
        <row r="23">
          <cell r="B23">
            <v>29.216666666666669</v>
          </cell>
          <cell r="C23">
            <v>37</v>
          </cell>
          <cell r="D23">
            <v>22.8</v>
          </cell>
          <cell r="E23">
            <v>62.791666666666664</v>
          </cell>
          <cell r="F23">
            <v>88</v>
          </cell>
          <cell r="G23">
            <v>32</v>
          </cell>
          <cell r="H23">
            <v>13.68</v>
          </cell>
          <cell r="I23" t="str">
            <v>S</v>
          </cell>
          <cell r="J23">
            <v>30.6</v>
          </cell>
          <cell r="K23">
            <v>0</v>
          </cell>
        </row>
        <row r="24">
          <cell r="B24">
            <v>30.124999999999989</v>
          </cell>
          <cell r="C24">
            <v>37.299999999999997</v>
          </cell>
          <cell r="D24">
            <v>23.6</v>
          </cell>
          <cell r="E24">
            <v>58</v>
          </cell>
          <cell r="F24">
            <v>87</v>
          </cell>
          <cell r="G24">
            <v>30</v>
          </cell>
          <cell r="H24">
            <v>17.28</v>
          </cell>
          <cell r="I24" t="str">
            <v>SO</v>
          </cell>
          <cell r="J24">
            <v>38.519999999999996</v>
          </cell>
          <cell r="K24">
            <v>0</v>
          </cell>
        </row>
        <row r="25">
          <cell r="B25">
            <v>28.320833333333336</v>
          </cell>
          <cell r="C25">
            <v>36.5</v>
          </cell>
          <cell r="D25">
            <v>23.5</v>
          </cell>
          <cell r="E25">
            <v>63</v>
          </cell>
          <cell r="F25">
            <v>82</v>
          </cell>
          <cell r="G25">
            <v>35</v>
          </cell>
          <cell r="H25">
            <v>20.52</v>
          </cell>
          <cell r="I25" t="str">
            <v>SE</v>
          </cell>
          <cell r="J25">
            <v>61.2</v>
          </cell>
          <cell r="K25">
            <v>0.2</v>
          </cell>
        </row>
        <row r="26">
          <cell r="B26">
            <v>25.112500000000001</v>
          </cell>
          <cell r="C26">
            <v>32.9</v>
          </cell>
          <cell r="D26">
            <v>22.5</v>
          </cell>
          <cell r="E26">
            <v>80.583333333333329</v>
          </cell>
          <cell r="F26">
            <v>93</v>
          </cell>
          <cell r="G26">
            <v>52</v>
          </cell>
          <cell r="H26">
            <v>13.68</v>
          </cell>
          <cell r="I26" t="str">
            <v>SO</v>
          </cell>
          <cell r="J26">
            <v>35.64</v>
          </cell>
          <cell r="K26">
            <v>4.8</v>
          </cell>
        </row>
        <row r="27">
          <cell r="B27">
            <v>23.358333333333334</v>
          </cell>
          <cell r="C27">
            <v>27.3</v>
          </cell>
          <cell r="D27">
            <v>21.2</v>
          </cell>
          <cell r="E27">
            <v>93.125</v>
          </cell>
          <cell r="F27">
            <v>98</v>
          </cell>
          <cell r="G27">
            <v>77</v>
          </cell>
          <cell r="H27">
            <v>12.96</v>
          </cell>
          <cell r="I27" t="str">
            <v>S</v>
          </cell>
          <cell r="J27">
            <v>33.480000000000004</v>
          </cell>
          <cell r="K27">
            <v>57.800000000000004</v>
          </cell>
        </row>
        <row r="28">
          <cell r="B28">
            <v>24.633333333333336</v>
          </cell>
          <cell r="C28">
            <v>28.8</v>
          </cell>
          <cell r="D28">
            <v>22.1</v>
          </cell>
          <cell r="E28">
            <v>86.875</v>
          </cell>
          <cell r="F28">
            <v>98</v>
          </cell>
          <cell r="G28">
            <v>66</v>
          </cell>
          <cell r="H28">
            <v>12.6</v>
          </cell>
          <cell r="I28" t="str">
            <v>SO</v>
          </cell>
          <cell r="J28">
            <v>30.6</v>
          </cell>
          <cell r="K28">
            <v>1</v>
          </cell>
        </row>
        <row r="29">
          <cell r="B29">
            <v>25.608333333333334</v>
          </cell>
          <cell r="C29">
            <v>31</v>
          </cell>
          <cell r="D29">
            <v>22.8</v>
          </cell>
          <cell r="E29">
            <v>82.75</v>
          </cell>
          <cell r="F29">
            <v>94</v>
          </cell>
          <cell r="G29">
            <v>58</v>
          </cell>
          <cell r="H29">
            <v>14.76</v>
          </cell>
          <cell r="I29" t="str">
            <v>SO</v>
          </cell>
          <cell r="J29">
            <v>29.52</v>
          </cell>
          <cell r="K29">
            <v>0</v>
          </cell>
        </row>
        <row r="30">
          <cell r="B30">
            <v>26.491666666666664</v>
          </cell>
          <cell r="C30">
            <v>32.4</v>
          </cell>
          <cell r="D30">
            <v>22.5</v>
          </cell>
          <cell r="E30">
            <v>78.458333333333329</v>
          </cell>
          <cell r="F30">
            <v>93</v>
          </cell>
          <cell r="G30">
            <v>51</v>
          </cell>
          <cell r="H30">
            <v>10.08</v>
          </cell>
          <cell r="I30" t="str">
            <v>SO</v>
          </cell>
          <cell r="J30">
            <v>23.040000000000003</v>
          </cell>
          <cell r="K30">
            <v>2.8</v>
          </cell>
        </row>
        <row r="31">
          <cell r="B31">
            <v>26.649999999999995</v>
          </cell>
          <cell r="C31">
            <v>33.700000000000003</v>
          </cell>
          <cell r="D31">
            <v>22.4</v>
          </cell>
          <cell r="E31">
            <v>77.833333333333329</v>
          </cell>
          <cell r="F31">
            <v>96</v>
          </cell>
          <cell r="G31">
            <v>45</v>
          </cell>
          <cell r="H31">
            <v>11.879999999999999</v>
          </cell>
          <cell r="I31" t="str">
            <v>S</v>
          </cell>
          <cell r="J31">
            <v>34.200000000000003</v>
          </cell>
          <cell r="K31">
            <v>4</v>
          </cell>
        </row>
        <row r="32">
          <cell r="B32">
            <v>26.362500000000001</v>
          </cell>
          <cell r="C32">
            <v>32</v>
          </cell>
          <cell r="D32">
            <v>22.5</v>
          </cell>
          <cell r="E32">
            <v>79.791666666666671</v>
          </cell>
          <cell r="F32">
            <v>95</v>
          </cell>
          <cell r="G32">
            <v>52</v>
          </cell>
          <cell r="H32">
            <v>11.879999999999999</v>
          </cell>
          <cell r="I32" t="str">
            <v>S</v>
          </cell>
          <cell r="J32">
            <v>27</v>
          </cell>
          <cell r="K32">
            <v>1.6</v>
          </cell>
        </row>
        <row r="33">
          <cell r="B33">
            <v>24.737499999999997</v>
          </cell>
          <cell r="C33">
            <v>29.4</v>
          </cell>
          <cell r="D33">
            <v>23</v>
          </cell>
          <cell r="E33">
            <v>89</v>
          </cell>
          <cell r="F33">
            <v>97</v>
          </cell>
          <cell r="G33">
            <v>65</v>
          </cell>
          <cell r="H33">
            <v>14.04</v>
          </cell>
          <cell r="I33" t="str">
            <v>SO</v>
          </cell>
          <cell r="J33">
            <v>28.8</v>
          </cell>
          <cell r="K33">
            <v>17</v>
          </cell>
        </row>
        <row r="34">
          <cell r="B34">
            <v>24.850000000000005</v>
          </cell>
          <cell r="C34">
            <v>31.3</v>
          </cell>
          <cell r="D34">
            <v>22.6</v>
          </cell>
          <cell r="E34">
            <v>89.75</v>
          </cell>
          <cell r="F34">
            <v>98</v>
          </cell>
          <cell r="G34">
            <v>60</v>
          </cell>
          <cell r="H34">
            <v>11.16</v>
          </cell>
          <cell r="I34" t="str">
            <v>S</v>
          </cell>
          <cell r="J34">
            <v>39.24</v>
          </cell>
          <cell r="K34">
            <v>4.4000000000000004</v>
          </cell>
        </row>
        <row r="35">
          <cell r="B35">
            <v>27.404166666666665</v>
          </cell>
          <cell r="C35">
            <v>34</v>
          </cell>
          <cell r="D35">
            <v>22.7</v>
          </cell>
          <cell r="E35">
            <v>80.666666666666671</v>
          </cell>
          <cell r="F35">
            <v>98</v>
          </cell>
          <cell r="G35">
            <v>48</v>
          </cell>
          <cell r="H35">
            <v>7.5600000000000005</v>
          </cell>
          <cell r="I35" t="str">
            <v>S</v>
          </cell>
          <cell r="J35">
            <v>23.040000000000003</v>
          </cell>
          <cell r="K35">
            <v>0.2</v>
          </cell>
        </row>
        <row r="36">
          <cell r="I36" t="str">
            <v>SO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24.441666666666663</v>
          </cell>
          <cell r="C5">
            <v>29.6</v>
          </cell>
          <cell r="D5">
            <v>21.1</v>
          </cell>
          <cell r="E5">
            <v>81.291666666666671</v>
          </cell>
          <cell r="F5">
            <v>99</v>
          </cell>
          <cell r="G5">
            <v>49</v>
          </cell>
          <cell r="H5">
            <v>29.16</v>
          </cell>
          <cell r="I5" t="str">
            <v>S</v>
          </cell>
          <cell r="J5">
            <v>48.24</v>
          </cell>
          <cell r="K5">
            <v>0.4</v>
          </cell>
        </row>
        <row r="6">
          <cell r="B6">
            <v>21.829166666666666</v>
          </cell>
          <cell r="C6">
            <v>27.8</v>
          </cell>
          <cell r="D6">
            <v>17</v>
          </cell>
          <cell r="E6">
            <v>69.916666666666671</v>
          </cell>
          <cell r="F6">
            <v>89</v>
          </cell>
          <cell r="G6">
            <v>46</v>
          </cell>
          <cell r="H6">
            <v>29.16</v>
          </cell>
          <cell r="I6" t="str">
            <v>S</v>
          </cell>
          <cell r="J6">
            <v>45.72</v>
          </cell>
          <cell r="K6">
            <v>0</v>
          </cell>
        </row>
        <row r="7">
          <cell r="B7">
            <v>21.091666666666665</v>
          </cell>
          <cell r="C7">
            <v>29.9</v>
          </cell>
          <cell r="D7">
            <v>14.4</v>
          </cell>
          <cell r="E7">
            <v>67.625</v>
          </cell>
          <cell r="F7">
            <v>87</v>
          </cell>
          <cell r="G7">
            <v>41</v>
          </cell>
          <cell r="H7">
            <v>29.880000000000003</v>
          </cell>
          <cell r="I7" t="str">
            <v>S</v>
          </cell>
          <cell r="J7">
            <v>43.2</v>
          </cell>
          <cell r="K7">
            <v>0</v>
          </cell>
        </row>
        <row r="8">
          <cell r="B8">
            <v>22.866666666666674</v>
          </cell>
          <cell r="C8">
            <v>31.3</v>
          </cell>
          <cell r="D8">
            <v>15.6</v>
          </cell>
          <cell r="E8">
            <v>58.476190476190474</v>
          </cell>
          <cell r="F8">
            <v>75</v>
          </cell>
          <cell r="G8">
            <v>28</v>
          </cell>
          <cell r="H8">
            <v>19.440000000000001</v>
          </cell>
          <cell r="I8" t="str">
            <v>S</v>
          </cell>
          <cell r="J8">
            <v>30.6</v>
          </cell>
          <cell r="K8">
            <v>0</v>
          </cell>
        </row>
        <row r="9">
          <cell r="B9">
            <v>24.870833333333341</v>
          </cell>
          <cell r="C9">
            <v>33.1</v>
          </cell>
          <cell r="D9">
            <v>17.8</v>
          </cell>
          <cell r="E9">
            <v>60.7</v>
          </cell>
          <cell r="F9">
            <v>83</v>
          </cell>
          <cell r="G9">
            <v>35</v>
          </cell>
          <cell r="H9">
            <v>14.04</v>
          </cell>
          <cell r="I9" t="str">
            <v>S</v>
          </cell>
          <cell r="J9">
            <v>24.840000000000003</v>
          </cell>
          <cell r="K9">
            <v>0</v>
          </cell>
        </row>
        <row r="10">
          <cell r="B10">
            <v>25.516666666666666</v>
          </cell>
          <cell r="C10">
            <v>33.9</v>
          </cell>
          <cell r="D10">
            <v>18.8</v>
          </cell>
          <cell r="E10">
            <v>61.05</v>
          </cell>
          <cell r="F10">
            <v>82</v>
          </cell>
          <cell r="G10">
            <v>34</v>
          </cell>
          <cell r="H10">
            <v>15.48</v>
          </cell>
          <cell r="I10" t="str">
            <v>S</v>
          </cell>
          <cell r="J10">
            <v>25.56</v>
          </cell>
          <cell r="K10">
            <v>0</v>
          </cell>
        </row>
        <row r="11">
          <cell r="B11">
            <v>23.791666666666668</v>
          </cell>
          <cell r="C11">
            <v>30.2</v>
          </cell>
          <cell r="D11">
            <v>19.2</v>
          </cell>
          <cell r="E11">
            <v>56.958333333333336</v>
          </cell>
          <cell r="F11">
            <v>76</v>
          </cell>
          <cell r="G11">
            <v>33</v>
          </cell>
          <cell r="H11">
            <v>21.6</v>
          </cell>
          <cell r="I11" t="str">
            <v>S</v>
          </cell>
          <cell r="J11">
            <v>38.519999999999996</v>
          </cell>
          <cell r="K11">
            <v>0</v>
          </cell>
        </row>
        <row r="12">
          <cell r="B12">
            <v>22.204166666666666</v>
          </cell>
          <cell r="C12">
            <v>30.2</v>
          </cell>
          <cell r="D12">
            <v>15.4</v>
          </cell>
          <cell r="E12">
            <v>57.416666666666664</v>
          </cell>
          <cell r="F12">
            <v>81</v>
          </cell>
          <cell r="G12">
            <v>31</v>
          </cell>
          <cell r="H12">
            <v>23.759999999999998</v>
          </cell>
          <cell r="I12" t="str">
            <v>S</v>
          </cell>
          <cell r="J12">
            <v>38.880000000000003</v>
          </cell>
          <cell r="K12">
            <v>0</v>
          </cell>
        </row>
        <row r="13">
          <cell r="B13">
            <v>22.25</v>
          </cell>
          <cell r="C13">
            <v>30.7</v>
          </cell>
          <cell r="D13">
            <v>15.4</v>
          </cell>
          <cell r="E13">
            <v>68.208333333333329</v>
          </cell>
          <cell r="F13">
            <v>90</v>
          </cell>
          <cell r="G13">
            <v>45</v>
          </cell>
          <cell r="H13">
            <v>25.92</v>
          </cell>
          <cell r="I13" t="str">
            <v>NE</v>
          </cell>
          <cell r="J13">
            <v>41.76</v>
          </cell>
          <cell r="K13">
            <v>0</v>
          </cell>
        </row>
        <row r="14">
          <cell r="B14">
            <v>25.322727272727267</v>
          </cell>
          <cell r="C14">
            <v>34.799999999999997</v>
          </cell>
          <cell r="D14">
            <v>17.3</v>
          </cell>
          <cell r="E14">
            <v>63.222222222222221</v>
          </cell>
          <cell r="F14">
            <v>81</v>
          </cell>
          <cell r="G14">
            <v>37</v>
          </cell>
          <cell r="H14">
            <v>21.6</v>
          </cell>
          <cell r="I14" t="str">
            <v>L</v>
          </cell>
          <cell r="J14">
            <v>36</v>
          </cell>
          <cell r="K14">
            <v>0</v>
          </cell>
        </row>
        <row r="15">
          <cell r="B15">
            <v>21.84</v>
          </cell>
          <cell r="C15">
            <v>25</v>
          </cell>
          <cell r="D15">
            <v>18.5</v>
          </cell>
          <cell r="E15">
            <v>69.8</v>
          </cell>
          <cell r="F15">
            <v>85</v>
          </cell>
          <cell r="G15">
            <v>60</v>
          </cell>
          <cell r="H15">
            <v>13.68</v>
          </cell>
          <cell r="I15" t="str">
            <v>L</v>
          </cell>
          <cell r="J15">
            <v>19.440000000000001</v>
          </cell>
          <cell r="K15">
            <v>0</v>
          </cell>
        </row>
        <row r="16">
          <cell r="B16">
            <v>22.272727272727277</v>
          </cell>
          <cell r="C16">
            <v>25.4</v>
          </cell>
          <cell r="D16">
            <v>20.399999999999999</v>
          </cell>
          <cell r="E16">
            <v>77.181818181818187</v>
          </cell>
          <cell r="F16">
            <v>87</v>
          </cell>
          <cell r="G16">
            <v>63</v>
          </cell>
          <cell r="H16">
            <v>9.7200000000000006</v>
          </cell>
          <cell r="I16" t="str">
            <v>L</v>
          </cell>
          <cell r="J16">
            <v>21.6</v>
          </cell>
          <cell r="K16">
            <v>0</v>
          </cell>
        </row>
        <row r="17">
          <cell r="B17">
            <v>24.922727272727276</v>
          </cell>
          <cell r="C17">
            <v>32.799999999999997</v>
          </cell>
          <cell r="D17">
            <v>20.399999999999999</v>
          </cell>
          <cell r="E17">
            <v>79.476190476190482</v>
          </cell>
          <cell r="F17">
            <v>96</v>
          </cell>
          <cell r="G17">
            <v>50</v>
          </cell>
          <cell r="H17">
            <v>23.759999999999998</v>
          </cell>
          <cell r="I17" t="str">
            <v>N</v>
          </cell>
          <cell r="J17">
            <v>39.96</v>
          </cell>
          <cell r="K17">
            <v>8.9999999999999982</v>
          </cell>
        </row>
        <row r="18">
          <cell r="B18">
            <v>26.679166666666664</v>
          </cell>
          <cell r="C18">
            <v>35.200000000000003</v>
          </cell>
          <cell r="D18">
            <v>20</v>
          </cell>
          <cell r="E18">
            <v>73.19047619047619</v>
          </cell>
          <cell r="F18">
            <v>92</v>
          </cell>
          <cell r="G18">
            <v>45</v>
          </cell>
          <cell r="H18">
            <v>28.44</v>
          </cell>
          <cell r="I18" t="str">
            <v>N</v>
          </cell>
          <cell r="J18">
            <v>43.2</v>
          </cell>
          <cell r="K18">
            <v>0</v>
          </cell>
        </row>
        <row r="19">
          <cell r="B19">
            <v>24.171428571428571</v>
          </cell>
          <cell r="C19">
            <v>27.2</v>
          </cell>
          <cell r="D19">
            <v>21.9</v>
          </cell>
          <cell r="E19">
            <v>79.857142857142861</v>
          </cell>
          <cell r="F19">
            <v>91</v>
          </cell>
          <cell r="G19">
            <v>66</v>
          </cell>
          <cell r="H19">
            <v>12.6</v>
          </cell>
          <cell r="I19" t="str">
            <v>NE</v>
          </cell>
          <cell r="J19">
            <v>16.920000000000002</v>
          </cell>
          <cell r="K19">
            <v>0</v>
          </cell>
        </row>
        <row r="20">
          <cell r="B20">
            <v>25.274999999999991</v>
          </cell>
          <cell r="C20">
            <v>32.700000000000003</v>
          </cell>
          <cell r="D20">
            <v>19.899999999999999</v>
          </cell>
          <cell r="E20">
            <v>82.583333333333329</v>
          </cell>
          <cell r="F20">
            <v>98</v>
          </cell>
          <cell r="G20">
            <v>55</v>
          </cell>
          <cell r="H20">
            <v>22.32</v>
          </cell>
          <cell r="I20" t="str">
            <v>N</v>
          </cell>
          <cell r="J20">
            <v>46.440000000000005</v>
          </cell>
          <cell r="K20">
            <v>6.8</v>
          </cell>
        </row>
        <row r="21">
          <cell r="B21">
            <v>23.612500000000001</v>
          </cell>
          <cell r="C21">
            <v>26.1</v>
          </cell>
          <cell r="D21">
            <v>22.2</v>
          </cell>
          <cell r="E21">
            <v>90.375</v>
          </cell>
          <cell r="F21">
            <v>95</v>
          </cell>
          <cell r="G21">
            <v>81</v>
          </cell>
          <cell r="H21">
            <v>7.2</v>
          </cell>
          <cell r="I21" t="str">
            <v>NE</v>
          </cell>
          <cell r="J21">
            <v>14.76</v>
          </cell>
          <cell r="K21">
            <v>0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S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25.3</v>
          </cell>
          <cell r="C5">
            <v>31.3</v>
          </cell>
          <cell r="D5">
            <v>21.9</v>
          </cell>
          <cell r="E5">
            <v>77.5</v>
          </cell>
          <cell r="F5">
            <v>94</v>
          </cell>
          <cell r="G5">
            <v>49</v>
          </cell>
          <cell r="H5">
            <v>14.4</v>
          </cell>
          <cell r="I5" t="str">
            <v>NO</v>
          </cell>
          <cell r="J5">
            <v>33.119999999999997</v>
          </cell>
          <cell r="K5">
            <v>4.6000000000000005</v>
          </cell>
        </row>
        <row r="6">
          <cell r="B6">
            <v>23.700000000000003</v>
          </cell>
          <cell r="C6">
            <v>29.8</v>
          </cell>
          <cell r="D6">
            <v>18.5</v>
          </cell>
          <cell r="E6">
            <v>61.666666666666664</v>
          </cell>
          <cell r="F6">
            <v>79</v>
          </cell>
          <cell r="G6">
            <v>39</v>
          </cell>
          <cell r="H6">
            <v>13.32</v>
          </cell>
          <cell r="I6" t="str">
            <v>NO</v>
          </cell>
          <cell r="J6">
            <v>35.64</v>
          </cell>
          <cell r="K6">
            <v>0</v>
          </cell>
        </row>
        <row r="7">
          <cell r="B7">
            <v>22.966666666666669</v>
          </cell>
          <cell r="C7">
            <v>31.3</v>
          </cell>
          <cell r="D7">
            <v>15.9</v>
          </cell>
          <cell r="E7">
            <v>60</v>
          </cell>
          <cell r="F7">
            <v>79</v>
          </cell>
          <cell r="G7">
            <v>37</v>
          </cell>
          <cell r="H7">
            <v>9.3600000000000012</v>
          </cell>
          <cell r="I7" t="str">
            <v>NO</v>
          </cell>
          <cell r="J7">
            <v>24.12</v>
          </cell>
          <cell r="K7">
            <v>0</v>
          </cell>
        </row>
        <row r="8">
          <cell r="B8">
            <v>24.549999999999997</v>
          </cell>
          <cell r="C8">
            <v>31.9</v>
          </cell>
          <cell r="D8">
            <v>15.5</v>
          </cell>
          <cell r="E8">
            <v>52.083333333333336</v>
          </cell>
          <cell r="F8">
            <v>82</v>
          </cell>
          <cell r="G8">
            <v>31</v>
          </cell>
          <cell r="H8">
            <v>9</v>
          </cell>
          <cell r="I8" t="str">
            <v>N</v>
          </cell>
          <cell r="J8">
            <v>23.400000000000002</v>
          </cell>
          <cell r="K8">
            <v>0</v>
          </cell>
        </row>
        <row r="9">
          <cell r="B9">
            <v>25.854166666666668</v>
          </cell>
          <cell r="C9">
            <v>33.299999999999997</v>
          </cell>
          <cell r="D9">
            <v>19.2</v>
          </cell>
          <cell r="E9">
            <v>56.75</v>
          </cell>
          <cell r="F9">
            <v>83</v>
          </cell>
          <cell r="G9">
            <v>31</v>
          </cell>
          <cell r="H9">
            <v>8.2799999999999994</v>
          </cell>
          <cell r="I9" t="str">
            <v>NE</v>
          </cell>
          <cell r="J9">
            <v>20.16</v>
          </cell>
          <cell r="K9">
            <v>0</v>
          </cell>
        </row>
        <row r="10">
          <cell r="B10">
            <v>26.650000000000006</v>
          </cell>
          <cell r="C10">
            <v>34.6</v>
          </cell>
          <cell r="D10">
            <v>18.399999999999999</v>
          </cell>
          <cell r="E10">
            <v>57.125</v>
          </cell>
          <cell r="F10">
            <v>88</v>
          </cell>
          <cell r="G10">
            <v>29</v>
          </cell>
          <cell r="H10">
            <v>11.16</v>
          </cell>
          <cell r="I10" t="str">
            <v>NO</v>
          </cell>
          <cell r="J10">
            <v>24.12</v>
          </cell>
          <cell r="K10">
            <v>0</v>
          </cell>
        </row>
        <row r="11">
          <cell r="B11">
            <v>26.212500000000006</v>
          </cell>
          <cell r="C11">
            <v>31.7</v>
          </cell>
          <cell r="D11">
            <v>21</v>
          </cell>
          <cell r="E11">
            <v>49.166666666666664</v>
          </cell>
          <cell r="F11">
            <v>68</v>
          </cell>
          <cell r="G11">
            <v>27</v>
          </cell>
          <cell r="H11">
            <v>10.44</v>
          </cell>
          <cell r="I11" t="str">
            <v>NO</v>
          </cell>
          <cell r="J11">
            <v>28.8</v>
          </cell>
          <cell r="K11">
            <v>0</v>
          </cell>
        </row>
        <row r="12">
          <cell r="B12">
            <v>24.283333333333335</v>
          </cell>
          <cell r="C12">
            <v>30.9</v>
          </cell>
          <cell r="D12">
            <v>17.600000000000001</v>
          </cell>
          <cell r="E12">
            <v>48</v>
          </cell>
          <cell r="F12">
            <v>71</v>
          </cell>
          <cell r="G12">
            <v>24</v>
          </cell>
          <cell r="H12">
            <v>13.32</v>
          </cell>
          <cell r="I12" t="str">
            <v>SO</v>
          </cell>
          <cell r="J12">
            <v>30.6</v>
          </cell>
          <cell r="K12">
            <v>0</v>
          </cell>
        </row>
        <row r="13">
          <cell r="B13">
            <v>24.804166666666671</v>
          </cell>
          <cell r="C13">
            <v>33.700000000000003</v>
          </cell>
          <cell r="D13">
            <v>17.600000000000001</v>
          </cell>
          <cell r="E13">
            <v>56.25</v>
          </cell>
          <cell r="F13">
            <v>82</v>
          </cell>
          <cell r="G13">
            <v>31</v>
          </cell>
          <cell r="H13">
            <v>11.879999999999999</v>
          </cell>
          <cell r="I13" t="str">
            <v>SO</v>
          </cell>
          <cell r="J13">
            <v>29.52</v>
          </cell>
          <cell r="K13">
            <v>0</v>
          </cell>
        </row>
        <row r="14">
          <cell r="B14">
            <v>27.191666666666663</v>
          </cell>
          <cell r="C14">
            <v>36.4</v>
          </cell>
          <cell r="D14">
            <v>17.7</v>
          </cell>
          <cell r="E14">
            <v>54.541666666666664</v>
          </cell>
          <cell r="F14">
            <v>88</v>
          </cell>
          <cell r="G14">
            <v>25</v>
          </cell>
          <cell r="H14">
            <v>6.84</v>
          </cell>
          <cell r="I14" t="str">
            <v>SO</v>
          </cell>
          <cell r="J14">
            <v>23.040000000000003</v>
          </cell>
          <cell r="K14">
            <v>0</v>
          </cell>
        </row>
        <row r="15">
          <cell r="B15">
            <v>27.5625</v>
          </cell>
          <cell r="C15">
            <v>36.6</v>
          </cell>
          <cell r="D15">
            <v>19.100000000000001</v>
          </cell>
          <cell r="E15">
            <v>58.5</v>
          </cell>
          <cell r="F15">
            <v>89</v>
          </cell>
          <cell r="G15">
            <v>24</v>
          </cell>
          <cell r="H15">
            <v>7.2</v>
          </cell>
          <cell r="I15" t="str">
            <v>SE</v>
          </cell>
          <cell r="J15">
            <v>23.759999999999998</v>
          </cell>
          <cell r="K15">
            <v>0</v>
          </cell>
        </row>
        <row r="16">
          <cell r="B16">
            <v>26.345833333333331</v>
          </cell>
          <cell r="C16">
            <v>36.5</v>
          </cell>
          <cell r="D16">
            <v>21.1</v>
          </cell>
          <cell r="E16">
            <v>67.541666666666671</v>
          </cell>
          <cell r="F16">
            <v>87</v>
          </cell>
          <cell r="G16">
            <v>34</v>
          </cell>
          <cell r="H16">
            <v>13.68</v>
          </cell>
          <cell r="I16" t="str">
            <v>NE</v>
          </cell>
          <cell r="J16">
            <v>39.96</v>
          </cell>
          <cell r="K16">
            <v>0</v>
          </cell>
        </row>
        <row r="17">
          <cell r="B17">
            <v>26.279166666666672</v>
          </cell>
          <cell r="C17">
            <v>34.6</v>
          </cell>
          <cell r="D17">
            <v>20.5</v>
          </cell>
          <cell r="E17">
            <v>67.708333333333329</v>
          </cell>
          <cell r="F17">
            <v>89</v>
          </cell>
          <cell r="G17">
            <v>34</v>
          </cell>
          <cell r="H17">
            <v>3.6</v>
          </cell>
          <cell r="I17" t="str">
            <v>SE</v>
          </cell>
          <cell r="J17">
            <v>19.440000000000001</v>
          </cell>
          <cell r="K17">
            <v>0</v>
          </cell>
        </row>
        <row r="18">
          <cell r="B18">
            <v>27.704166666666666</v>
          </cell>
          <cell r="C18">
            <v>36.4</v>
          </cell>
          <cell r="D18">
            <v>19.7</v>
          </cell>
          <cell r="E18">
            <v>62</v>
          </cell>
          <cell r="F18">
            <v>90</v>
          </cell>
          <cell r="G18">
            <v>31</v>
          </cell>
          <cell r="H18">
            <v>2.16</v>
          </cell>
          <cell r="I18" t="str">
            <v>L</v>
          </cell>
          <cell r="J18">
            <v>27</v>
          </cell>
          <cell r="K18">
            <v>0</v>
          </cell>
        </row>
        <row r="19">
          <cell r="B19">
            <v>28.095833333333331</v>
          </cell>
          <cell r="C19">
            <v>36.4</v>
          </cell>
          <cell r="D19">
            <v>21.2</v>
          </cell>
          <cell r="E19">
            <v>63.166666666666664</v>
          </cell>
          <cell r="F19">
            <v>90</v>
          </cell>
          <cell r="G19">
            <v>31</v>
          </cell>
          <cell r="H19">
            <v>2.52</v>
          </cell>
          <cell r="I19" t="str">
            <v>NE</v>
          </cell>
          <cell r="J19">
            <v>36.36</v>
          </cell>
          <cell r="K19">
            <v>2</v>
          </cell>
        </row>
        <row r="20">
          <cell r="B20">
            <v>25.845833333333331</v>
          </cell>
          <cell r="C20">
            <v>34.200000000000003</v>
          </cell>
          <cell r="D20">
            <v>22</v>
          </cell>
          <cell r="E20">
            <v>77.666666666666671</v>
          </cell>
          <cell r="F20">
            <v>94</v>
          </cell>
          <cell r="G20">
            <v>41</v>
          </cell>
          <cell r="H20">
            <v>6.48</v>
          </cell>
          <cell r="I20" t="str">
            <v>SO</v>
          </cell>
          <cell r="J20">
            <v>48.24</v>
          </cell>
          <cell r="K20">
            <v>11.2</v>
          </cell>
        </row>
        <row r="21">
          <cell r="B21">
            <v>27.641666666666669</v>
          </cell>
          <cell r="C21">
            <v>36.4</v>
          </cell>
          <cell r="D21">
            <v>21.1</v>
          </cell>
          <cell r="E21">
            <v>68.083333333333329</v>
          </cell>
          <cell r="F21">
            <v>94</v>
          </cell>
          <cell r="G21">
            <v>33</v>
          </cell>
          <cell r="H21">
            <v>0</v>
          </cell>
          <cell r="I21" t="str">
            <v>L</v>
          </cell>
          <cell r="J21">
            <v>25.92</v>
          </cell>
          <cell r="K21">
            <v>0</v>
          </cell>
        </row>
        <row r="22">
          <cell r="B22">
            <v>26.404166666666672</v>
          </cell>
          <cell r="C22">
            <v>34</v>
          </cell>
          <cell r="D22">
            <v>22</v>
          </cell>
          <cell r="E22">
            <v>72.875</v>
          </cell>
          <cell r="F22">
            <v>88</v>
          </cell>
          <cell r="G22">
            <v>39</v>
          </cell>
          <cell r="H22">
            <v>0</v>
          </cell>
          <cell r="I22" t="str">
            <v>NE</v>
          </cell>
          <cell r="J22">
            <v>23.759999999999998</v>
          </cell>
          <cell r="K22">
            <v>0.4</v>
          </cell>
        </row>
        <row r="23">
          <cell r="B23">
            <v>27.199999999999992</v>
          </cell>
          <cell r="C23">
            <v>36.6</v>
          </cell>
          <cell r="D23">
            <v>20</v>
          </cell>
          <cell r="E23">
            <v>66.416666666666671</v>
          </cell>
          <cell r="F23">
            <v>91</v>
          </cell>
          <cell r="G23">
            <v>28</v>
          </cell>
          <cell r="H23">
            <v>5.04</v>
          </cell>
          <cell r="I23" t="str">
            <v>NE</v>
          </cell>
          <cell r="J23">
            <v>29.880000000000003</v>
          </cell>
          <cell r="K23">
            <v>0</v>
          </cell>
        </row>
        <row r="24">
          <cell r="B24">
            <v>29.25833333333334</v>
          </cell>
          <cell r="C24">
            <v>37</v>
          </cell>
          <cell r="D24">
            <v>22.9</v>
          </cell>
          <cell r="E24">
            <v>60.583333333333336</v>
          </cell>
          <cell r="F24">
            <v>87</v>
          </cell>
          <cell r="G24">
            <v>29</v>
          </cell>
          <cell r="H24">
            <v>2.52</v>
          </cell>
          <cell r="I24" t="str">
            <v>NE</v>
          </cell>
          <cell r="J24">
            <v>26.64</v>
          </cell>
          <cell r="K24">
            <v>0</v>
          </cell>
        </row>
        <row r="25">
          <cell r="B25">
            <v>26.874999999999996</v>
          </cell>
          <cell r="C25">
            <v>35.6</v>
          </cell>
          <cell r="D25">
            <v>20.7</v>
          </cell>
          <cell r="E25">
            <v>68.333333333333329</v>
          </cell>
          <cell r="F25">
            <v>89</v>
          </cell>
          <cell r="G25">
            <v>34</v>
          </cell>
          <cell r="H25">
            <v>14.76</v>
          </cell>
          <cell r="I25" t="str">
            <v>NE</v>
          </cell>
          <cell r="J25">
            <v>46.440000000000005</v>
          </cell>
          <cell r="K25">
            <v>0.2</v>
          </cell>
        </row>
        <row r="26">
          <cell r="B26">
            <v>26.770833333333332</v>
          </cell>
          <cell r="C26">
            <v>34.299999999999997</v>
          </cell>
          <cell r="D26">
            <v>22.6</v>
          </cell>
          <cell r="E26">
            <v>73.583333333333329</v>
          </cell>
          <cell r="F26">
            <v>91</v>
          </cell>
          <cell r="G26">
            <v>43</v>
          </cell>
          <cell r="H26">
            <v>24.840000000000003</v>
          </cell>
          <cell r="I26" t="str">
            <v>NE</v>
          </cell>
          <cell r="J26">
            <v>51.84</v>
          </cell>
          <cell r="K26">
            <v>0</v>
          </cell>
        </row>
        <row r="27">
          <cell r="B27">
            <v>24.395833333333332</v>
          </cell>
          <cell r="C27">
            <v>28.8</v>
          </cell>
          <cell r="D27">
            <v>21.6</v>
          </cell>
          <cell r="E27">
            <v>83.125</v>
          </cell>
          <cell r="F27">
            <v>93</v>
          </cell>
          <cell r="G27">
            <v>68</v>
          </cell>
          <cell r="H27">
            <v>0</v>
          </cell>
          <cell r="I27" t="str">
            <v>NE</v>
          </cell>
          <cell r="J27">
            <v>29.52</v>
          </cell>
          <cell r="K27">
            <v>8</v>
          </cell>
        </row>
        <row r="28">
          <cell r="B28">
            <v>24.104166666666668</v>
          </cell>
          <cell r="C28">
            <v>30.4</v>
          </cell>
          <cell r="D28">
            <v>22</v>
          </cell>
          <cell r="E28">
            <v>87.625</v>
          </cell>
          <cell r="F28">
            <v>94</v>
          </cell>
          <cell r="G28">
            <v>58</v>
          </cell>
          <cell r="H28">
            <v>0</v>
          </cell>
          <cell r="I28" t="str">
            <v>SE</v>
          </cell>
          <cell r="J28">
            <v>15.48</v>
          </cell>
          <cell r="K28">
            <v>11.4</v>
          </cell>
        </row>
        <row r="29">
          <cell r="B29">
            <v>23.712500000000006</v>
          </cell>
          <cell r="C29">
            <v>29.9</v>
          </cell>
          <cell r="D29">
            <v>21.2</v>
          </cell>
          <cell r="E29">
            <v>86.375</v>
          </cell>
          <cell r="F29">
            <v>95</v>
          </cell>
          <cell r="G29">
            <v>61</v>
          </cell>
          <cell r="H29">
            <v>2.16</v>
          </cell>
          <cell r="I29" t="str">
            <v>S</v>
          </cell>
          <cell r="J29">
            <v>29.880000000000003</v>
          </cell>
          <cell r="K29">
            <v>27.2</v>
          </cell>
        </row>
        <row r="30">
          <cell r="B30">
            <v>24.745833333333334</v>
          </cell>
          <cell r="C30">
            <v>31.2</v>
          </cell>
          <cell r="D30">
            <v>20.9</v>
          </cell>
          <cell r="E30">
            <v>83.583333333333329</v>
          </cell>
          <cell r="F30">
            <v>95</v>
          </cell>
          <cell r="G30">
            <v>52</v>
          </cell>
          <cell r="H30">
            <v>0.72000000000000008</v>
          </cell>
          <cell r="I30" t="str">
            <v>S</v>
          </cell>
          <cell r="J30">
            <v>26.64</v>
          </cell>
          <cell r="K30">
            <v>18.799999999999997</v>
          </cell>
        </row>
        <row r="31">
          <cell r="B31">
            <v>26.504166666666666</v>
          </cell>
          <cell r="C31">
            <v>33.6</v>
          </cell>
          <cell r="D31">
            <v>20.9</v>
          </cell>
          <cell r="E31">
            <v>77.125</v>
          </cell>
          <cell r="F31">
            <v>95</v>
          </cell>
          <cell r="G31">
            <v>47</v>
          </cell>
          <cell r="H31">
            <v>0</v>
          </cell>
          <cell r="I31" t="str">
            <v>NE</v>
          </cell>
          <cell r="J31">
            <v>1.8</v>
          </cell>
          <cell r="K31">
            <v>0</v>
          </cell>
        </row>
        <row r="32">
          <cell r="B32">
            <v>25.695833333333329</v>
          </cell>
          <cell r="C32">
            <v>31.3</v>
          </cell>
          <cell r="D32">
            <v>20.9</v>
          </cell>
          <cell r="E32">
            <v>81.5</v>
          </cell>
          <cell r="F32">
            <v>94</v>
          </cell>
          <cell r="G32">
            <v>62</v>
          </cell>
          <cell r="H32">
            <v>2.16</v>
          </cell>
          <cell r="I32" t="str">
            <v>NE</v>
          </cell>
          <cell r="J32">
            <v>28.8</v>
          </cell>
          <cell r="K32">
            <v>1.2000000000000002</v>
          </cell>
        </row>
        <row r="33">
          <cell r="B33">
            <v>25.425000000000001</v>
          </cell>
          <cell r="C33">
            <v>28</v>
          </cell>
          <cell r="D33">
            <v>23.5</v>
          </cell>
          <cell r="E33">
            <v>83</v>
          </cell>
          <cell r="F33">
            <v>94</v>
          </cell>
          <cell r="G33">
            <v>67</v>
          </cell>
          <cell r="H33">
            <v>0</v>
          </cell>
          <cell r="I33" t="str">
            <v>NE</v>
          </cell>
          <cell r="J33">
            <v>14.04</v>
          </cell>
          <cell r="K33">
            <v>0</v>
          </cell>
        </row>
        <row r="34">
          <cell r="B34">
            <v>25.016666666666669</v>
          </cell>
          <cell r="C34">
            <v>32.299999999999997</v>
          </cell>
          <cell r="D34">
            <v>21.9</v>
          </cell>
          <cell r="E34">
            <v>84.75</v>
          </cell>
          <cell r="F34">
            <v>94</v>
          </cell>
          <cell r="G34">
            <v>53</v>
          </cell>
          <cell r="H34">
            <v>3.24</v>
          </cell>
          <cell r="I34" t="str">
            <v>L</v>
          </cell>
          <cell r="J34">
            <v>28.8</v>
          </cell>
          <cell r="K34">
            <v>0</v>
          </cell>
        </row>
        <row r="35">
          <cell r="B35">
            <v>26.441666666666674</v>
          </cell>
          <cell r="C35">
            <v>33.5</v>
          </cell>
          <cell r="D35">
            <v>22.7</v>
          </cell>
          <cell r="E35">
            <v>80.666666666666671</v>
          </cell>
          <cell r="F35">
            <v>94</v>
          </cell>
          <cell r="G35">
            <v>50</v>
          </cell>
          <cell r="H35">
            <v>0</v>
          </cell>
          <cell r="I35" t="str">
            <v>NE</v>
          </cell>
          <cell r="J35">
            <v>27.720000000000002</v>
          </cell>
          <cell r="K35">
            <v>0</v>
          </cell>
        </row>
        <row r="36">
          <cell r="I36" t="str">
            <v>NE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27.646153846153844</v>
          </cell>
          <cell r="C5">
            <v>30.7</v>
          </cell>
          <cell r="D5">
            <v>23.4</v>
          </cell>
          <cell r="E5">
            <v>73.92307692307692</v>
          </cell>
          <cell r="F5">
            <v>95</v>
          </cell>
          <cell r="G5">
            <v>57</v>
          </cell>
          <cell r="H5">
            <v>7.9200000000000008</v>
          </cell>
          <cell r="I5" t="str">
            <v>S</v>
          </cell>
          <cell r="J5">
            <v>28.44</v>
          </cell>
          <cell r="K5">
            <v>0.4</v>
          </cell>
        </row>
        <row r="6">
          <cell r="B6">
            <v>27.550000000000004</v>
          </cell>
          <cell r="C6">
            <v>30.4</v>
          </cell>
          <cell r="D6">
            <v>22</v>
          </cell>
          <cell r="E6">
            <v>51.071428571428569</v>
          </cell>
          <cell r="F6">
            <v>72</v>
          </cell>
          <cell r="G6">
            <v>39</v>
          </cell>
          <cell r="H6">
            <v>16.920000000000002</v>
          </cell>
          <cell r="I6" t="str">
            <v>S</v>
          </cell>
          <cell r="J6">
            <v>30.96</v>
          </cell>
          <cell r="K6">
            <v>0</v>
          </cell>
        </row>
        <row r="7">
          <cell r="B7">
            <v>27.971428571428572</v>
          </cell>
          <cell r="C7">
            <v>30.7</v>
          </cell>
          <cell r="D7">
            <v>22.5</v>
          </cell>
          <cell r="E7">
            <v>46</v>
          </cell>
          <cell r="F7">
            <v>60</v>
          </cell>
          <cell r="G7">
            <v>38</v>
          </cell>
          <cell r="H7">
            <v>7.2</v>
          </cell>
          <cell r="I7" t="str">
            <v>SE</v>
          </cell>
          <cell r="J7">
            <v>18</v>
          </cell>
          <cell r="K7">
            <v>0</v>
          </cell>
        </row>
        <row r="8">
          <cell r="B8">
            <v>30.1</v>
          </cell>
          <cell r="C8">
            <v>32.299999999999997</v>
          </cell>
          <cell r="D8">
            <v>27.9</v>
          </cell>
          <cell r="E8">
            <v>45.5</v>
          </cell>
          <cell r="F8">
            <v>52</v>
          </cell>
          <cell r="G8">
            <v>38</v>
          </cell>
          <cell r="H8">
            <v>2.8800000000000003</v>
          </cell>
          <cell r="I8" t="str">
            <v>S</v>
          </cell>
          <cell r="J8">
            <v>12.96</v>
          </cell>
          <cell r="K8">
            <v>0</v>
          </cell>
        </row>
        <row r="9">
          <cell r="B9">
            <v>31.099999999999998</v>
          </cell>
          <cell r="C9">
            <v>32.700000000000003</v>
          </cell>
          <cell r="D9">
            <v>26.9</v>
          </cell>
          <cell r="E9">
            <v>46.5</v>
          </cell>
          <cell r="F9">
            <v>62</v>
          </cell>
          <cell r="G9">
            <v>39</v>
          </cell>
          <cell r="H9">
            <v>5.4</v>
          </cell>
          <cell r="I9" t="str">
            <v>S</v>
          </cell>
          <cell r="J9">
            <v>16.559999999999999</v>
          </cell>
          <cell r="K9">
            <v>0</v>
          </cell>
        </row>
        <row r="10">
          <cell r="B10">
            <v>33.5</v>
          </cell>
          <cell r="C10">
            <v>35</v>
          </cell>
          <cell r="D10">
            <v>29.6</v>
          </cell>
          <cell r="E10">
            <v>44.4</v>
          </cell>
          <cell r="F10">
            <v>59</v>
          </cell>
          <cell r="G10">
            <v>36</v>
          </cell>
          <cell r="H10">
            <v>5.4</v>
          </cell>
          <cell r="I10" t="str">
            <v>SE</v>
          </cell>
          <cell r="J10">
            <v>15.840000000000002</v>
          </cell>
          <cell r="K10">
            <v>0</v>
          </cell>
        </row>
        <row r="11">
          <cell r="B11">
            <v>30.857142857142858</v>
          </cell>
          <cell r="C11">
            <v>33.200000000000003</v>
          </cell>
          <cell r="D11">
            <v>28.3</v>
          </cell>
          <cell r="E11">
            <v>44.714285714285715</v>
          </cell>
          <cell r="F11">
            <v>53</v>
          </cell>
          <cell r="G11">
            <v>36</v>
          </cell>
          <cell r="H11">
            <v>10.44</v>
          </cell>
          <cell r="I11" t="str">
            <v>SE</v>
          </cell>
          <cell r="J11">
            <v>26.28</v>
          </cell>
          <cell r="K11">
            <v>0</v>
          </cell>
        </row>
        <row r="12">
          <cell r="B12">
            <v>30.25</v>
          </cell>
          <cell r="C12">
            <v>33.1</v>
          </cell>
          <cell r="D12">
            <v>25</v>
          </cell>
          <cell r="E12">
            <v>35.75</v>
          </cell>
          <cell r="F12">
            <v>51</v>
          </cell>
          <cell r="G12">
            <v>28</v>
          </cell>
          <cell r="H12">
            <v>7.5600000000000005</v>
          </cell>
          <cell r="I12" t="str">
            <v>SE</v>
          </cell>
          <cell r="J12">
            <v>21.6</v>
          </cell>
          <cell r="K12">
            <v>0</v>
          </cell>
        </row>
        <row r="13">
          <cell r="B13">
            <v>32.237500000000004</v>
          </cell>
          <cell r="C13">
            <v>34.700000000000003</v>
          </cell>
          <cell r="D13">
            <v>25.8</v>
          </cell>
          <cell r="E13">
            <v>41.5</v>
          </cell>
          <cell r="F13">
            <v>60</v>
          </cell>
          <cell r="G13">
            <v>33</v>
          </cell>
          <cell r="H13">
            <v>8.2799999999999994</v>
          </cell>
          <cell r="I13" t="str">
            <v>NE</v>
          </cell>
          <cell r="J13">
            <v>25.56</v>
          </cell>
          <cell r="K13">
            <v>0</v>
          </cell>
        </row>
        <row r="14">
          <cell r="B14">
            <v>33.65</v>
          </cell>
          <cell r="C14">
            <v>35.5</v>
          </cell>
          <cell r="D14">
            <v>28.9</v>
          </cell>
          <cell r="E14">
            <v>48.625</v>
          </cell>
          <cell r="F14">
            <v>59</v>
          </cell>
          <cell r="G14">
            <v>41</v>
          </cell>
          <cell r="H14">
            <v>13.68</v>
          </cell>
          <cell r="I14" t="str">
            <v>NE</v>
          </cell>
          <cell r="J14">
            <v>27</v>
          </cell>
          <cell r="K14">
            <v>0</v>
          </cell>
        </row>
        <row r="15">
          <cell r="B15">
            <v>32.311111111111103</v>
          </cell>
          <cell r="C15">
            <v>34.5</v>
          </cell>
          <cell r="D15">
            <v>29.3</v>
          </cell>
          <cell r="E15">
            <v>50.666666666666664</v>
          </cell>
          <cell r="F15">
            <v>64</v>
          </cell>
          <cell r="G15">
            <v>42</v>
          </cell>
          <cell r="H15">
            <v>13.68</v>
          </cell>
          <cell r="I15" t="str">
            <v>N</v>
          </cell>
          <cell r="J15">
            <v>37.800000000000004</v>
          </cell>
          <cell r="K15">
            <v>0</v>
          </cell>
        </row>
        <row r="16">
          <cell r="B16">
            <v>33.287500000000001</v>
          </cell>
          <cell r="C16">
            <v>35.9</v>
          </cell>
          <cell r="D16">
            <v>29.5</v>
          </cell>
          <cell r="E16">
            <v>53.375</v>
          </cell>
          <cell r="F16">
            <v>70</v>
          </cell>
          <cell r="G16">
            <v>42</v>
          </cell>
          <cell r="H16">
            <v>12.24</v>
          </cell>
          <cell r="I16" t="str">
            <v>NO</v>
          </cell>
          <cell r="J16">
            <v>32.76</v>
          </cell>
          <cell r="K16">
            <v>0</v>
          </cell>
        </row>
        <row r="17">
          <cell r="B17">
            <v>31.51</v>
          </cell>
          <cell r="C17">
            <v>34.299999999999997</v>
          </cell>
          <cell r="D17">
            <v>26.4</v>
          </cell>
          <cell r="E17">
            <v>49.9</v>
          </cell>
          <cell r="F17">
            <v>74</v>
          </cell>
          <cell r="G17">
            <v>38</v>
          </cell>
          <cell r="H17">
            <v>16.2</v>
          </cell>
          <cell r="I17" t="str">
            <v>NE</v>
          </cell>
          <cell r="J17">
            <v>37.440000000000005</v>
          </cell>
          <cell r="K17">
            <v>0</v>
          </cell>
        </row>
        <row r="18">
          <cell r="B18">
            <v>32.927272727272729</v>
          </cell>
          <cell r="C18">
            <v>35.4</v>
          </cell>
          <cell r="D18">
            <v>26.8</v>
          </cell>
          <cell r="E18">
            <v>49.545454545454547</v>
          </cell>
          <cell r="F18">
            <v>74</v>
          </cell>
          <cell r="G18">
            <v>40</v>
          </cell>
          <cell r="H18">
            <v>15.48</v>
          </cell>
          <cell r="I18" t="str">
            <v>N</v>
          </cell>
          <cell r="J18">
            <v>39.24</v>
          </cell>
          <cell r="K18">
            <v>0</v>
          </cell>
        </row>
        <row r="19">
          <cell r="B19">
            <v>32.333333333333336</v>
          </cell>
          <cell r="C19">
            <v>36.299999999999997</v>
          </cell>
          <cell r="D19">
            <v>27.3</v>
          </cell>
          <cell r="E19">
            <v>52.166666666666664</v>
          </cell>
          <cell r="F19">
            <v>75</v>
          </cell>
          <cell r="G19">
            <v>35</v>
          </cell>
          <cell r="H19">
            <v>12.6</v>
          </cell>
          <cell r="I19" t="str">
            <v>N</v>
          </cell>
          <cell r="J19">
            <v>33.119999999999997</v>
          </cell>
          <cell r="K19">
            <v>0</v>
          </cell>
        </row>
        <row r="20">
          <cell r="B20">
            <v>32.590909090909093</v>
          </cell>
          <cell r="C20">
            <v>34.9</v>
          </cell>
          <cell r="D20">
            <v>26.4</v>
          </cell>
          <cell r="E20">
            <v>53.636363636363633</v>
          </cell>
          <cell r="F20">
            <v>82</v>
          </cell>
          <cell r="G20">
            <v>38</v>
          </cell>
          <cell r="H20">
            <v>9.7200000000000006</v>
          </cell>
          <cell r="I20" t="str">
            <v>NE</v>
          </cell>
          <cell r="J20">
            <v>28.08</v>
          </cell>
          <cell r="K20">
            <v>0</v>
          </cell>
        </row>
        <row r="21">
          <cell r="B21">
            <v>34.063636363636355</v>
          </cell>
          <cell r="C21">
            <v>36.799999999999997</v>
          </cell>
          <cell r="D21">
            <v>26.6</v>
          </cell>
          <cell r="E21">
            <v>46.909090909090907</v>
          </cell>
          <cell r="F21">
            <v>76</v>
          </cell>
          <cell r="G21">
            <v>35</v>
          </cell>
          <cell r="H21">
            <v>14.76</v>
          </cell>
          <cell r="I21" t="str">
            <v>N</v>
          </cell>
          <cell r="J21">
            <v>30.240000000000002</v>
          </cell>
          <cell r="K21">
            <v>0</v>
          </cell>
        </row>
        <row r="22">
          <cell r="B22">
            <v>34.480000000000004</v>
          </cell>
          <cell r="C22">
            <v>37.4</v>
          </cell>
          <cell r="D22">
            <v>28.3</v>
          </cell>
          <cell r="E22">
            <v>43</v>
          </cell>
          <cell r="F22">
            <v>73</v>
          </cell>
          <cell r="G22">
            <v>30</v>
          </cell>
          <cell r="H22">
            <v>12.24</v>
          </cell>
          <cell r="I22" t="str">
            <v>N</v>
          </cell>
          <cell r="J22">
            <v>29.880000000000003</v>
          </cell>
          <cell r="K22">
            <v>0</v>
          </cell>
        </row>
        <row r="23">
          <cell r="B23">
            <v>34.309999999999995</v>
          </cell>
          <cell r="C23">
            <v>36.9</v>
          </cell>
          <cell r="D23">
            <v>26.7</v>
          </cell>
          <cell r="E23">
            <v>42.8</v>
          </cell>
          <cell r="F23">
            <v>76</v>
          </cell>
          <cell r="G23">
            <v>29</v>
          </cell>
          <cell r="H23">
            <v>12.6</v>
          </cell>
          <cell r="I23" t="str">
            <v>N</v>
          </cell>
          <cell r="J23">
            <v>28.08</v>
          </cell>
          <cell r="K23">
            <v>0</v>
          </cell>
        </row>
        <row r="24">
          <cell r="B24">
            <v>34.410000000000004</v>
          </cell>
          <cell r="C24">
            <v>36.6</v>
          </cell>
          <cell r="D24">
            <v>27.1</v>
          </cell>
          <cell r="E24">
            <v>41.6</v>
          </cell>
          <cell r="F24">
            <v>73</v>
          </cell>
          <cell r="G24">
            <v>32</v>
          </cell>
          <cell r="H24">
            <v>16.559999999999999</v>
          </cell>
          <cell r="I24" t="str">
            <v>N</v>
          </cell>
          <cell r="J24">
            <v>35.28</v>
          </cell>
          <cell r="K24">
            <v>0</v>
          </cell>
        </row>
        <row r="25">
          <cell r="B25">
            <v>33.880000000000003</v>
          </cell>
          <cell r="C25">
            <v>36.299999999999997</v>
          </cell>
          <cell r="D25">
            <v>27.8</v>
          </cell>
          <cell r="E25">
            <v>46.5</v>
          </cell>
          <cell r="F25">
            <v>75</v>
          </cell>
          <cell r="G25">
            <v>38</v>
          </cell>
          <cell r="H25">
            <v>11.520000000000001</v>
          </cell>
          <cell r="I25" t="str">
            <v>N</v>
          </cell>
          <cell r="J25">
            <v>33.119999999999997</v>
          </cell>
          <cell r="K25">
            <v>0</v>
          </cell>
        </row>
        <row r="26">
          <cell r="B26">
            <v>30.881818181818179</v>
          </cell>
          <cell r="C26">
            <v>34.799999999999997</v>
          </cell>
          <cell r="D26">
            <v>24</v>
          </cell>
          <cell r="E26">
            <v>59.81818181818182</v>
          </cell>
          <cell r="F26">
            <v>87</v>
          </cell>
          <cell r="G26">
            <v>45</v>
          </cell>
          <cell r="H26">
            <v>10.08</v>
          </cell>
          <cell r="I26" t="str">
            <v>NO</v>
          </cell>
          <cell r="J26">
            <v>43.92</v>
          </cell>
          <cell r="K26">
            <v>11.2</v>
          </cell>
        </row>
        <row r="27">
          <cell r="B27">
            <v>28.728571428571428</v>
          </cell>
          <cell r="C27">
            <v>32.9</v>
          </cell>
          <cell r="D27">
            <v>25.9</v>
          </cell>
          <cell r="E27">
            <v>70</v>
          </cell>
          <cell r="F27">
            <v>86</v>
          </cell>
          <cell r="G27">
            <v>49</v>
          </cell>
          <cell r="H27">
            <v>10.8</v>
          </cell>
          <cell r="I27" t="str">
            <v>L</v>
          </cell>
          <cell r="J27">
            <v>29.52</v>
          </cell>
          <cell r="K27">
            <v>0</v>
          </cell>
        </row>
        <row r="28">
          <cell r="B28">
            <v>27.355555555555554</v>
          </cell>
          <cell r="C28">
            <v>31.9</v>
          </cell>
          <cell r="D28">
            <v>24.6</v>
          </cell>
          <cell r="E28">
            <v>73.888888888888886</v>
          </cell>
          <cell r="F28">
            <v>89</v>
          </cell>
          <cell r="G28">
            <v>57</v>
          </cell>
          <cell r="H28">
            <v>12.24</v>
          </cell>
          <cell r="I28" t="str">
            <v>NO</v>
          </cell>
          <cell r="J28">
            <v>37.080000000000005</v>
          </cell>
          <cell r="K28">
            <v>0</v>
          </cell>
        </row>
        <row r="29">
          <cell r="B29">
            <v>29.24545454545455</v>
          </cell>
          <cell r="C29">
            <v>34.4</v>
          </cell>
          <cell r="D29">
            <v>23.8</v>
          </cell>
          <cell r="E29">
            <v>65.909090909090907</v>
          </cell>
          <cell r="F29">
            <v>93</v>
          </cell>
          <cell r="G29">
            <v>43</v>
          </cell>
          <cell r="H29">
            <v>11.879999999999999</v>
          </cell>
          <cell r="I29" t="str">
            <v>N</v>
          </cell>
          <cell r="J29">
            <v>46.800000000000004</v>
          </cell>
          <cell r="K29">
            <v>0</v>
          </cell>
        </row>
        <row r="30">
          <cell r="B30">
            <v>28.827272727272728</v>
          </cell>
          <cell r="C30">
            <v>31.3</v>
          </cell>
          <cell r="D30">
            <v>22.9</v>
          </cell>
          <cell r="E30">
            <v>69.545454545454547</v>
          </cell>
          <cell r="F30">
            <v>95</v>
          </cell>
          <cell r="G30">
            <v>58</v>
          </cell>
          <cell r="H30">
            <v>9</v>
          </cell>
          <cell r="I30" t="str">
            <v>N</v>
          </cell>
          <cell r="J30">
            <v>20.52</v>
          </cell>
          <cell r="K30">
            <v>0</v>
          </cell>
        </row>
        <row r="31">
          <cell r="B31">
            <v>31.072727272727267</v>
          </cell>
          <cell r="C31">
            <v>34.799999999999997</v>
          </cell>
          <cell r="D31">
            <v>25.3</v>
          </cell>
          <cell r="E31">
            <v>61.545454545454547</v>
          </cell>
          <cell r="F31">
            <v>84</v>
          </cell>
          <cell r="G31">
            <v>44</v>
          </cell>
          <cell r="H31">
            <v>10.44</v>
          </cell>
          <cell r="I31" t="str">
            <v>N</v>
          </cell>
          <cell r="J31">
            <v>26.64</v>
          </cell>
          <cell r="K31">
            <v>0</v>
          </cell>
        </row>
        <row r="32">
          <cell r="B32">
            <v>31</v>
          </cell>
          <cell r="C32">
            <v>34.6</v>
          </cell>
          <cell r="D32">
            <v>25.6</v>
          </cell>
          <cell r="E32">
            <v>63.545454545454547</v>
          </cell>
          <cell r="F32">
            <v>85</v>
          </cell>
          <cell r="G32">
            <v>50</v>
          </cell>
          <cell r="H32">
            <v>10.08</v>
          </cell>
          <cell r="I32" t="str">
            <v>NO</v>
          </cell>
          <cell r="J32">
            <v>26.64</v>
          </cell>
          <cell r="K32">
            <v>0</v>
          </cell>
        </row>
        <row r="33">
          <cell r="B33">
            <v>24.6</v>
          </cell>
          <cell r="C33">
            <v>24.7</v>
          </cell>
          <cell r="D33">
            <v>23.9</v>
          </cell>
          <cell r="E33">
            <v>91</v>
          </cell>
          <cell r="F33">
            <v>92</v>
          </cell>
          <cell r="G33">
            <v>91</v>
          </cell>
          <cell r="H33">
            <v>2.52</v>
          </cell>
          <cell r="I33" t="str">
            <v>O</v>
          </cell>
          <cell r="J33">
            <v>9.3600000000000012</v>
          </cell>
          <cell r="K33">
            <v>0</v>
          </cell>
        </row>
        <row r="34">
          <cell r="B34">
            <v>27.21</v>
          </cell>
          <cell r="C34">
            <v>31.2</v>
          </cell>
          <cell r="D34">
            <v>24.5</v>
          </cell>
          <cell r="E34">
            <v>81.7</v>
          </cell>
          <cell r="F34">
            <v>91</v>
          </cell>
          <cell r="G34">
            <v>66</v>
          </cell>
          <cell r="H34">
            <v>11.16</v>
          </cell>
          <cell r="I34" t="str">
            <v>NE</v>
          </cell>
          <cell r="J34">
            <v>25.92</v>
          </cell>
          <cell r="K34">
            <v>6.8</v>
          </cell>
        </row>
        <row r="35">
          <cell r="B35">
            <v>29.400000000000002</v>
          </cell>
          <cell r="C35">
            <v>32.700000000000003</v>
          </cell>
          <cell r="D35">
            <v>24.4</v>
          </cell>
          <cell r="E35">
            <v>73.833333333333329</v>
          </cell>
          <cell r="F35">
            <v>94</v>
          </cell>
          <cell r="G35">
            <v>57</v>
          </cell>
          <cell r="H35">
            <v>11.16</v>
          </cell>
          <cell r="I35" t="str">
            <v>NE</v>
          </cell>
          <cell r="J35">
            <v>19.8</v>
          </cell>
          <cell r="K35">
            <v>11.4</v>
          </cell>
        </row>
        <row r="36">
          <cell r="I36" t="str">
            <v>N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25.620833333333334</v>
          </cell>
          <cell r="C5">
            <v>31.3</v>
          </cell>
          <cell r="D5">
            <v>22.2</v>
          </cell>
          <cell r="E5">
            <v>80.125</v>
          </cell>
          <cell r="F5">
            <v>98</v>
          </cell>
          <cell r="G5">
            <v>49</v>
          </cell>
          <cell r="H5">
            <v>15.48</v>
          </cell>
          <cell r="I5" t="str">
            <v>S</v>
          </cell>
          <cell r="J5">
            <v>38.880000000000003</v>
          </cell>
          <cell r="K5">
            <v>3.6000000000000005</v>
          </cell>
        </row>
        <row r="6">
          <cell r="B6">
            <v>24.470833333333331</v>
          </cell>
          <cell r="C6">
            <v>30</v>
          </cell>
          <cell r="D6">
            <v>19.5</v>
          </cell>
          <cell r="E6">
            <v>62.333333333333336</v>
          </cell>
          <cell r="F6">
            <v>79</v>
          </cell>
          <cell r="G6">
            <v>42</v>
          </cell>
          <cell r="H6">
            <v>18</v>
          </cell>
          <cell r="I6" t="str">
            <v>SO</v>
          </cell>
          <cell r="J6">
            <v>37.080000000000005</v>
          </cell>
          <cell r="K6">
            <v>0</v>
          </cell>
        </row>
        <row r="7">
          <cell r="B7">
            <v>24.104166666666668</v>
          </cell>
          <cell r="C7">
            <v>31.8</v>
          </cell>
          <cell r="D7">
            <v>17.399999999999999</v>
          </cell>
          <cell r="E7">
            <v>64.5</v>
          </cell>
          <cell r="F7">
            <v>82</v>
          </cell>
          <cell r="G7">
            <v>37</v>
          </cell>
          <cell r="H7">
            <v>14.76</v>
          </cell>
          <cell r="I7" t="str">
            <v>SO</v>
          </cell>
          <cell r="J7">
            <v>33.480000000000004</v>
          </cell>
          <cell r="K7">
            <v>0</v>
          </cell>
        </row>
        <row r="8">
          <cell r="B8">
            <v>25.987499999999997</v>
          </cell>
          <cell r="C8">
            <v>32.4</v>
          </cell>
          <cell r="D8">
            <v>19.5</v>
          </cell>
          <cell r="E8">
            <v>55.125</v>
          </cell>
          <cell r="F8">
            <v>77</v>
          </cell>
          <cell r="G8">
            <v>38</v>
          </cell>
          <cell r="H8">
            <v>12.6</v>
          </cell>
          <cell r="I8" t="str">
            <v>S</v>
          </cell>
          <cell r="J8">
            <v>27.720000000000002</v>
          </cell>
          <cell r="K8">
            <v>0</v>
          </cell>
        </row>
        <row r="9">
          <cell r="B9">
            <v>27.099999999999998</v>
          </cell>
          <cell r="C9">
            <v>34</v>
          </cell>
          <cell r="D9">
            <v>21</v>
          </cell>
          <cell r="E9">
            <v>50.333333333333336</v>
          </cell>
          <cell r="F9">
            <v>73</v>
          </cell>
          <cell r="G9">
            <v>32</v>
          </cell>
          <cell r="H9">
            <v>13.32</v>
          </cell>
          <cell r="I9" t="str">
            <v>S</v>
          </cell>
          <cell r="J9">
            <v>23.040000000000003</v>
          </cell>
          <cell r="K9">
            <v>0</v>
          </cell>
        </row>
        <row r="10">
          <cell r="B10">
            <v>27.979166666666671</v>
          </cell>
          <cell r="C10">
            <v>34.4</v>
          </cell>
          <cell r="D10">
            <v>21.3</v>
          </cell>
          <cell r="E10">
            <v>48</v>
          </cell>
          <cell r="F10">
            <v>72</v>
          </cell>
          <cell r="G10">
            <v>30</v>
          </cell>
          <cell r="H10">
            <v>11.16</v>
          </cell>
          <cell r="I10" t="str">
            <v>S</v>
          </cell>
          <cell r="J10">
            <v>25.2</v>
          </cell>
          <cell r="K10">
            <v>0</v>
          </cell>
        </row>
        <row r="11">
          <cell r="B11">
            <v>26.987500000000001</v>
          </cell>
          <cell r="C11">
            <v>33.299999999999997</v>
          </cell>
          <cell r="D11">
            <v>22</v>
          </cell>
          <cell r="E11">
            <v>44.375</v>
          </cell>
          <cell r="F11">
            <v>63</v>
          </cell>
          <cell r="G11">
            <v>25</v>
          </cell>
          <cell r="H11">
            <v>15.48</v>
          </cell>
          <cell r="I11" t="str">
            <v>S</v>
          </cell>
          <cell r="J11">
            <v>36.72</v>
          </cell>
          <cell r="K11">
            <v>0</v>
          </cell>
        </row>
        <row r="12">
          <cell r="B12">
            <v>24.208333333333329</v>
          </cell>
          <cell r="C12">
            <v>30.4</v>
          </cell>
          <cell r="D12">
            <v>18</v>
          </cell>
          <cell r="E12">
            <v>51.5</v>
          </cell>
          <cell r="F12">
            <v>69</v>
          </cell>
          <cell r="G12">
            <v>31</v>
          </cell>
          <cell r="H12">
            <v>16.920000000000002</v>
          </cell>
          <cell r="I12" t="str">
            <v>SE</v>
          </cell>
          <cell r="J12">
            <v>33.119999999999997</v>
          </cell>
          <cell r="K12">
            <v>0</v>
          </cell>
        </row>
        <row r="13">
          <cell r="B13">
            <v>24.629166666666663</v>
          </cell>
          <cell r="C13">
            <v>32.6</v>
          </cell>
          <cell r="D13">
            <v>17.7</v>
          </cell>
          <cell r="E13">
            <v>53.75</v>
          </cell>
          <cell r="F13">
            <v>79</v>
          </cell>
          <cell r="G13">
            <v>29</v>
          </cell>
          <cell r="H13">
            <v>19.8</v>
          </cell>
          <cell r="I13" t="str">
            <v>L</v>
          </cell>
          <cell r="J13">
            <v>35.28</v>
          </cell>
          <cell r="K13">
            <v>0</v>
          </cell>
        </row>
        <row r="14">
          <cell r="B14">
            <v>27.683333333333326</v>
          </cell>
          <cell r="C14">
            <v>36.299999999999997</v>
          </cell>
          <cell r="D14">
            <v>19.100000000000001</v>
          </cell>
          <cell r="E14">
            <v>48</v>
          </cell>
          <cell r="F14">
            <v>74</v>
          </cell>
          <cell r="G14">
            <v>23</v>
          </cell>
          <cell r="H14">
            <v>12.96</v>
          </cell>
          <cell r="I14" t="str">
            <v>L</v>
          </cell>
          <cell r="J14">
            <v>26.28</v>
          </cell>
          <cell r="K14">
            <v>0</v>
          </cell>
        </row>
        <row r="15">
          <cell r="B15">
            <v>29.3</v>
          </cell>
          <cell r="C15">
            <v>36.299999999999997</v>
          </cell>
          <cell r="D15">
            <v>22.8</v>
          </cell>
          <cell r="E15">
            <v>50.291666666666664</v>
          </cell>
          <cell r="F15">
            <v>74</v>
          </cell>
          <cell r="G15">
            <v>27</v>
          </cell>
          <cell r="H15">
            <v>20.16</v>
          </cell>
          <cell r="I15" t="str">
            <v>NE</v>
          </cell>
          <cell r="J15">
            <v>36.36</v>
          </cell>
          <cell r="K15">
            <v>0</v>
          </cell>
        </row>
        <row r="16">
          <cell r="B16">
            <v>28.412499999999998</v>
          </cell>
          <cell r="C16">
            <v>37.6</v>
          </cell>
          <cell r="D16">
            <v>23.5</v>
          </cell>
          <cell r="E16">
            <v>55.125</v>
          </cell>
          <cell r="F16">
            <v>86</v>
          </cell>
          <cell r="G16">
            <v>32</v>
          </cell>
          <cell r="H16">
            <v>21.96</v>
          </cell>
          <cell r="I16" t="str">
            <v>N</v>
          </cell>
          <cell r="J16">
            <v>44.28</v>
          </cell>
          <cell r="K16">
            <v>0.2</v>
          </cell>
        </row>
        <row r="17">
          <cell r="B17">
            <v>27.508333333333329</v>
          </cell>
          <cell r="C17">
            <v>35.5</v>
          </cell>
          <cell r="D17">
            <v>20.5</v>
          </cell>
          <cell r="E17">
            <v>67.708333333333329</v>
          </cell>
          <cell r="F17">
            <v>95</v>
          </cell>
          <cell r="G17">
            <v>37</v>
          </cell>
          <cell r="H17">
            <v>12.96</v>
          </cell>
          <cell r="I17" t="str">
            <v>NE</v>
          </cell>
          <cell r="J17">
            <v>30.6</v>
          </cell>
          <cell r="K17">
            <v>0.2</v>
          </cell>
        </row>
        <row r="18">
          <cell r="B18">
            <v>28.483333333333334</v>
          </cell>
          <cell r="C18">
            <v>36.4</v>
          </cell>
          <cell r="D18">
            <v>22.1</v>
          </cell>
          <cell r="E18">
            <v>58.833333333333336</v>
          </cell>
          <cell r="F18">
            <v>84</v>
          </cell>
          <cell r="G18">
            <v>32</v>
          </cell>
          <cell r="H18">
            <v>18</v>
          </cell>
          <cell r="I18" t="str">
            <v>NE</v>
          </cell>
          <cell r="J18">
            <v>42.480000000000004</v>
          </cell>
          <cell r="K18">
            <v>0</v>
          </cell>
        </row>
        <row r="19">
          <cell r="B19">
            <v>28.287500000000005</v>
          </cell>
          <cell r="C19">
            <v>35</v>
          </cell>
          <cell r="D19">
            <v>23.9</v>
          </cell>
          <cell r="E19">
            <v>64.083333333333329</v>
          </cell>
          <cell r="F19">
            <v>81</v>
          </cell>
          <cell r="G19">
            <v>37</v>
          </cell>
          <cell r="H19">
            <v>14.04</v>
          </cell>
          <cell r="I19" t="str">
            <v>N</v>
          </cell>
          <cell r="J19">
            <v>29.880000000000003</v>
          </cell>
          <cell r="K19">
            <v>0</v>
          </cell>
        </row>
        <row r="20">
          <cell r="B20">
            <v>28.366666666666674</v>
          </cell>
          <cell r="C20">
            <v>35.6</v>
          </cell>
          <cell r="D20">
            <v>22.1</v>
          </cell>
          <cell r="E20">
            <v>66</v>
          </cell>
          <cell r="F20">
            <v>93</v>
          </cell>
          <cell r="G20">
            <v>39</v>
          </cell>
          <cell r="H20">
            <v>12.6</v>
          </cell>
          <cell r="I20" t="str">
            <v>L</v>
          </cell>
          <cell r="J20">
            <v>29.880000000000003</v>
          </cell>
          <cell r="K20">
            <v>0</v>
          </cell>
        </row>
        <row r="21">
          <cell r="B21">
            <v>30.058333333333334</v>
          </cell>
          <cell r="C21">
            <v>38</v>
          </cell>
          <cell r="D21">
            <v>23</v>
          </cell>
          <cell r="E21">
            <v>59.833333333333336</v>
          </cell>
          <cell r="F21">
            <v>90</v>
          </cell>
          <cell r="G21">
            <v>31</v>
          </cell>
          <cell r="H21">
            <v>15.840000000000002</v>
          </cell>
          <cell r="I21" t="str">
            <v>S</v>
          </cell>
          <cell r="J21">
            <v>35.28</v>
          </cell>
          <cell r="K21">
            <v>0</v>
          </cell>
        </row>
        <row r="22">
          <cell r="B22">
            <v>29.908333333333335</v>
          </cell>
          <cell r="C22">
            <v>37.299999999999997</v>
          </cell>
          <cell r="D22">
            <v>25.2</v>
          </cell>
          <cell r="E22">
            <v>60.25</v>
          </cell>
          <cell r="F22">
            <v>81</v>
          </cell>
          <cell r="G22">
            <v>33</v>
          </cell>
          <cell r="H22">
            <v>30.96</v>
          </cell>
          <cell r="I22" t="str">
            <v>O</v>
          </cell>
          <cell r="J22">
            <v>59.4</v>
          </cell>
          <cell r="K22">
            <v>0</v>
          </cell>
        </row>
        <row r="23">
          <cell r="B23">
            <v>28.954166666666666</v>
          </cell>
          <cell r="C23">
            <v>37.299999999999997</v>
          </cell>
          <cell r="D23">
            <v>22.4</v>
          </cell>
          <cell r="E23">
            <v>67.625</v>
          </cell>
          <cell r="F23">
            <v>95</v>
          </cell>
          <cell r="G23">
            <v>32</v>
          </cell>
          <cell r="H23">
            <v>20.52</v>
          </cell>
          <cell r="I23" t="str">
            <v>NE</v>
          </cell>
          <cell r="J23">
            <v>37.080000000000005</v>
          </cell>
          <cell r="K23">
            <v>0</v>
          </cell>
        </row>
        <row r="24">
          <cell r="B24">
            <v>30.387499999999999</v>
          </cell>
          <cell r="C24">
            <v>36.9</v>
          </cell>
          <cell r="D24">
            <v>24.1</v>
          </cell>
          <cell r="E24">
            <v>59.375</v>
          </cell>
          <cell r="F24">
            <v>86</v>
          </cell>
          <cell r="G24">
            <v>33</v>
          </cell>
          <cell r="H24">
            <v>19.079999999999998</v>
          </cell>
          <cell r="I24" t="str">
            <v>N</v>
          </cell>
          <cell r="J24">
            <v>52.2</v>
          </cell>
          <cell r="K24">
            <v>0</v>
          </cell>
        </row>
        <row r="25">
          <cell r="B25">
            <v>30.041666666666657</v>
          </cell>
          <cell r="C25">
            <v>37.5</v>
          </cell>
          <cell r="D25">
            <v>23.8</v>
          </cell>
          <cell r="E25">
            <v>58.416666666666664</v>
          </cell>
          <cell r="F25">
            <v>84</v>
          </cell>
          <cell r="G25">
            <v>30</v>
          </cell>
          <cell r="H25">
            <v>22.32</v>
          </cell>
          <cell r="I25" t="str">
            <v>NO</v>
          </cell>
          <cell r="J25">
            <v>48.6</v>
          </cell>
          <cell r="K25">
            <v>0</v>
          </cell>
        </row>
        <row r="26">
          <cell r="B26">
            <v>27.087500000000006</v>
          </cell>
          <cell r="C26">
            <v>35.6</v>
          </cell>
          <cell r="D26">
            <v>22.6</v>
          </cell>
          <cell r="E26">
            <v>71.333333333333329</v>
          </cell>
          <cell r="F26">
            <v>95</v>
          </cell>
          <cell r="G26">
            <v>39</v>
          </cell>
          <cell r="H26">
            <v>18.720000000000002</v>
          </cell>
          <cell r="I26" t="str">
            <v>NO</v>
          </cell>
          <cell r="J26">
            <v>45.36</v>
          </cell>
          <cell r="K26">
            <v>3.4</v>
          </cell>
        </row>
        <row r="27">
          <cell r="B27">
            <v>23.866666666666664</v>
          </cell>
          <cell r="C27">
            <v>30.3</v>
          </cell>
          <cell r="D27">
            <v>21.9</v>
          </cell>
          <cell r="E27">
            <v>90.375</v>
          </cell>
          <cell r="F27">
            <v>97</v>
          </cell>
          <cell r="G27">
            <v>65</v>
          </cell>
          <cell r="H27">
            <v>27</v>
          </cell>
          <cell r="I27" t="str">
            <v>N</v>
          </cell>
          <cell r="J27">
            <v>47.519999999999996</v>
          </cell>
          <cell r="K27">
            <v>19.8</v>
          </cell>
        </row>
        <row r="28">
          <cell r="B28">
            <v>24.670833333333331</v>
          </cell>
          <cell r="C28">
            <v>30.2</v>
          </cell>
          <cell r="D28">
            <v>21.8</v>
          </cell>
          <cell r="E28">
            <v>86.833333333333329</v>
          </cell>
          <cell r="F28">
            <v>98</v>
          </cell>
          <cell r="G28">
            <v>61</v>
          </cell>
          <cell r="H28">
            <v>14.4</v>
          </cell>
          <cell r="I28" t="str">
            <v>N</v>
          </cell>
          <cell r="J28">
            <v>21.96</v>
          </cell>
          <cell r="K28">
            <v>0.60000000000000009</v>
          </cell>
        </row>
        <row r="29">
          <cell r="B29">
            <v>25.070833333333336</v>
          </cell>
          <cell r="C29">
            <v>31.3</v>
          </cell>
          <cell r="D29">
            <v>22.6</v>
          </cell>
          <cell r="E29">
            <v>86.791666666666671</v>
          </cell>
          <cell r="F29">
            <v>97</v>
          </cell>
          <cell r="G29">
            <v>58</v>
          </cell>
          <cell r="H29">
            <v>10.08</v>
          </cell>
          <cell r="I29" t="str">
            <v>L</v>
          </cell>
          <cell r="J29">
            <v>23.400000000000002</v>
          </cell>
          <cell r="K29">
            <v>2</v>
          </cell>
        </row>
        <row r="30">
          <cell r="B30">
            <v>26.245833333333337</v>
          </cell>
          <cell r="C30">
            <v>33.6</v>
          </cell>
          <cell r="D30">
            <v>22.2</v>
          </cell>
          <cell r="E30">
            <v>80.875</v>
          </cell>
          <cell r="F30">
            <v>97</v>
          </cell>
          <cell r="G30">
            <v>46</v>
          </cell>
          <cell r="H30">
            <v>10.08</v>
          </cell>
          <cell r="I30" t="str">
            <v>N</v>
          </cell>
          <cell r="J30">
            <v>41.76</v>
          </cell>
          <cell r="K30">
            <v>1.6</v>
          </cell>
        </row>
        <row r="31">
          <cell r="B31">
            <v>26.775000000000002</v>
          </cell>
          <cell r="C31">
            <v>34.5</v>
          </cell>
          <cell r="D31">
            <v>22.5</v>
          </cell>
          <cell r="E31">
            <v>77.166666666666671</v>
          </cell>
          <cell r="F31">
            <v>96</v>
          </cell>
          <cell r="G31">
            <v>46</v>
          </cell>
          <cell r="H31">
            <v>11.16</v>
          </cell>
          <cell r="I31" t="str">
            <v>N</v>
          </cell>
          <cell r="J31">
            <v>24.840000000000003</v>
          </cell>
          <cell r="K31">
            <v>0.2</v>
          </cell>
        </row>
        <row r="32">
          <cell r="B32">
            <v>27.662499999999994</v>
          </cell>
          <cell r="C32">
            <v>34.200000000000003</v>
          </cell>
          <cell r="D32">
            <v>23.2</v>
          </cell>
          <cell r="E32">
            <v>72.75</v>
          </cell>
          <cell r="F32">
            <v>94</v>
          </cell>
          <cell r="G32">
            <v>45</v>
          </cell>
          <cell r="H32">
            <v>12.96</v>
          </cell>
          <cell r="I32" t="str">
            <v>NO</v>
          </cell>
          <cell r="J32">
            <v>33.840000000000003</v>
          </cell>
          <cell r="K32">
            <v>0</v>
          </cell>
        </row>
        <row r="33">
          <cell r="B33">
            <v>25.970833333333331</v>
          </cell>
          <cell r="C33">
            <v>33.6</v>
          </cell>
          <cell r="D33">
            <v>23.1</v>
          </cell>
          <cell r="E33">
            <v>84</v>
          </cell>
          <cell r="F33">
            <v>96</v>
          </cell>
          <cell r="G33">
            <v>56</v>
          </cell>
          <cell r="H33">
            <v>16.2</v>
          </cell>
          <cell r="I33" t="str">
            <v>SO</v>
          </cell>
          <cell r="J33">
            <v>32.4</v>
          </cell>
          <cell r="K33">
            <v>10</v>
          </cell>
        </row>
        <row r="34">
          <cell r="B34">
            <v>25.879166666666666</v>
          </cell>
          <cell r="C34">
            <v>31.4</v>
          </cell>
          <cell r="D34">
            <v>23.2</v>
          </cell>
          <cell r="E34">
            <v>87.291666666666671</v>
          </cell>
          <cell r="F34">
            <v>98</v>
          </cell>
          <cell r="G34">
            <v>62</v>
          </cell>
          <cell r="H34">
            <v>21.240000000000002</v>
          </cell>
          <cell r="I34" t="str">
            <v>NO</v>
          </cell>
          <cell r="J34">
            <v>39.24</v>
          </cell>
          <cell r="K34">
            <v>3.6000000000000005</v>
          </cell>
        </row>
        <row r="35">
          <cell r="B35">
            <v>27.475000000000005</v>
          </cell>
          <cell r="C35">
            <v>34</v>
          </cell>
          <cell r="D35">
            <v>22.6</v>
          </cell>
          <cell r="E35">
            <v>77.75</v>
          </cell>
          <cell r="F35">
            <v>97</v>
          </cell>
          <cell r="G35">
            <v>52</v>
          </cell>
          <cell r="H35">
            <v>11.520000000000001</v>
          </cell>
          <cell r="I35" t="str">
            <v>NO</v>
          </cell>
          <cell r="J35">
            <v>28.8</v>
          </cell>
          <cell r="K35">
            <v>0</v>
          </cell>
        </row>
        <row r="36">
          <cell r="I36" t="str">
            <v>N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27.200000000000003</v>
          </cell>
          <cell r="C5">
            <v>32.299999999999997</v>
          </cell>
          <cell r="D5">
            <v>23.7</v>
          </cell>
          <cell r="E5">
            <v>80.708333333333329</v>
          </cell>
          <cell r="F5">
            <v>95</v>
          </cell>
          <cell r="G5">
            <v>58</v>
          </cell>
          <cell r="H5">
            <v>19.440000000000001</v>
          </cell>
          <cell r="I5" t="str">
            <v>S</v>
          </cell>
          <cell r="J5">
            <v>35.28</v>
          </cell>
          <cell r="K5">
            <v>0</v>
          </cell>
        </row>
        <row r="6">
          <cell r="B6">
            <v>26.362499999999997</v>
          </cell>
          <cell r="C6">
            <v>29.4</v>
          </cell>
          <cell r="D6">
            <v>23.3</v>
          </cell>
          <cell r="E6">
            <v>67.208333333333329</v>
          </cell>
          <cell r="F6">
            <v>86</v>
          </cell>
          <cell r="G6">
            <v>50</v>
          </cell>
          <cell r="H6">
            <v>23.759999999999998</v>
          </cell>
          <cell r="I6" t="str">
            <v>S</v>
          </cell>
          <cell r="J6">
            <v>42.480000000000004</v>
          </cell>
          <cell r="K6">
            <v>0</v>
          </cell>
        </row>
        <row r="7">
          <cell r="B7">
            <v>24.658333333333331</v>
          </cell>
          <cell r="C7">
            <v>30.2</v>
          </cell>
          <cell r="D7">
            <v>19.2</v>
          </cell>
          <cell r="E7">
            <v>66.541666666666671</v>
          </cell>
          <cell r="F7">
            <v>87</v>
          </cell>
          <cell r="G7">
            <v>42</v>
          </cell>
          <cell r="H7">
            <v>15.840000000000002</v>
          </cell>
          <cell r="I7" t="str">
            <v>S</v>
          </cell>
          <cell r="J7">
            <v>32.4</v>
          </cell>
          <cell r="K7">
            <v>0</v>
          </cell>
        </row>
        <row r="8">
          <cell r="B8">
            <v>25.249999999999996</v>
          </cell>
          <cell r="C8">
            <v>32.299999999999997</v>
          </cell>
          <cell r="D8">
            <v>19.3</v>
          </cell>
          <cell r="E8">
            <v>71.333333333333329</v>
          </cell>
          <cell r="F8">
            <v>95</v>
          </cell>
          <cell r="G8">
            <v>39</v>
          </cell>
          <cell r="H8">
            <v>9.7200000000000006</v>
          </cell>
          <cell r="I8" t="str">
            <v>SO</v>
          </cell>
          <cell r="J8">
            <v>20.16</v>
          </cell>
          <cell r="K8">
            <v>0</v>
          </cell>
        </row>
        <row r="9">
          <cell r="B9">
            <v>27.191666666666666</v>
          </cell>
          <cell r="C9">
            <v>34.9</v>
          </cell>
          <cell r="D9">
            <v>19.8</v>
          </cell>
          <cell r="E9">
            <v>67.375</v>
          </cell>
          <cell r="F9">
            <v>95</v>
          </cell>
          <cell r="G9">
            <v>35</v>
          </cell>
          <cell r="H9">
            <v>10.08</v>
          </cell>
          <cell r="I9" t="str">
            <v>NO</v>
          </cell>
          <cell r="J9">
            <v>22.32</v>
          </cell>
          <cell r="K9">
            <v>0</v>
          </cell>
        </row>
        <row r="10">
          <cell r="B10">
            <v>28.445833333333326</v>
          </cell>
          <cell r="C10">
            <v>35.9</v>
          </cell>
          <cell r="D10">
            <v>22</v>
          </cell>
          <cell r="E10">
            <v>70.458333333333329</v>
          </cell>
          <cell r="F10">
            <v>95</v>
          </cell>
          <cell r="G10">
            <v>38</v>
          </cell>
          <cell r="H10">
            <v>13.32</v>
          </cell>
          <cell r="I10" t="str">
            <v>S</v>
          </cell>
          <cell r="J10">
            <v>22.68</v>
          </cell>
          <cell r="K10">
            <v>0</v>
          </cell>
        </row>
        <row r="11">
          <cell r="B11">
            <v>28.583333333333332</v>
          </cell>
          <cell r="C11">
            <v>34.1</v>
          </cell>
          <cell r="D11">
            <v>23.4</v>
          </cell>
          <cell r="E11">
            <v>66.625</v>
          </cell>
          <cell r="F11">
            <v>92</v>
          </cell>
          <cell r="G11">
            <v>38</v>
          </cell>
          <cell r="H11">
            <v>20.88</v>
          </cell>
          <cell r="I11" t="str">
            <v>SO</v>
          </cell>
          <cell r="J11">
            <v>34.200000000000003</v>
          </cell>
          <cell r="K11">
            <v>0</v>
          </cell>
        </row>
        <row r="12">
          <cell r="B12">
            <v>26.795833333333334</v>
          </cell>
          <cell r="C12">
            <v>32.6</v>
          </cell>
          <cell r="D12">
            <v>21.3</v>
          </cell>
          <cell r="E12">
            <v>59.791666666666664</v>
          </cell>
          <cell r="F12">
            <v>85</v>
          </cell>
          <cell r="G12">
            <v>34</v>
          </cell>
          <cell r="H12">
            <v>19.440000000000001</v>
          </cell>
          <cell r="I12" t="str">
            <v>S</v>
          </cell>
          <cell r="J12">
            <v>38.880000000000003</v>
          </cell>
          <cell r="K12">
            <v>0</v>
          </cell>
        </row>
        <row r="13">
          <cell r="B13">
            <v>27.758333333333336</v>
          </cell>
          <cell r="C13">
            <v>36.4</v>
          </cell>
          <cell r="D13">
            <v>20.7</v>
          </cell>
          <cell r="E13">
            <v>67.958333333333329</v>
          </cell>
          <cell r="F13">
            <v>95</v>
          </cell>
          <cell r="G13">
            <v>31</v>
          </cell>
          <cell r="H13">
            <v>14.04</v>
          </cell>
          <cell r="I13" t="str">
            <v>N</v>
          </cell>
          <cell r="J13">
            <v>30.96</v>
          </cell>
          <cell r="K13">
            <v>0</v>
          </cell>
        </row>
        <row r="14">
          <cell r="B14">
            <v>29.583333333333329</v>
          </cell>
          <cell r="C14">
            <v>35.299999999999997</v>
          </cell>
          <cell r="D14">
            <v>24.1</v>
          </cell>
          <cell r="E14">
            <v>69.208333333333329</v>
          </cell>
          <cell r="F14">
            <v>94</v>
          </cell>
          <cell r="G14">
            <v>41</v>
          </cell>
          <cell r="H14">
            <v>21.6</v>
          </cell>
          <cell r="I14" t="str">
            <v>N</v>
          </cell>
          <cell r="J14">
            <v>35.28</v>
          </cell>
          <cell r="K14">
            <v>0</v>
          </cell>
        </row>
        <row r="15">
          <cell r="B15">
            <v>29.391666666666676</v>
          </cell>
          <cell r="C15">
            <v>35</v>
          </cell>
          <cell r="D15">
            <v>25.3</v>
          </cell>
          <cell r="E15">
            <v>66.541666666666671</v>
          </cell>
          <cell r="F15">
            <v>86</v>
          </cell>
          <cell r="G15">
            <v>43</v>
          </cell>
          <cell r="H15">
            <v>25.56</v>
          </cell>
          <cell r="I15" t="str">
            <v>N</v>
          </cell>
          <cell r="J15">
            <v>43.92</v>
          </cell>
          <cell r="K15">
            <v>0</v>
          </cell>
        </row>
        <row r="16">
          <cell r="B16">
            <v>29.458333333333339</v>
          </cell>
          <cell r="C16">
            <v>35.9</v>
          </cell>
          <cell r="D16">
            <v>23.6</v>
          </cell>
          <cell r="E16">
            <v>71.458333333333329</v>
          </cell>
          <cell r="F16">
            <v>95</v>
          </cell>
          <cell r="G16">
            <v>43</v>
          </cell>
          <cell r="H16">
            <v>20.88</v>
          </cell>
          <cell r="I16" t="str">
            <v>NO</v>
          </cell>
          <cell r="J16">
            <v>46.080000000000005</v>
          </cell>
          <cell r="K16">
            <v>0</v>
          </cell>
        </row>
        <row r="17">
          <cell r="B17">
            <v>28.545833333333338</v>
          </cell>
          <cell r="C17">
            <v>35.1</v>
          </cell>
          <cell r="D17">
            <v>22.1</v>
          </cell>
          <cell r="E17">
            <v>65.583333333333329</v>
          </cell>
          <cell r="F17">
            <v>92</v>
          </cell>
          <cell r="G17">
            <v>38</v>
          </cell>
          <cell r="H17">
            <v>27</v>
          </cell>
          <cell r="I17" t="str">
            <v>N</v>
          </cell>
          <cell r="J17">
            <v>52.56</v>
          </cell>
          <cell r="K17">
            <v>0.2</v>
          </cell>
        </row>
        <row r="18">
          <cell r="B18">
            <v>28.687500000000011</v>
          </cell>
          <cell r="C18">
            <v>34.6</v>
          </cell>
          <cell r="D18">
            <v>23.8</v>
          </cell>
          <cell r="E18">
            <v>68.458333333333329</v>
          </cell>
          <cell r="F18">
            <v>91</v>
          </cell>
          <cell r="G18">
            <v>44</v>
          </cell>
          <cell r="H18">
            <v>27</v>
          </cell>
          <cell r="I18" t="str">
            <v>N</v>
          </cell>
          <cell r="J18">
            <v>56.519999999999996</v>
          </cell>
          <cell r="K18">
            <v>0</v>
          </cell>
        </row>
        <row r="19">
          <cell r="B19">
            <v>29.566666666666674</v>
          </cell>
          <cell r="C19">
            <v>36</v>
          </cell>
          <cell r="D19">
            <v>24.5</v>
          </cell>
          <cell r="E19">
            <v>66</v>
          </cell>
          <cell r="F19">
            <v>91</v>
          </cell>
          <cell r="G19">
            <v>35</v>
          </cell>
          <cell r="H19">
            <v>15.48</v>
          </cell>
          <cell r="I19" t="str">
            <v>N</v>
          </cell>
          <cell r="J19">
            <v>55.800000000000004</v>
          </cell>
          <cell r="K19">
            <v>0</v>
          </cell>
        </row>
        <row r="20">
          <cell r="B20">
            <v>27.866666666666664</v>
          </cell>
          <cell r="C20">
            <v>34.5</v>
          </cell>
          <cell r="D20">
            <v>23.3</v>
          </cell>
          <cell r="E20">
            <v>75.791666666666671</v>
          </cell>
          <cell r="F20">
            <v>93</v>
          </cell>
          <cell r="G20">
            <v>50</v>
          </cell>
          <cell r="H20">
            <v>15.120000000000001</v>
          </cell>
          <cell r="I20" t="str">
            <v>N</v>
          </cell>
          <cell r="J20">
            <v>37.800000000000004</v>
          </cell>
          <cell r="K20">
            <v>11</v>
          </cell>
        </row>
        <row r="21">
          <cell r="B21">
            <v>29.862500000000001</v>
          </cell>
          <cell r="C21">
            <v>36.9</v>
          </cell>
          <cell r="D21">
            <v>24.4</v>
          </cell>
          <cell r="E21">
            <v>69.583333333333329</v>
          </cell>
          <cell r="F21">
            <v>95</v>
          </cell>
          <cell r="G21">
            <v>32</v>
          </cell>
          <cell r="H21">
            <v>17.28</v>
          </cell>
          <cell r="I21" t="str">
            <v>N</v>
          </cell>
          <cell r="J21">
            <v>35.28</v>
          </cell>
          <cell r="K21">
            <v>0</v>
          </cell>
        </row>
        <row r="22">
          <cell r="B22">
            <v>27.749999999999996</v>
          </cell>
          <cell r="C22">
            <v>35.9</v>
          </cell>
          <cell r="D22">
            <v>22.7</v>
          </cell>
          <cell r="E22">
            <v>76</v>
          </cell>
          <cell r="F22">
            <v>95</v>
          </cell>
          <cell r="G22">
            <v>45</v>
          </cell>
          <cell r="H22">
            <v>14.4</v>
          </cell>
          <cell r="I22" t="str">
            <v>NE</v>
          </cell>
          <cell r="J22">
            <v>54</v>
          </cell>
          <cell r="K22">
            <v>0.6</v>
          </cell>
        </row>
        <row r="23">
          <cell r="B23">
            <v>28.083333333333339</v>
          </cell>
          <cell r="C23">
            <v>36.200000000000003</v>
          </cell>
          <cell r="D23">
            <v>22.7</v>
          </cell>
          <cell r="E23">
            <v>74</v>
          </cell>
          <cell r="F23">
            <v>95</v>
          </cell>
          <cell r="G23">
            <v>36</v>
          </cell>
          <cell r="H23">
            <v>16.559999999999999</v>
          </cell>
          <cell r="I23" t="str">
            <v>N</v>
          </cell>
          <cell r="J23">
            <v>31.680000000000003</v>
          </cell>
          <cell r="K23">
            <v>0.2</v>
          </cell>
        </row>
        <row r="24">
          <cell r="B24">
            <v>28.179166666666664</v>
          </cell>
          <cell r="C24">
            <v>34.299999999999997</v>
          </cell>
          <cell r="D24">
            <v>22.7</v>
          </cell>
          <cell r="E24">
            <v>76.083333333333329</v>
          </cell>
          <cell r="F24">
            <v>94</v>
          </cell>
          <cell r="G24">
            <v>49</v>
          </cell>
          <cell r="H24">
            <v>12.24</v>
          </cell>
          <cell r="I24" t="str">
            <v>O</v>
          </cell>
          <cell r="J24">
            <v>27</v>
          </cell>
          <cell r="K24">
            <v>1.4</v>
          </cell>
        </row>
        <row r="25">
          <cell r="B25">
            <v>29.929166666666664</v>
          </cell>
          <cell r="C25">
            <v>36.4</v>
          </cell>
          <cell r="D25">
            <v>23.4</v>
          </cell>
          <cell r="E25">
            <v>67.25</v>
          </cell>
          <cell r="F25">
            <v>95</v>
          </cell>
          <cell r="G25">
            <v>37</v>
          </cell>
          <cell r="H25">
            <v>23.040000000000003</v>
          </cell>
          <cell r="I25" t="str">
            <v>NO</v>
          </cell>
          <cell r="J25">
            <v>37.440000000000005</v>
          </cell>
          <cell r="K25">
            <v>0</v>
          </cell>
        </row>
        <row r="26">
          <cell r="B26">
            <v>26.316666666666663</v>
          </cell>
          <cell r="C26">
            <v>33.299999999999997</v>
          </cell>
          <cell r="D26">
            <v>23</v>
          </cell>
          <cell r="E26">
            <v>81.708333333333329</v>
          </cell>
          <cell r="F26">
            <v>93</v>
          </cell>
          <cell r="G26">
            <v>54</v>
          </cell>
          <cell r="H26">
            <v>18</v>
          </cell>
          <cell r="I26" t="str">
            <v>NO</v>
          </cell>
          <cell r="J26">
            <v>34.200000000000003</v>
          </cell>
          <cell r="K26">
            <v>7.6000000000000005</v>
          </cell>
        </row>
        <row r="27">
          <cell r="B27">
            <v>26.916666666666661</v>
          </cell>
          <cell r="C27">
            <v>32.700000000000003</v>
          </cell>
          <cell r="D27">
            <v>24</v>
          </cell>
          <cell r="E27">
            <v>82.708333333333329</v>
          </cell>
          <cell r="F27">
            <v>95</v>
          </cell>
          <cell r="G27">
            <v>56</v>
          </cell>
          <cell r="H27">
            <v>22.32</v>
          </cell>
          <cell r="I27" t="str">
            <v>SO</v>
          </cell>
          <cell r="J27">
            <v>43.92</v>
          </cell>
          <cell r="K27">
            <v>0.2</v>
          </cell>
        </row>
        <row r="28">
          <cell r="B28">
            <v>25.637499999999999</v>
          </cell>
          <cell r="C28">
            <v>29.6</v>
          </cell>
          <cell r="D28">
            <v>23.4</v>
          </cell>
          <cell r="E28">
            <v>86.166666666666671</v>
          </cell>
          <cell r="F28">
            <v>95</v>
          </cell>
          <cell r="G28">
            <v>67</v>
          </cell>
          <cell r="H28">
            <v>16.920000000000002</v>
          </cell>
          <cell r="I28" t="str">
            <v>NO</v>
          </cell>
          <cell r="J28">
            <v>36.72</v>
          </cell>
          <cell r="K28">
            <v>8</v>
          </cell>
        </row>
        <row r="29">
          <cell r="B29">
            <v>25.491666666666674</v>
          </cell>
          <cell r="C29">
            <v>32.200000000000003</v>
          </cell>
          <cell r="D29">
            <v>23.1</v>
          </cell>
          <cell r="E29">
            <v>85.875</v>
          </cell>
          <cell r="F29">
            <v>95</v>
          </cell>
          <cell r="G29">
            <v>57</v>
          </cell>
          <cell r="H29">
            <v>13.68</v>
          </cell>
          <cell r="I29" t="str">
            <v>NE</v>
          </cell>
          <cell r="J29">
            <v>30.96</v>
          </cell>
          <cell r="K29">
            <v>8.6</v>
          </cell>
        </row>
        <row r="30">
          <cell r="B30">
            <v>25.191666666666674</v>
          </cell>
          <cell r="C30">
            <v>29.4</v>
          </cell>
          <cell r="D30">
            <v>22.8</v>
          </cell>
          <cell r="E30">
            <v>89.875</v>
          </cell>
          <cell r="F30">
            <v>95</v>
          </cell>
          <cell r="G30">
            <v>71</v>
          </cell>
          <cell r="H30">
            <v>18.720000000000002</v>
          </cell>
          <cell r="I30" t="str">
            <v>NE</v>
          </cell>
          <cell r="J30">
            <v>54.72</v>
          </cell>
          <cell r="K30">
            <v>4.3999999999999995</v>
          </cell>
        </row>
        <row r="31">
          <cell r="B31">
            <v>27.262500000000003</v>
          </cell>
          <cell r="C31">
            <v>32</v>
          </cell>
          <cell r="D31">
            <v>23.7</v>
          </cell>
          <cell r="E31">
            <v>83.333333333333329</v>
          </cell>
          <cell r="F31">
            <v>94</v>
          </cell>
          <cell r="G31">
            <v>61</v>
          </cell>
          <cell r="H31">
            <v>16.559999999999999</v>
          </cell>
          <cell r="I31" t="str">
            <v>N</v>
          </cell>
          <cell r="J31">
            <v>36.72</v>
          </cell>
          <cell r="K31">
            <v>7.6000000000000005</v>
          </cell>
        </row>
        <row r="32">
          <cell r="B32">
            <v>28.400000000000002</v>
          </cell>
          <cell r="C32">
            <v>34.799999999999997</v>
          </cell>
          <cell r="D32">
            <v>23.9</v>
          </cell>
          <cell r="E32">
            <v>77.708333333333329</v>
          </cell>
          <cell r="F32">
            <v>94</v>
          </cell>
          <cell r="G32">
            <v>52</v>
          </cell>
          <cell r="H32">
            <v>18</v>
          </cell>
          <cell r="I32" t="str">
            <v>N</v>
          </cell>
          <cell r="J32">
            <v>30.6</v>
          </cell>
          <cell r="K32">
            <v>0.2</v>
          </cell>
        </row>
        <row r="33">
          <cell r="B33">
            <v>26.75</v>
          </cell>
          <cell r="C33">
            <v>29.1</v>
          </cell>
          <cell r="D33">
            <v>24.9</v>
          </cell>
          <cell r="E33">
            <v>85.833333333333329</v>
          </cell>
          <cell r="F33">
            <v>93</v>
          </cell>
          <cell r="G33">
            <v>70</v>
          </cell>
          <cell r="H33">
            <v>18</v>
          </cell>
          <cell r="I33" t="str">
            <v>N</v>
          </cell>
          <cell r="J33">
            <v>30.96</v>
          </cell>
          <cell r="K33">
            <v>0.8</v>
          </cell>
        </row>
        <row r="34">
          <cell r="B34">
            <v>27</v>
          </cell>
          <cell r="C34">
            <v>32.700000000000003</v>
          </cell>
          <cell r="D34">
            <v>23.8</v>
          </cell>
          <cell r="E34">
            <v>82.25</v>
          </cell>
          <cell r="F34">
            <v>95</v>
          </cell>
          <cell r="G34">
            <v>59</v>
          </cell>
          <cell r="H34">
            <v>22.68</v>
          </cell>
          <cell r="I34" t="str">
            <v>N</v>
          </cell>
          <cell r="J34">
            <v>38.880000000000003</v>
          </cell>
          <cell r="K34">
            <v>0.2</v>
          </cell>
        </row>
        <row r="35">
          <cell r="B35">
            <v>27.975000000000005</v>
          </cell>
          <cell r="C35">
            <v>33.6</v>
          </cell>
          <cell r="D35">
            <v>24.6</v>
          </cell>
          <cell r="E35">
            <v>79.416666666666671</v>
          </cell>
          <cell r="F35">
            <v>93</v>
          </cell>
          <cell r="G35">
            <v>55</v>
          </cell>
          <cell r="H35">
            <v>16.2</v>
          </cell>
          <cell r="I35" t="str">
            <v>N</v>
          </cell>
          <cell r="J35">
            <v>27</v>
          </cell>
          <cell r="K35">
            <v>0.2</v>
          </cell>
        </row>
        <row r="36">
          <cell r="I36" t="str">
            <v>N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26.729166666666661</v>
          </cell>
          <cell r="C5">
            <v>30.6</v>
          </cell>
          <cell r="D5">
            <v>23.9</v>
          </cell>
          <cell r="E5">
            <v>81.041666666666671</v>
          </cell>
          <cell r="F5">
            <v>87</v>
          </cell>
          <cell r="G5">
            <v>72</v>
          </cell>
          <cell r="H5">
            <v>14.76</v>
          </cell>
          <cell r="I5" t="str">
            <v>S</v>
          </cell>
          <cell r="J5">
            <v>30.240000000000002</v>
          </cell>
          <cell r="K5">
            <v>0.2</v>
          </cell>
        </row>
        <row r="6">
          <cell r="B6">
            <v>24.654166666666658</v>
          </cell>
          <cell r="C6">
            <v>29.7</v>
          </cell>
          <cell r="D6">
            <v>19.2</v>
          </cell>
          <cell r="E6">
            <v>73.416666666666671</v>
          </cell>
          <cell r="F6">
            <v>82</v>
          </cell>
          <cell r="G6">
            <v>61</v>
          </cell>
          <cell r="H6">
            <v>15.48</v>
          </cell>
          <cell r="I6" t="str">
            <v>S</v>
          </cell>
          <cell r="J6">
            <v>34.56</v>
          </cell>
          <cell r="K6">
            <v>0</v>
          </cell>
        </row>
        <row r="7">
          <cell r="B7">
            <v>24.924999999999997</v>
          </cell>
          <cell r="C7">
            <v>32</v>
          </cell>
          <cell r="D7">
            <v>19</v>
          </cell>
          <cell r="E7">
            <v>69</v>
          </cell>
          <cell r="F7">
            <v>76</v>
          </cell>
          <cell r="G7">
            <v>59</v>
          </cell>
          <cell r="H7">
            <v>9.7200000000000006</v>
          </cell>
          <cell r="I7" t="str">
            <v>S</v>
          </cell>
          <cell r="J7">
            <v>21.96</v>
          </cell>
          <cell r="K7">
            <v>0</v>
          </cell>
        </row>
        <row r="8">
          <cell r="B8">
            <v>26.062500000000004</v>
          </cell>
          <cell r="C8">
            <v>32.299999999999997</v>
          </cell>
          <cell r="D8">
            <v>20.2</v>
          </cell>
          <cell r="E8">
            <v>68.916666666666671</v>
          </cell>
          <cell r="F8">
            <v>79</v>
          </cell>
          <cell r="G8">
            <v>57</v>
          </cell>
          <cell r="H8">
            <v>10.44</v>
          </cell>
          <cell r="I8" t="str">
            <v>S</v>
          </cell>
          <cell r="J8">
            <v>29.52</v>
          </cell>
          <cell r="K8">
            <v>0</v>
          </cell>
        </row>
        <row r="9">
          <cell r="B9">
            <v>26.908333333333331</v>
          </cell>
          <cell r="C9">
            <v>33</v>
          </cell>
          <cell r="D9">
            <v>21.7</v>
          </cell>
          <cell r="E9">
            <v>68.625</v>
          </cell>
          <cell r="F9">
            <v>78</v>
          </cell>
          <cell r="G9">
            <v>58</v>
          </cell>
          <cell r="H9">
            <v>9.7200000000000006</v>
          </cell>
          <cell r="I9" t="str">
            <v>SO</v>
          </cell>
          <cell r="J9">
            <v>19.8</v>
          </cell>
          <cell r="K9">
            <v>0</v>
          </cell>
        </row>
        <row r="10">
          <cell r="B10">
            <v>26.987500000000001</v>
          </cell>
          <cell r="C10">
            <v>33.1</v>
          </cell>
          <cell r="D10">
            <v>21.1</v>
          </cell>
          <cell r="E10">
            <v>67.458333333333329</v>
          </cell>
          <cell r="F10">
            <v>79</v>
          </cell>
          <cell r="G10">
            <v>57</v>
          </cell>
          <cell r="H10">
            <v>11.16</v>
          </cell>
          <cell r="I10" t="str">
            <v>S</v>
          </cell>
          <cell r="J10">
            <v>27</v>
          </cell>
          <cell r="K10">
            <v>0</v>
          </cell>
        </row>
        <row r="11">
          <cell r="B11">
            <v>25.775000000000002</v>
          </cell>
          <cell r="C11">
            <v>31.6</v>
          </cell>
          <cell r="D11">
            <v>20.399999999999999</v>
          </cell>
          <cell r="E11">
            <v>66.791666666666671</v>
          </cell>
          <cell r="F11">
            <v>77</v>
          </cell>
          <cell r="G11">
            <v>55</v>
          </cell>
          <cell r="H11">
            <v>12.24</v>
          </cell>
          <cell r="I11" t="str">
            <v>S</v>
          </cell>
          <cell r="J11">
            <v>29.52</v>
          </cell>
          <cell r="K11">
            <v>0</v>
          </cell>
        </row>
        <row r="12">
          <cell r="B12">
            <v>25.266666666666666</v>
          </cell>
          <cell r="C12">
            <v>31.6</v>
          </cell>
          <cell r="D12">
            <v>18.600000000000001</v>
          </cell>
          <cell r="E12">
            <v>61.583333333333336</v>
          </cell>
          <cell r="F12">
            <v>74</v>
          </cell>
          <cell r="G12">
            <v>49</v>
          </cell>
          <cell r="H12">
            <v>12.24</v>
          </cell>
          <cell r="I12" t="str">
            <v>SE</v>
          </cell>
          <cell r="J12">
            <v>27.720000000000002</v>
          </cell>
          <cell r="K12">
            <v>0</v>
          </cell>
        </row>
        <row r="13">
          <cell r="B13">
            <v>26.291666666666657</v>
          </cell>
          <cell r="C13">
            <v>33.200000000000003</v>
          </cell>
          <cell r="D13">
            <v>20.6</v>
          </cell>
          <cell r="E13">
            <v>58</v>
          </cell>
          <cell r="F13">
            <v>67</v>
          </cell>
          <cell r="G13">
            <v>49</v>
          </cell>
          <cell r="H13">
            <v>18.720000000000002</v>
          </cell>
          <cell r="I13" t="str">
            <v>NE</v>
          </cell>
          <cell r="J13">
            <v>38.880000000000003</v>
          </cell>
          <cell r="K13">
            <v>0</v>
          </cell>
        </row>
        <row r="14">
          <cell r="B14">
            <v>28.158333333333335</v>
          </cell>
          <cell r="C14">
            <v>35.299999999999997</v>
          </cell>
          <cell r="D14">
            <v>20.9</v>
          </cell>
          <cell r="E14">
            <v>56.5</v>
          </cell>
          <cell r="F14">
            <v>67</v>
          </cell>
          <cell r="G14">
            <v>48</v>
          </cell>
          <cell r="H14">
            <v>13.32</v>
          </cell>
          <cell r="I14" t="str">
            <v>NE</v>
          </cell>
          <cell r="J14">
            <v>30.96</v>
          </cell>
          <cell r="K14">
            <v>0</v>
          </cell>
        </row>
        <row r="15">
          <cell r="B15">
            <v>28.879166666666663</v>
          </cell>
          <cell r="C15">
            <v>35</v>
          </cell>
          <cell r="D15">
            <v>23.5</v>
          </cell>
          <cell r="E15">
            <v>58.291666666666664</v>
          </cell>
          <cell r="F15">
            <v>68</v>
          </cell>
          <cell r="G15">
            <v>49</v>
          </cell>
          <cell r="H15">
            <v>17.64</v>
          </cell>
          <cell r="I15" t="str">
            <v>NE</v>
          </cell>
          <cell r="J15">
            <v>40.32</v>
          </cell>
          <cell r="K15">
            <v>0</v>
          </cell>
        </row>
        <row r="16">
          <cell r="B16">
            <v>27.387499999999989</v>
          </cell>
          <cell r="C16">
            <v>33.5</v>
          </cell>
          <cell r="D16">
            <v>24.3</v>
          </cell>
          <cell r="E16">
            <v>64.916666666666671</v>
          </cell>
          <cell r="F16">
            <v>73</v>
          </cell>
          <cell r="G16">
            <v>54</v>
          </cell>
          <cell r="H16">
            <v>14.4</v>
          </cell>
          <cell r="I16" t="str">
            <v>NE</v>
          </cell>
          <cell r="J16">
            <v>38.880000000000003</v>
          </cell>
          <cell r="K16">
            <v>0.2</v>
          </cell>
        </row>
        <row r="17">
          <cell r="B17">
            <v>27.270833333333339</v>
          </cell>
          <cell r="C17">
            <v>34.5</v>
          </cell>
          <cell r="D17">
            <v>21.8</v>
          </cell>
          <cell r="E17">
            <v>71.958333333333329</v>
          </cell>
          <cell r="F17">
            <v>81</v>
          </cell>
          <cell r="G17">
            <v>58</v>
          </cell>
          <cell r="H17">
            <v>14.4</v>
          </cell>
          <cell r="I17" t="str">
            <v>N</v>
          </cell>
          <cell r="J17">
            <v>32.04</v>
          </cell>
          <cell r="K17">
            <v>0</v>
          </cell>
        </row>
        <row r="18">
          <cell r="B18">
            <v>28.966666666666665</v>
          </cell>
          <cell r="C18">
            <v>34.799999999999997</v>
          </cell>
          <cell r="D18">
            <v>22.8</v>
          </cell>
          <cell r="E18">
            <v>64.75</v>
          </cell>
          <cell r="F18">
            <v>74</v>
          </cell>
          <cell r="G18">
            <v>56</v>
          </cell>
          <cell r="H18">
            <v>18</v>
          </cell>
          <cell r="I18" t="str">
            <v>N</v>
          </cell>
          <cell r="J18">
            <v>36</v>
          </cell>
          <cell r="K18">
            <v>0</v>
          </cell>
        </row>
        <row r="19">
          <cell r="B19">
            <v>29.191666666666663</v>
          </cell>
          <cell r="C19">
            <v>35.1</v>
          </cell>
          <cell r="D19">
            <v>25.2</v>
          </cell>
          <cell r="E19">
            <v>64.791666666666671</v>
          </cell>
          <cell r="F19">
            <v>72</v>
          </cell>
          <cell r="G19">
            <v>58</v>
          </cell>
          <cell r="H19">
            <v>23.759999999999998</v>
          </cell>
          <cell r="I19" t="str">
            <v>NE</v>
          </cell>
          <cell r="J19">
            <v>48.6</v>
          </cell>
          <cell r="K19">
            <v>0</v>
          </cell>
        </row>
        <row r="20">
          <cell r="B20">
            <v>27.591666666666665</v>
          </cell>
          <cell r="C20">
            <v>33.200000000000003</v>
          </cell>
          <cell r="D20">
            <v>23.5</v>
          </cell>
          <cell r="E20">
            <v>75.583333333333329</v>
          </cell>
          <cell r="F20">
            <v>83</v>
          </cell>
          <cell r="G20">
            <v>67</v>
          </cell>
          <cell r="H20">
            <v>12.96</v>
          </cell>
          <cell r="I20" t="str">
            <v>SO</v>
          </cell>
          <cell r="J20">
            <v>50.76</v>
          </cell>
          <cell r="K20">
            <v>4</v>
          </cell>
        </row>
        <row r="21">
          <cell r="B21">
            <v>28.791666666666668</v>
          </cell>
          <cell r="C21">
            <v>35.1</v>
          </cell>
          <cell r="D21">
            <v>22.9</v>
          </cell>
          <cell r="E21">
            <v>73.666666666666671</v>
          </cell>
          <cell r="F21">
            <v>84</v>
          </cell>
          <cell r="G21">
            <v>62</v>
          </cell>
          <cell r="H21">
            <v>15.840000000000002</v>
          </cell>
          <cell r="I21" t="str">
            <v>NE</v>
          </cell>
          <cell r="J21">
            <v>32.76</v>
          </cell>
          <cell r="K21">
            <v>0</v>
          </cell>
        </row>
        <row r="22">
          <cell r="B22">
            <v>27.629166666666674</v>
          </cell>
          <cell r="C22">
            <v>32.5</v>
          </cell>
          <cell r="D22">
            <v>23.5</v>
          </cell>
          <cell r="E22">
            <v>73.666666666666671</v>
          </cell>
          <cell r="F22">
            <v>80</v>
          </cell>
          <cell r="G22">
            <v>65</v>
          </cell>
          <cell r="H22">
            <v>10.44</v>
          </cell>
          <cell r="I22" t="str">
            <v>NE</v>
          </cell>
          <cell r="J22">
            <v>51.84</v>
          </cell>
          <cell r="K22">
            <v>18.2</v>
          </cell>
        </row>
        <row r="23">
          <cell r="B23">
            <v>27.749999999999996</v>
          </cell>
          <cell r="C23">
            <v>33.200000000000003</v>
          </cell>
          <cell r="D23">
            <v>23.1</v>
          </cell>
          <cell r="E23">
            <v>75.625</v>
          </cell>
          <cell r="F23">
            <v>84</v>
          </cell>
          <cell r="G23">
            <v>66</v>
          </cell>
          <cell r="H23">
            <v>16.559999999999999</v>
          </cell>
          <cell r="I23" t="str">
            <v>NE</v>
          </cell>
          <cell r="J23">
            <v>51.12</v>
          </cell>
          <cell r="K23">
            <v>0</v>
          </cell>
        </row>
        <row r="24">
          <cell r="B24">
            <v>28.950000000000003</v>
          </cell>
          <cell r="C24">
            <v>35.299999999999997</v>
          </cell>
          <cell r="D24">
            <v>24.2</v>
          </cell>
          <cell r="E24">
            <v>71.791666666666671</v>
          </cell>
          <cell r="F24">
            <v>81</v>
          </cell>
          <cell r="G24">
            <v>58</v>
          </cell>
          <cell r="H24">
            <v>16.920000000000002</v>
          </cell>
          <cell r="I24" t="str">
            <v>NE</v>
          </cell>
          <cell r="J24">
            <v>37.800000000000004</v>
          </cell>
          <cell r="K24">
            <v>0</v>
          </cell>
        </row>
        <row r="25">
          <cell r="B25">
            <v>28.854166666666668</v>
          </cell>
          <cell r="C25">
            <v>34.9</v>
          </cell>
          <cell r="D25">
            <v>24.1</v>
          </cell>
          <cell r="E25">
            <v>68.041666666666671</v>
          </cell>
          <cell r="F25">
            <v>77</v>
          </cell>
          <cell r="G25">
            <v>59</v>
          </cell>
          <cell r="H25">
            <v>14.04</v>
          </cell>
          <cell r="I25" t="str">
            <v>NE</v>
          </cell>
          <cell r="J25">
            <v>39.24</v>
          </cell>
          <cell r="K25">
            <v>0</v>
          </cell>
        </row>
        <row r="26">
          <cell r="B26">
            <v>27.479166666666661</v>
          </cell>
          <cell r="C26">
            <v>34.1</v>
          </cell>
          <cell r="D26">
            <v>24.1</v>
          </cell>
          <cell r="E26">
            <v>73.5</v>
          </cell>
          <cell r="F26">
            <v>81</v>
          </cell>
          <cell r="G26">
            <v>62</v>
          </cell>
          <cell r="H26">
            <v>18</v>
          </cell>
          <cell r="I26" t="str">
            <v>NO</v>
          </cell>
          <cell r="J26">
            <v>45.36</v>
          </cell>
          <cell r="K26">
            <v>12.2</v>
          </cell>
        </row>
        <row r="27">
          <cell r="B27">
            <v>25.720833333333331</v>
          </cell>
          <cell r="C27">
            <v>31.1</v>
          </cell>
          <cell r="D27">
            <v>24</v>
          </cell>
          <cell r="E27">
            <v>78.625</v>
          </cell>
          <cell r="F27">
            <v>82</v>
          </cell>
          <cell r="G27">
            <v>72</v>
          </cell>
          <cell r="H27">
            <v>14.4</v>
          </cell>
          <cell r="I27" t="str">
            <v>N</v>
          </cell>
          <cell r="J27">
            <v>27.36</v>
          </cell>
          <cell r="K27">
            <v>0</v>
          </cell>
        </row>
        <row r="28">
          <cell r="B28">
            <v>25.304166666666664</v>
          </cell>
          <cell r="C28">
            <v>28.9</v>
          </cell>
          <cell r="D28">
            <v>23.7</v>
          </cell>
          <cell r="E28">
            <v>82.5</v>
          </cell>
          <cell r="F28">
            <v>85</v>
          </cell>
          <cell r="G28">
            <v>78</v>
          </cell>
          <cell r="H28">
            <v>11.16</v>
          </cell>
          <cell r="I28" t="str">
            <v>N</v>
          </cell>
          <cell r="J28">
            <v>29.16</v>
          </cell>
          <cell r="K28">
            <v>12.599999999999998</v>
          </cell>
        </row>
        <row r="29">
          <cell r="B29">
            <v>26.054166666666664</v>
          </cell>
          <cell r="C29">
            <v>32.200000000000003</v>
          </cell>
          <cell r="D29">
            <v>23.1</v>
          </cell>
          <cell r="E29">
            <v>81.5</v>
          </cell>
          <cell r="F29">
            <v>87</v>
          </cell>
          <cell r="G29">
            <v>71</v>
          </cell>
          <cell r="H29">
            <v>11.16</v>
          </cell>
          <cell r="I29" t="str">
            <v>NE</v>
          </cell>
          <cell r="J29">
            <v>30.6</v>
          </cell>
          <cell r="K29">
            <v>1.2</v>
          </cell>
        </row>
        <row r="30">
          <cell r="B30">
            <v>26.754166666666663</v>
          </cell>
          <cell r="C30">
            <v>33.299999999999997</v>
          </cell>
          <cell r="D30">
            <v>23.3</v>
          </cell>
          <cell r="E30">
            <v>78</v>
          </cell>
          <cell r="F30">
            <v>85</v>
          </cell>
          <cell r="G30">
            <v>66</v>
          </cell>
          <cell r="H30">
            <v>14.76</v>
          </cell>
          <cell r="I30" t="str">
            <v>NE</v>
          </cell>
          <cell r="J30">
            <v>34.56</v>
          </cell>
          <cell r="K30">
            <v>7.6000000000000005</v>
          </cell>
        </row>
        <row r="31">
          <cell r="B31">
            <v>27.837500000000006</v>
          </cell>
          <cell r="C31">
            <v>33.9</v>
          </cell>
          <cell r="D31">
            <v>23.7</v>
          </cell>
          <cell r="E31">
            <v>75.208333333333329</v>
          </cell>
          <cell r="F31">
            <v>84</v>
          </cell>
          <cell r="G31">
            <v>62</v>
          </cell>
          <cell r="H31">
            <v>10.08</v>
          </cell>
          <cell r="I31" t="str">
            <v>NE</v>
          </cell>
          <cell r="J31">
            <v>24.48</v>
          </cell>
          <cell r="K31">
            <v>0</v>
          </cell>
        </row>
        <row r="32">
          <cell r="B32">
            <v>27.345833333333328</v>
          </cell>
          <cell r="C32">
            <v>32.799999999999997</v>
          </cell>
          <cell r="D32">
            <v>22.3</v>
          </cell>
          <cell r="E32">
            <v>76.916666666666671</v>
          </cell>
          <cell r="F32">
            <v>83</v>
          </cell>
          <cell r="G32">
            <v>71</v>
          </cell>
          <cell r="H32">
            <v>15.840000000000002</v>
          </cell>
          <cell r="I32" t="str">
            <v>NE</v>
          </cell>
          <cell r="J32">
            <v>33.840000000000003</v>
          </cell>
          <cell r="K32">
            <v>29.200000000000003</v>
          </cell>
        </row>
        <row r="33">
          <cell r="B33">
            <v>26.1875</v>
          </cell>
          <cell r="C33">
            <v>30</v>
          </cell>
          <cell r="D33">
            <v>24.2</v>
          </cell>
          <cell r="E33">
            <v>81</v>
          </cell>
          <cell r="F33">
            <v>86</v>
          </cell>
          <cell r="G33">
            <v>76</v>
          </cell>
          <cell r="H33">
            <v>15.48</v>
          </cell>
          <cell r="I33" t="str">
            <v>NE</v>
          </cell>
          <cell r="J33">
            <v>34.56</v>
          </cell>
          <cell r="K33">
            <v>2.4000000000000004</v>
          </cell>
        </row>
        <row r="34">
          <cell r="B34">
            <v>26.487500000000001</v>
          </cell>
          <cell r="C34">
            <v>31.4</v>
          </cell>
          <cell r="D34">
            <v>23.5</v>
          </cell>
          <cell r="E34">
            <v>81.083333333333329</v>
          </cell>
          <cell r="F34">
            <v>87</v>
          </cell>
          <cell r="G34">
            <v>71</v>
          </cell>
          <cell r="H34">
            <v>12.96</v>
          </cell>
          <cell r="I34" t="str">
            <v>N</v>
          </cell>
          <cell r="J34">
            <v>33.119999999999997</v>
          </cell>
          <cell r="K34">
            <v>0</v>
          </cell>
        </row>
        <row r="35">
          <cell r="B35">
            <v>26.979166666666668</v>
          </cell>
          <cell r="C35">
            <v>32.5</v>
          </cell>
          <cell r="D35">
            <v>23.4</v>
          </cell>
          <cell r="E35">
            <v>82.291666666666671</v>
          </cell>
          <cell r="F35">
            <v>87</v>
          </cell>
          <cell r="G35">
            <v>74</v>
          </cell>
          <cell r="H35">
            <v>8.2799999999999994</v>
          </cell>
          <cell r="I35" t="str">
            <v>NE</v>
          </cell>
          <cell r="J35">
            <v>25.56</v>
          </cell>
          <cell r="K35">
            <v>9.6</v>
          </cell>
        </row>
        <row r="36">
          <cell r="I36" t="str">
            <v>NE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24.941666666666663</v>
          </cell>
          <cell r="C5">
            <v>31</v>
          </cell>
          <cell r="D5">
            <v>21.5</v>
          </cell>
          <cell r="E5">
            <v>84.25</v>
          </cell>
          <cell r="F5">
            <v>98</v>
          </cell>
          <cell r="G5">
            <v>56</v>
          </cell>
          <cell r="H5">
            <v>16.2</v>
          </cell>
          <cell r="I5" t="str">
            <v>S</v>
          </cell>
          <cell r="J5">
            <v>35.28</v>
          </cell>
          <cell r="K5">
            <v>15.8</v>
          </cell>
        </row>
        <row r="6">
          <cell r="B6">
            <v>23.762500000000003</v>
          </cell>
          <cell r="C6">
            <v>29.8</v>
          </cell>
          <cell r="D6">
            <v>18.100000000000001</v>
          </cell>
          <cell r="E6">
            <v>68.666666666666671</v>
          </cell>
          <cell r="F6">
            <v>91</v>
          </cell>
          <cell r="G6">
            <v>40</v>
          </cell>
          <cell r="H6">
            <v>18.720000000000002</v>
          </cell>
          <cell r="I6" t="str">
            <v>S</v>
          </cell>
          <cell r="J6">
            <v>36</v>
          </cell>
          <cell r="K6">
            <v>0</v>
          </cell>
        </row>
        <row r="7">
          <cell r="B7">
            <v>23.150000000000002</v>
          </cell>
          <cell r="C7">
            <v>31.6</v>
          </cell>
          <cell r="D7">
            <v>16.2</v>
          </cell>
          <cell r="E7">
            <v>72.5</v>
          </cell>
          <cell r="F7">
            <v>92</v>
          </cell>
          <cell r="G7">
            <v>45</v>
          </cell>
          <cell r="H7">
            <v>10.44</v>
          </cell>
          <cell r="I7" t="str">
            <v>S</v>
          </cell>
          <cell r="J7">
            <v>21.96</v>
          </cell>
          <cell r="K7">
            <v>0</v>
          </cell>
        </row>
        <row r="8">
          <cell r="B8">
            <v>24.845833333333331</v>
          </cell>
          <cell r="C8">
            <v>32.700000000000003</v>
          </cell>
          <cell r="D8">
            <v>17.600000000000001</v>
          </cell>
          <cell r="E8">
            <v>66</v>
          </cell>
          <cell r="F8">
            <v>92</v>
          </cell>
          <cell r="G8">
            <v>37</v>
          </cell>
          <cell r="H8">
            <v>10.44</v>
          </cell>
          <cell r="I8" t="str">
            <v>S</v>
          </cell>
          <cell r="J8">
            <v>29.16</v>
          </cell>
          <cell r="K8">
            <v>0</v>
          </cell>
        </row>
        <row r="9">
          <cell r="B9">
            <v>25.4375</v>
          </cell>
          <cell r="C9">
            <v>33.799999999999997</v>
          </cell>
          <cell r="D9">
            <v>18.7</v>
          </cell>
          <cell r="E9">
            <v>59.625</v>
          </cell>
          <cell r="F9">
            <v>87</v>
          </cell>
          <cell r="G9">
            <v>31</v>
          </cell>
          <cell r="H9">
            <v>11.16</v>
          </cell>
          <cell r="I9" t="str">
            <v>S</v>
          </cell>
          <cell r="J9">
            <v>25.2</v>
          </cell>
          <cell r="K9">
            <v>0</v>
          </cell>
        </row>
        <row r="10">
          <cell r="B10">
            <v>26.100000000000005</v>
          </cell>
          <cell r="C10">
            <v>34.299999999999997</v>
          </cell>
          <cell r="D10">
            <v>18.7</v>
          </cell>
          <cell r="E10">
            <v>57.083333333333336</v>
          </cell>
          <cell r="F10">
            <v>86</v>
          </cell>
          <cell r="G10">
            <v>31</v>
          </cell>
          <cell r="H10">
            <v>14.4</v>
          </cell>
          <cell r="I10" t="str">
            <v>SE</v>
          </cell>
          <cell r="J10">
            <v>25.2</v>
          </cell>
          <cell r="K10">
            <v>0</v>
          </cell>
        </row>
        <row r="11">
          <cell r="B11">
            <v>24.495833333333334</v>
          </cell>
          <cell r="C11">
            <v>32.6</v>
          </cell>
          <cell r="D11">
            <v>17.399999999999999</v>
          </cell>
          <cell r="E11">
            <v>56.791666666666664</v>
          </cell>
          <cell r="F11">
            <v>88</v>
          </cell>
          <cell r="G11">
            <v>30</v>
          </cell>
          <cell r="H11">
            <v>15.48</v>
          </cell>
          <cell r="I11" t="str">
            <v>S</v>
          </cell>
          <cell r="J11">
            <v>33.840000000000003</v>
          </cell>
          <cell r="K11">
            <v>0</v>
          </cell>
        </row>
        <row r="12">
          <cell r="B12">
            <v>23.445833333333329</v>
          </cell>
          <cell r="C12">
            <v>30.7</v>
          </cell>
          <cell r="D12">
            <v>13.9</v>
          </cell>
          <cell r="E12">
            <v>56.666666666666664</v>
          </cell>
          <cell r="F12">
            <v>91</v>
          </cell>
          <cell r="G12">
            <v>32</v>
          </cell>
          <cell r="H12">
            <v>13.32</v>
          </cell>
          <cell r="I12" t="str">
            <v>SE</v>
          </cell>
          <cell r="J12">
            <v>32.04</v>
          </cell>
          <cell r="K12">
            <v>0</v>
          </cell>
        </row>
        <row r="13">
          <cell r="B13">
            <v>24.320833333333329</v>
          </cell>
          <cell r="C13">
            <v>32.9</v>
          </cell>
          <cell r="D13">
            <v>17.600000000000001</v>
          </cell>
          <cell r="E13">
            <v>54.25</v>
          </cell>
          <cell r="F13">
            <v>78</v>
          </cell>
          <cell r="G13">
            <v>28</v>
          </cell>
          <cell r="H13">
            <v>21.6</v>
          </cell>
          <cell r="I13" t="str">
            <v>L</v>
          </cell>
          <cell r="J13">
            <v>43.92</v>
          </cell>
          <cell r="K13">
            <v>0</v>
          </cell>
        </row>
        <row r="14">
          <cell r="B14">
            <v>27.279166666666669</v>
          </cell>
          <cell r="C14">
            <v>36.299999999999997</v>
          </cell>
          <cell r="D14">
            <v>16.899999999999999</v>
          </cell>
          <cell r="E14">
            <v>49.5</v>
          </cell>
          <cell r="F14">
            <v>84</v>
          </cell>
          <cell r="G14">
            <v>26</v>
          </cell>
          <cell r="H14">
            <v>13.32</v>
          </cell>
          <cell r="I14" t="str">
            <v>L</v>
          </cell>
          <cell r="J14">
            <v>30.96</v>
          </cell>
          <cell r="K14">
            <v>0</v>
          </cell>
        </row>
        <row r="15">
          <cell r="B15">
            <v>29.158333333333331</v>
          </cell>
          <cell r="C15">
            <v>35.799999999999997</v>
          </cell>
          <cell r="D15">
            <v>22.8</v>
          </cell>
          <cell r="E15">
            <v>48.875</v>
          </cell>
          <cell r="F15">
            <v>73</v>
          </cell>
          <cell r="G15">
            <v>25</v>
          </cell>
          <cell r="H15">
            <v>18</v>
          </cell>
          <cell r="I15" t="str">
            <v>NE</v>
          </cell>
          <cell r="J15">
            <v>39.6</v>
          </cell>
          <cell r="K15">
            <v>0</v>
          </cell>
        </row>
        <row r="16">
          <cell r="B16">
            <v>28.083333333333332</v>
          </cell>
          <cell r="C16">
            <v>36.6</v>
          </cell>
          <cell r="D16">
            <v>22</v>
          </cell>
          <cell r="E16">
            <v>56.375</v>
          </cell>
          <cell r="F16">
            <v>88</v>
          </cell>
          <cell r="G16">
            <v>35</v>
          </cell>
          <cell r="H16">
            <v>27</v>
          </cell>
          <cell r="I16" t="str">
            <v>NE</v>
          </cell>
          <cell r="J16">
            <v>55.440000000000005</v>
          </cell>
          <cell r="K16">
            <v>3.4</v>
          </cell>
        </row>
        <row r="17">
          <cell r="B17">
            <v>26.770833333333332</v>
          </cell>
          <cell r="C17">
            <v>34.9</v>
          </cell>
          <cell r="D17">
            <v>20.6</v>
          </cell>
          <cell r="E17">
            <v>71.708333333333329</v>
          </cell>
          <cell r="F17">
            <v>97</v>
          </cell>
          <cell r="G17">
            <v>39</v>
          </cell>
          <cell r="H17">
            <v>14.4</v>
          </cell>
          <cell r="I17" t="str">
            <v>N</v>
          </cell>
          <cell r="J17">
            <v>30.6</v>
          </cell>
          <cell r="K17">
            <v>0</v>
          </cell>
        </row>
        <row r="18">
          <cell r="B18">
            <v>28.783333333333331</v>
          </cell>
          <cell r="C18">
            <v>36.4</v>
          </cell>
          <cell r="D18">
            <v>22.3</v>
          </cell>
          <cell r="E18">
            <v>56.875</v>
          </cell>
          <cell r="F18">
            <v>82</v>
          </cell>
          <cell r="G18">
            <v>33</v>
          </cell>
          <cell r="H18">
            <v>18.36</v>
          </cell>
          <cell r="I18" t="str">
            <v>NE</v>
          </cell>
          <cell r="J18">
            <v>34.92</v>
          </cell>
          <cell r="K18">
            <v>0</v>
          </cell>
        </row>
        <row r="19">
          <cell r="B19">
            <v>27.879166666666666</v>
          </cell>
          <cell r="C19">
            <v>35.299999999999997</v>
          </cell>
          <cell r="D19">
            <v>22</v>
          </cell>
          <cell r="E19">
            <v>67.375</v>
          </cell>
          <cell r="F19">
            <v>95</v>
          </cell>
          <cell r="G19">
            <v>37</v>
          </cell>
          <cell r="H19">
            <v>15.840000000000002</v>
          </cell>
          <cell r="I19" t="str">
            <v>NE</v>
          </cell>
          <cell r="J19">
            <v>32.4</v>
          </cell>
          <cell r="K19">
            <v>18.8</v>
          </cell>
        </row>
        <row r="20">
          <cell r="B20">
            <v>26.25</v>
          </cell>
          <cell r="C20">
            <v>34.4</v>
          </cell>
          <cell r="D20">
            <v>21.3</v>
          </cell>
          <cell r="E20">
            <v>77.833333333333329</v>
          </cell>
          <cell r="F20">
            <v>96</v>
          </cell>
          <cell r="G20">
            <v>45</v>
          </cell>
          <cell r="H20">
            <v>21.96</v>
          </cell>
          <cell r="I20" t="str">
            <v>NE</v>
          </cell>
          <cell r="J20">
            <v>41.04</v>
          </cell>
          <cell r="K20">
            <v>17</v>
          </cell>
        </row>
        <row r="21">
          <cell r="B21">
            <v>29.079166666666666</v>
          </cell>
          <cell r="C21">
            <v>36.5</v>
          </cell>
          <cell r="D21">
            <v>22.4</v>
          </cell>
          <cell r="E21">
            <v>65.666666666666671</v>
          </cell>
          <cell r="F21">
            <v>94</v>
          </cell>
          <cell r="G21">
            <v>32</v>
          </cell>
          <cell r="H21">
            <v>13.68</v>
          </cell>
          <cell r="I21" t="str">
            <v>NE</v>
          </cell>
          <cell r="J21">
            <v>29.880000000000003</v>
          </cell>
          <cell r="K21">
            <v>0</v>
          </cell>
        </row>
        <row r="22">
          <cell r="B22">
            <v>28.291666666666671</v>
          </cell>
          <cell r="C22">
            <v>35.6</v>
          </cell>
          <cell r="D22">
            <v>23.5</v>
          </cell>
          <cell r="E22">
            <v>69.208333333333329</v>
          </cell>
          <cell r="F22">
            <v>91</v>
          </cell>
          <cell r="G22">
            <v>44</v>
          </cell>
          <cell r="H22">
            <v>13.68</v>
          </cell>
          <cell r="I22" t="str">
            <v>NE</v>
          </cell>
          <cell r="J22">
            <v>51.84</v>
          </cell>
          <cell r="K22">
            <v>0.2</v>
          </cell>
        </row>
        <row r="23">
          <cell r="B23">
            <v>28.141666666666666</v>
          </cell>
          <cell r="C23">
            <v>36.1</v>
          </cell>
          <cell r="D23">
            <v>22.1</v>
          </cell>
          <cell r="E23">
            <v>72.416666666666671</v>
          </cell>
          <cell r="F23">
            <v>96</v>
          </cell>
          <cell r="G23">
            <v>41</v>
          </cell>
          <cell r="H23">
            <v>12.24</v>
          </cell>
          <cell r="I23" t="str">
            <v>NE</v>
          </cell>
          <cell r="J23">
            <v>27</v>
          </cell>
          <cell r="K23">
            <v>0</v>
          </cell>
        </row>
        <row r="24">
          <cell r="B24">
            <v>29.479166666666671</v>
          </cell>
          <cell r="C24">
            <v>37.1</v>
          </cell>
          <cell r="D24">
            <v>22.4</v>
          </cell>
          <cell r="E24">
            <v>62.75</v>
          </cell>
          <cell r="F24">
            <v>93</v>
          </cell>
          <cell r="G24">
            <v>34</v>
          </cell>
          <cell r="H24">
            <v>16.559999999999999</v>
          </cell>
          <cell r="I24" t="str">
            <v>L</v>
          </cell>
          <cell r="J24">
            <v>34.92</v>
          </cell>
          <cell r="K24">
            <v>0</v>
          </cell>
        </row>
        <row r="25">
          <cell r="B25">
            <v>28.891666666666666</v>
          </cell>
          <cell r="C25">
            <v>36.6</v>
          </cell>
          <cell r="D25">
            <v>23.3</v>
          </cell>
          <cell r="E25">
            <v>63.166666666666664</v>
          </cell>
          <cell r="F25">
            <v>93</v>
          </cell>
          <cell r="G25">
            <v>34</v>
          </cell>
          <cell r="H25">
            <v>21.6</v>
          </cell>
          <cell r="I25" t="str">
            <v>O</v>
          </cell>
          <cell r="J25">
            <v>46.080000000000005</v>
          </cell>
          <cell r="K25">
            <v>0.60000000000000009</v>
          </cell>
        </row>
        <row r="26">
          <cell r="B26">
            <v>26.5</v>
          </cell>
          <cell r="C26">
            <v>35.6</v>
          </cell>
          <cell r="D26">
            <v>21.6</v>
          </cell>
          <cell r="E26">
            <v>74.25</v>
          </cell>
          <cell r="F26">
            <v>97</v>
          </cell>
          <cell r="G26">
            <v>40</v>
          </cell>
          <cell r="H26">
            <v>25.92</v>
          </cell>
          <cell r="I26" t="str">
            <v>L</v>
          </cell>
          <cell r="J26">
            <v>65.160000000000011</v>
          </cell>
          <cell r="K26">
            <v>13</v>
          </cell>
        </row>
        <row r="27">
          <cell r="B27">
            <v>23.408333333333331</v>
          </cell>
          <cell r="C27">
            <v>31.4</v>
          </cell>
          <cell r="D27">
            <v>21.7</v>
          </cell>
          <cell r="E27">
            <v>90.458333333333329</v>
          </cell>
          <cell r="F27">
            <v>97</v>
          </cell>
          <cell r="G27">
            <v>60</v>
          </cell>
          <cell r="H27">
            <v>19.440000000000001</v>
          </cell>
          <cell r="I27" t="str">
            <v>N</v>
          </cell>
          <cell r="J27">
            <v>50.76</v>
          </cell>
          <cell r="K27">
            <v>20.999999999999996</v>
          </cell>
        </row>
        <row r="28">
          <cell r="B28">
            <v>24.125</v>
          </cell>
          <cell r="C28">
            <v>30.5</v>
          </cell>
          <cell r="D28">
            <v>21.4</v>
          </cell>
          <cell r="E28">
            <v>89.166666666666671</v>
          </cell>
          <cell r="F28">
            <v>98</v>
          </cell>
          <cell r="G28">
            <v>56</v>
          </cell>
          <cell r="H28">
            <v>8.2799999999999994</v>
          </cell>
          <cell r="I28" t="str">
            <v>NE</v>
          </cell>
          <cell r="J28">
            <v>39.6</v>
          </cell>
          <cell r="K28">
            <v>11.799999999999999</v>
          </cell>
        </row>
        <row r="29">
          <cell r="B29">
            <v>24.337500000000002</v>
          </cell>
          <cell r="C29">
            <v>30</v>
          </cell>
          <cell r="D29">
            <v>21.1</v>
          </cell>
          <cell r="E29">
            <v>88.5</v>
          </cell>
          <cell r="F29">
            <v>98</v>
          </cell>
          <cell r="G29">
            <v>60</v>
          </cell>
          <cell r="H29">
            <v>10.44</v>
          </cell>
          <cell r="I29" t="str">
            <v>NE</v>
          </cell>
          <cell r="J29">
            <v>40.32</v>
          </cell>
          <cell r="K29">
            <v>30.4</v>
          </cell>
        </row>
        <row r="30">
          <cell r="B30">
            <v>25.658333333333331</v>
          </cell>
          <cell r="C30">
            <v>33.1</v>
          </cell>
          <cell r="D30">
            <v>21.3</v>
          </cell>
          <cell r="E30">
            <v>82.583333333333329</v>
          </cell>
          <cell r="F30">
            <v>98</v>
          </cell>
          <cell r="G30">
            <v>46</v>
          </cell>
          <cell r="H30">
            <v>15.840000000000002</v>
          </cell>
          <cell r="I30" t="str">
            <v>NE</v>
          </cell>
          <cell r="J30">
            <v>46.080000000000005</v>
          </cell>
          <cell r="K30">
            <v>36.200000000000003</v>
          </cell>
        </row>
        <row r="31">
          <cell r="B31">
            <v>26.150000000000002</v>
          </cell>
          <cell r="C31">
            <v>33.4</v>
          </cell>
          <cell r="D31">
            <v>21.6</v>
          </cell>
          <cell r="E31">
            <v>80.666666666666671</v>
          </cell>
          <cell r="F31">
            <v>97</v>
          </cell>
          <cell r="G31">
            <v>50</v>
          </cell>
          <cell r="H31">
            <v>13.68</v>
          </cell>
          <cell r="I31" t="str">
            <v>NE</v>
          </cell>
          <cell r="J31">
            <v>45</v>
          </cell>
          <cell r="K31">
            <v>2</v>
          </cell>
        </row>
        <row r="32">
          <cell r="B32">
            <v>26.38333333333334</v>
          </cell>
          <cell r="C32">
            <v>32.9</v>
          </cell>
          <cell r="D32">
            <v>21.3</v>
          </cell>
          <cell r="E32">
            <v>79.666666666666671</v>
          </cell>
          <cell r="F32">
            <v>97</v>
          </cell>
          <cell r="G32">
            <v>50</v>
          </cell>
          <cell r="H32">
            <v>17.64</v>
          </cell>
          <cell r="I32" t="str">
            <v>NE</v>
          </cell>
          <cell r="J32">
            <v>34.200000000000003</v>
          </cell>
          <cell r="K32">
            <v>3.6</v>
          </cell>
        </row>
        <row r="33">
          <cell r="B33">
            <v>25.808333333333326</v>
          </cell>
          <cell r="C33">
            <v>32.799999999999997</v>
          </cell>
          <cell r="D33">
            <v>22.2</v>
          </cell>
          <cell r="E33">
            <v>85.708333333333329</v>
          </cell>
          <cell r="F33">
            <v>97</v>
          </cell>
          <cell r="G33">
            <v>53</v>
          </cell>
          <cell r="H33">
            <v>19.8</v>
          </cell>
          <cell r="I33" t="str">
            <v>NE</v>
          </cell>
          <cell r="J33">
            <v>35.28</v>
          </cell>
          <cell r="K33">
            <v>2.2000000000000002</v>
          </cell>
        </row>
        <row r="34">
          <cell r="B34">
            <v>26.358333333333338</v>
          </cell>
          <cell r="C34">
            <v>32</v>
          </cell>
          <cell r="D34">
            <v>22.7</v>
          </cell>
          <cell r="E34">
            <v>83.208333333333329</v>
          </cell>
          <cell r="F34">
            <v>98</v>
          </cell>
          <cell r="G34">
            <v>52</v>
          </cell>
          <cell r="H34">
            <v>10.8</v>
          </cell>
          <cell r="I34" t="str">
            <v>NE</v>
          </cell>
          <cell r="J34">
            <v>30.96</v>
          </cell>
          <cell r="K34">
            <v>0.2</v>
          </cell>
        </row>
        <row r="35">
          <cell r="B35">
            <v>27.099999999999998</v>
          </cell>
          <cell r="C35">
            <v>34.6</v>
          </cell>
          <cell r="D35">
            <v>21.8</v>
          </cell>
          <cell r="E35">
            <v>78.583333333333329</v>
          </cell>
          <cell r="F35">
            <v>98</v>
          </cell>
          <cell r="G35">
            <v>49</v>
          </cell>
          <cell r="H35">
            <v>17.64</v>
          </cell>
          <cell r="I35" t="str">
            <v>NO</v>
          </cell>
          <cell r="J35">
            <v>36.72</v>
          </cell>
          <cell r="K35">
            <v>0</v>
          </cell>
        </row>
        <row r="36">
          <cell r="I36" t="str">
            <v>NE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24.537500000000005</v>
          </cell>
          <cell r="C5">
            <v>29.5</v>
          </cell>
          <cell r="D5">
            <v>22.1</v>
          </cell>
          <cell r="E5">
            <v>85.041666666666671</v>
          </cell>
          <cell r="F5">
            <v>94</v>
          </cell>
          <cell r="G5">
            <v>60</v>
          </cell>
          <cell r="H5">
            <v>19.440000000000001</v>
          </cell>
          <cell r="I5" t="str">
            <v>N</v>
          </cell>
          <cell r="J5">
            <v>37.440000000000005</v>
          </cell>
          <cell r="K5">
            <v>11.599999999999998</v>
          </cell>
        </row>
        <row r="6">
          <cell r="B6">
            <v>25.404166666666669</v>
          </cell>
          <cell r="C6">
            <v>29.5</v>
          </cell>
          <cell r="D6">
            <v>22.5</v>
          </cell>
          <cell r="E6">
            <v>82.375</v>
          </cell>
          <cell r="F6">
            <v>94</v>
          </cell>
          <cell r="G6">
            <v>60</v>
          </cell>
          <cell r="H6">
            <v>16.559999999999999</v>
          </cell>
          <cell r="I6" t="str">
            <v>SO</v>
          </cell>
          <cell r="J6">
            <v>27.720000000000002</v>
          </cell>
          <cell r="K6">
            <v>0</v>
          </cell>
        </row>
        <row r="7">
          <cell r="B7">
            <v>24.549999999999994</v>
          </cell>
          <cell r="C7">
            <v>29.3</v>
          </cell>
          <cell r="D7">
            <v>20.100000000000001</v>
          </cell>
          <cell r="E7">
            <v>77.958333333333329</v>
          </cell>
          <cell r="F7">
            <v>90</v>
          </cell>
          <cell r="G7">
            <v>58</v>
          </cell>
          <cell r="H7">
            <v>14.04</v>
          </cell>
          <cell r="I7" t="str">
            <v>SO</v>
          </cell>
          <cell r="J7">
            <v>23.040000000000003</v>
          </cell>
          <cell r="K7">
            <v>0</v>
          </cell>
        </row>
        <row r="8">
          <cell r="B8">
            <v>26.941666666666666</v>
          </cell>
          <cell r="C8">
            <v>33.4</v>
          </cell>
          <cell r="D8">
            <v>20.7</v>
          </cell>
          <cell r="E8">
            <v>68.75</v>
          </cell>
          <cell r="F8">
            <v>94</v>
          </cell>
          <cell r="G8">
            <v>35</v>
          </cell>
          <cell r="H8">
            <v>5.4</v>
          </cell>
          <cell r="I8" t="str">
            <v>SO</v>
          </cell>
          <cell r="J8">
            <v>18.36</v>
          </cell>
          <cell r="K8">
            <v>0</v>
          </cell>
        </row>
        <row r="9">
          <cell r="B9">
            <v>27.545833333333334</v>
          </cell>
          <cell r="C9">
            <v>34.1</v>
          </cell>
          <cell r="D9">
            <v>21.3</v>
          </cell>
          <cell r="E9">
            <v>64.291666666666671</v>
          </cell>
          <cell r="F9">
            <v>93</v>
          </cell>
          <cell r="G9">
            <v>37</v>
          </cell>
          <cell r="H9">
            <v>0</v>
          </cell>
          <cell r="I9" t="str">
            <v>S</v>
          </cell>
          <cell r="J9">
            <v>15.48</v>
          </cell>
          <cell r="K9">
            <v>0</v>
          </cell>
        </row>
        <row r="10">
          <cell r="B10">
            <v>28.545833333333334</v>
          </cell>
          <cell r="C10">
            <v>35</v>
          </cell>
          <cell r="D10">
            <v>22.1</v>
          </cell>
          <cell r="E10">
            <v>61.583333333333336</v>
          </cell>
          <cell r="F10">
            <v>91</v>
          </cell>
          <cell r="G10">
            <v>33</v>
          </cell>
          <cell r="H10">
            <v>8.64</v>
          </cell>
          <cell r="I10" t="str">
            <v>S</v>
          </cell>
          <cell r="J10">
            <v>23.040000000000003</v>
          </cell>
          <cell r="K10">
            <v>0</v>
          </cell>
        </row>
        <row r="11">
          <cell r="B11">
            <v>28.129166666666666</v>
          </cell>
          <cell r="C11">
            <v>33.6</v>
          </cell>
          <cell r="D11">
            <v>21.8</v>
          </cell>
          <cell r="E11">
            <v>53.791666666666664</v>
          </cell>
          <cell r="F11">
            <v>80</v>
          </cell>
          <cell r="G11">
            <v>28</v>
          </cell>
          <cell r="H11">
            <v>18</v>
          </cell>
          <cell r="I11" t="str">
            <v>S</v>
          </cell>
          <cell r="J11">
            <v>28.44</v>
          </cell>
          <cell r="K11">
            <v>0</v>
          </cell>
        </row>
        <row r="12">
          <cell r="B12">
            <v>26.141666666666666</v>
          </cell>
          <cell r="C12">
            <v>30.8</v>
          </cell>
          <cell r="D12">
            <v>21.6</v>
          </cell>
          <cell r="E12">
            <v>54.583333333333336</v>
          </cell>
          <cell r="F12">
            <v>70</v>
          </cell>
          <cell r="G12">
            <v>33</v>
          </cell>
          <cell r="H12">
            <v>11.520000000000001</v>
          </cell>
          <cell r="I12" t="str">
            <v>S</v>
          </cell>
          <cell r="J12">
            <v>27.720000000000002</v>
          </cell>
          <cell r="K12">
            <v>0</v>
          </cell>
        </row>
        <row r="13">
          <cell r="B13">
            <v>25.720833333333331</v>
          </cell>
          <cell r="C13">
            <v>32.9</v>
          </cell>
          <cell r="D13">
            <v>18.8</v>
          </cell>
          <cell r="E13">
            <v>53</v>
          </cell>
          <cell r="F13">
            <v>73</v>
          </cell>
          <cell r="G13">
            <v>28</v>
          </cell>
          <cell r="H13">
            <v>13.68</v>
          </cell>
          <cell r="I13" t="str">
            <v>SE</v>
          </cell>
          <cell r="J13">
            <v>27</v>
          </cell>
          <cell r="K13">
            <v>0</v>
          </cell>
        </row>
        <row r="14">
          <cell r="B14">
            <v>27.291666666666668</v>
          </cell>
          <cell r="C14">
            <v>32.5</v>
          </cell>
          <cell r="D14">
            <v>23.1</v>
          </cell>
          <cell r="E14">
            <v>56.5</v>
          </cell>
          <cell r="F14">
            <v>76</v>
          </cell>
          <cell r="G14">
            <v>28</v>
          </cell>
          <cell r="H14">
            <v>15.48</v>
          </cell>
          <cell r="I14" t="str">
            <v>NE</v>
          </cell>
          <cell r="J14">
            <v>32.04</v>
          </cell>
          <cell r="K14">
            <v>0</v>
          </cell>
        </row>
        <row r="15">
          <cell r="B15">
            <v>27.841666666666669</v>
          </cell>
          <cell r="C15">
            <v>33.700000000000003</v>
          </cell>
          <cell r="D15">
            <v>22.7</v>
          </cell>
          <cell r="E15">
            <v>58.208333333333336</v>
          </cell>
          <cell r="F15">
            <v>80</v>
          </cell>
          <cell r="G15">
            <v>30</v>
          </cell>
          <cell r="H15">
            <v>13.32</v>
          </cell>
          <cell r="I15" t="str">
            <v>NE</v>
          </cell>
          <cell r="J15">
            <v>30.96</v>
          </cell>
          <cell r="K15">
            <v>0</v>
          </cell>
        </row>
        <row r="16">
          <cell r="B16">
            <v>28.804166666666664</v>
          </cell>
          <cell r="C16">
            <v>35.700000000000003</v>
          </cell>
          <cell r="D16">
            <v>23</v>
          </cell>
          <cell r="E16">
            <v>56.375</v>
          </cell>
          <cell r="F16">
            <v>83</v>
          </cell>
          <cell r="G16">
            <v>28</v>
          </cell>
          <cell r="H16">
            <v>20.52</v>
          </cell>
          <cell r="I16" t="str">
            <v>NE</v>
          </cell>
          <cell r="J16">
            <v>50.04</v>
          </cell>
          <cell r="K16">
            <v>0</v>
          </cell>
        </row>
        <row r="17">
          <cell r="B17">
            <v>26.337499999999995</v>
          </cell>
          <cell r="C17">
            <v>32.700000000000003</v>
          </cell>
          <cell r="D17">
            <v>20.2</v>
          </cell>
          <cell r="E17">
            <v>66.708333333333329</v>
          </cell>
          <cell r="F17">
            <v>95</v>
          </cell>
          <cell r="G17">
            <v>37</v>
          </cell>
          <cell r="H17">
            <v>12.6</v>
          </cell>
          <cell r="I17" t="str">
            <v>N</v>
          </cell>
          <cell r="J17">
            <v>49.680000000000007</v>
          </cell>
          <cell r="K17">
            <v>45</v>
          </cell>
        </row>
        <row r="18">
          <cell r="B18">
            <v>27.320833333333329</v>
          </cell>
          <cell r="C18">
            <v>34.4</v>
          </cell>
          <cell r="D18">
            <v>22.2</v>
          </cell>
          <cell r="E18">
            <v>61.75</v>
          </cell>
          <cell r="F18">
            <v>83</v>
          </cell>
          <cell r="G18">
            <v>31</v>
          </cell>
          <cell r="H18">
            <v>24.840000000000003</v>
          </cell>
          <cell r="I18" t="str">
            <v>N</v>
          </cell>
          <cell r="J18">
            <v>51.480000000000004</v>
          </cell>
          <cell r="K18">
            <v>0</v>
          </cell>
        </row>
        <row r="19">
          <cell r="B19">
            <v>27.866666666666664</v>
          </cell>
          <cell r="C19">
            <v>34.299999999999997</v>
          </cell>
          <cell r="D19">
            <v>22.3</v>
          </cell>
          <cell r="E19">
            <v>62.875</v>
          </cell>
          <cell r="F19">
            <v>88</v>
          </cell>
          <cell r="G19">
            <v>33</v>
          </cell>
          <cell r="H19">
            <v>4.6800000000000006</v>
          </cell>
          <cell r="I19" t="str">
            <v>N</v>
          </cell>
          <cell r="J19">
            <v>19.079999999999998</v>
          </cell>
          <cell r="K19">
            <v>0</v>
          </cell>
        </row>
        <row r="20">
          <cell r="B20">
            <v>28.966666666666669</v>
          </cell>
          <cell r="C20">
            <v>35.4</v>
          </cell>
          <cell r="D20">
            <v>22.4</v>
          </cell>
          <cell r="E20">
            <v>60.583333333333336</v>
          </cell>
          <cell r="F20">
            <v>91</v>
          </cell>
          <cell r="G20">
            <v>29</v>
          </cell>
          <cell r="H20">
            <v>12.24</v>
          </cell>
          <cell r="I20" t="str">
            <v>L</v>
          </cell>
          <cell r="J20">
            <v>25.56</v>
          </cell>
          <cell r="K20">
            <v>0</v>
          </cell>
        </row>
        <row r="21">
          <cell r="B21">
            <v>29.224999999999994</v>
          </cell>
          <cell r="C21">
            <v>35.6</v>
          </cell>
          <cell r="D21">
            <v>23</v>
          </cell>
          <cell r="E21">
            <v>59.166666666666664</v>
          </cell>
          <cell r="F21">
            <v>89</v>
          </cell>
          <cell r="G21">
            <v>32</v>
          </cell>
          <cell r="H21">
            <v>16.559999999999999</v>
          </cell>
          <cell r="I21" t="str">
            <v>NE</v>
          </cell>
          <cell r="J21">
            <v>31.680000000000003</v>
          </cell>
          <cell r="K21">
            <v>0</v>
          </cell>
        </row>
        <row r="22">
          <cell r="B22">
            <v>29.533333333333335</v>
          </cell>
          <cell r="C22">
            <v>36.299999999999997</v>
          </cell>
          <cell r="D22">
            <v>22.2</v>
          </cell>
          <cell r="E22">
            <v>56.125</v>
          </cell>
          <cell r="F22">
            <v>90</v>
          </cell>
          <cell r="G22">
            <v>25</v>
          </cell>
          <cell r="H22">
            <v>9.3600000000000012</v>
          </cell>
          <cell r="I22" t="str">
            <v>N</v>
          </cell>
          <cell r="J22">
            <v>32.4</v>
          </cell>
          <cell r="K22">
            <v>0</v>
          </cell>
        </row>
        <row r="23">
          <cell r="B23">
            <v>28.512500000000003</v>
          </cell>
          <cell r="C23">
            <v>34.4</v>
          </cell>
          <cell r="D23">
            <v>23</v>
          </cell>
          <cell r="E23">
            <v>60.75</v>
          </cell>
          <cell r="F23">
            <v>88</v>
          </cell>
          <cell r="G23">
            <v>29</v>
          </cell>
          <cell r="H23">
            <v>25.56</v>
          </cell>
          <cell r="I23" t="str">
            <v>L</v>
          </cell>
          <cell r="J23">
            <v>39.24</v>
          </cell>
          <cell r="K23">
            <v>0</v>
          </cell>
        </row>
        <row r="24">
          <cell r="B24">
            <v>29.479166666666671</v>
          </cell>
          <cell r="C24">
            <v>37.4</v>
          </cell>
          <cell r="D24">
            <v>21.3</v>
          </cell>
          <cell r="E24">
            <v>55.833333333333336</v>
          </cell>
          <cell r="F24">
            <v>90</v>
          </cell>
          <cell r="G24">
            <v>22</v>
          </cell>
          <cell r="H24">
            <v>19.8</v>
          </cell>
          <cell r="I24" t="str">
            <v>N</v>
          </cell>
          <cell r="J24">
            <v>32.04</v>
          </cell>
          <cell r="K24">
            <v>0</v>
          </cell>
        </row>
        <row r="25">
          <cell r="B25">
            <v>29.158333333333331</v>
          </cell>
          <cell r="C25">
            <v>37.200000000000003</v>
          </cell>
          <cell r="D25">
            <v>22.8</v>
          </cell>
          <cell r="E25">
            <v>54.291666666666664</v>
          </cell>
          <cell r="F25">
            <v>86</v>
          </cell>
          <cell r="G25">
            <v>25</v>
          </cell>
          <cell r="H25">
            <v>19.440000000000001</v>
          </cell>
          <cell r="I25" t="str">
            <v>O</v>
          </cell>
          <cell r="J25">
            <v>46.080000000000005</v>
          </cell>
          <cell r="K25">
            <v>0</v>
          </cell>
        </row>
        <row r="26">
          <cell r="B26">
            <v>27.237499999999997</v>
          </cell>
          <cell r="C26">
            <v>35.1</v>
          </cell>
          <cell r="D26">
            <v>22.2</v>
          </cell>
          <cell r="E26">
            <v>65.416666666666671</v>
          </cell>
          <cell r="F26">
            <v>90</v>
          </cell>
          <cell r="G26">
            <v>36</v>
          </cell>
          <cell r="H26">
            <v>18.36</v>
          </cell>
          <cell r="I26" t="str">
            <v>SO</v>
          </cell>
          <cell r="J26">
            <v>40.32</v>
          </cell>
          <cell r="K26">
            <v>0</v>
          </cell>
        </row>
        <row r="27">
          <cell r="B27">
            <v>27.158333333333331</v>
          </cell>
          <cell r="C27">
            <v>34.799999999999997</v>
          </cell>
          <cell r="D27">
            <v>22.4</v>
          </cell>
          <cell r="E27">
            <v>63.708333333333336</v>
          </cell>
          <cell r="F27">
            <v>88</v>
          </cell>
          <cell r="G27">
            <v>32</v>
          </cell>
          <cell r="H27">
            <v>22.68</v>
          </cell>
          <cell r="I27" t="str">
            <v>N</v>
          </cell>
          <cell r="J27">
            <v>51.12</v>
          </cell>
          <cell r="K27">
            <v>0.4</v>
          </cell>
        </row>
        <row r="28">
          <cell r="B28">
            <v>26.133333333333336</v>
          </cell>
          <cell r="C28">
            <v>31.9</v>
          </cell>
          <cell r="D28">
            <v>21.5</v>
          </cell>
          <cell r="E28">
            <v>73.416666666666671</v>
          </cell>
          <cell r="F28">
            <v>93</v>
          </cell>
          <cell r="G28">
            <v>43</v>
          </cell>
          <cell r="H28">
            <v>28.08</v>
          </cell>
          <cell r="I28" t="str">
            <v>SO</v>
          </cell>
          <cell r="J28">
            <v>39.96</v>
          </cell>
          <cell r="K28">
            <v>5.1999999999999993</v>
          </cell>
        </row>
        <row r="29">
          <cell r="B29">
            <v>26.045833333333331</v>
          </cell>
          <cell r="C29">
            <v>32.6</v>
          </cell>
          <cell r="D29">
            <v>22.4</v>
          </cell>
          <cell r="E29">
            <v>75.708333333333329</v>
          </cell>
          <cell r="F29">
            <v>93</v>
          </cell>
          <cell r="G29">
            <v>46</v>
          </cell>
          <cell r="H29">
            <v>16.920000000000002</v>
          </cell>
          <cell r="I29" t="str">
            <v>SO</v>
          </cell>
          <cell r="J29">
            <v>37.080000000000005</v>
          </cell>
          <cell r="K29">
            <v>1</v>
          </cell>
        </row>
        <row r="30">
          <cell r="B30">
            <v>24.837499999999995</v>
          </cell>
          <cell r="C30">
            <v>31.4</v>
          </cell>
          <cell r="D30">
            <v>22.1</v>
          </cell>
          <cell r="E30">
            <v>81.708333333333329</v>
          </cell>
          <cell r="F30">
            <v>94</v>
          </cell>
          <cell r="G30">
            <v>53</v>
          </cell>
          <cell r="H30">
            <v>12.6</v>
          </cell>
          <cell r="I30" t="str">
            <v>N</v>
          </cell>
          <cell r="J30">
            <v>37.440000000000005</v>
          </cell>
          <cell r="K30">
            <v>8.7999999999999989</v>
          </cell>
        </row>
        <row r="31">
          <cell r="B31">
            <v>25.154166666666658</v>
          </cell>
          <cell r="C31">
            <v>31.4</v>
          </cell>
          <cell r="D31">
            <v>21.9</v>
          </cell>
          <cell r="E31">
            <v>81</v>
          </cell>
          <cell r="F31">
            <v>92</v>
          </cell>
          <cell r="G31">
            <v>51</v>
          </cell>
          <cell r="H31">
            <v>12.24</v>
          </cell>
          <cell r="I31" t="str">
            <v>N</v>
          </cell>
          <cell r="J31">
            <v>33.480000000000004</v>
          </cell>
          <cell r="K31">
            <v>0.60000000000000009</v>
          </cell>
        </row>
        <row r="32">
          <cell r="B32">
            <v>25.420833333333334</v>
          </cell>
          <cell r="C32">
            <v>30</v>
          </cell>
          <cell r="D32">
            <v>22</v>
          </cell>
          <cell r="E32">
            <v>78.708333333333329</v>
          </cell>
          <cell r="F32">
            <v>94</v>
          </cell>
          <cell r="G32">
            <v>56</v>
          </cell>
          <cell r="H32">
            <v>20.88</v>
          </cell>
          <cell r="I32" t="str">
            <v>N</v>
          </cell>
          <cell r="J32">
            <v>47.88</v>
          </cell>
          <cell r="K32">
            <v>0</v>
          </cell>
        </row>
        <row r="33">
          <cell r="B33">
            <v>26.816666666666666</v>
          </cell>
          <cell r="C33">
            <v>33.1</v>
          </cell>
          <cell r="D33">
            <v>22.6</v>
          </cell>
          <cell r="E33">
            <v>73.083333333333329</v>
          </cell>
          <cell r="F33">
            <v>93</v>
          </cell>
          <cell r="G33">
            <v>43</v>
          </cell>
          <cell r="H33">
            <v>12.96</v>
          </cell>
          <cell r="I33" t="str">
            <v>N</v>
          </cell>
          <cell r="J33">
            <v>30.6</v>
          </cell>
          <cell r="K33">
            <v>0</v>
          </cell>
        </row>
        <row r="34">
          <cell r="B34">
            <v>27.241666666666674</v>
          </cell>
          <cell r="C34">
            <v>32.9</v>
          </cell>
          <cell r="D34">
            <v>22.6</v>
          </cell>
          <cell r="E34">
            <v>71.416666666666671</v>
          </cell>
          <cell r="F34">
            <v>90</v>
          </cell>
          <cell r="G34">
            <v>45</v>
          </cell>
          <cell r="H34">
            <v>11.520000000000001</v>
          </cell>
          <cell r="I34" t="str">
            <v>O</v>
          </cell>
          <cell r="J34">
            <v>31.680000000000003</v>
          </cell>
          <cell r="K34">
            <v>0</v>
          </cell>
        </row>
        <row r="35">
          <cell r="B35">
            <v>27.25833333333334</v>
          </cell>
          <cell r="C35">
            <v>32.6</v>
          </cell>
          <cell r="D35">
            <v>22.3</v>
          </cell>
          <cell r="E35">
            <v>75.083333333333329</v>
          </cell>
          <cell r="F35">
            <v>95</v>
          </cell>
          <cell r="G35">
            <v>48</v>
          </cell>
          <cell r="H35">
            <v>13.32</v>
          </cell>
          <cell r="I35" t="str">
            <v>N</v>
          </cell>
          <cell r="J35">
            <v>27</v>
          </cell>
          <cell r="K35">
            <v>14.6</v>
          </cell>
        </row>
        <row r="36">
          <cell r="I36" t="str">
            <v>N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26.759090909090904</v>
          </cell>
          <cell r="C5">
            <v>29.7</v>
          </cell>
          <cell r="D5">
            <v>24.5</v>
          </cell>
          <cell r="E5">
            <v>86.533333333333331</v>
          </cell>
          <cell r="F5">
            <v>91</v>
          </cell>
          <cell r="G5">
            <v>79</v>
          </cell>
          <cell r="H5">
            <v>6.48</v>
          </cell>
          <cell r="I5" t="str">
            <v>NE</v>
          </cell>
          <cell r="J5">
            <v>28.44</v>
          </cell>
          <cell r="K5">
            <v>1.4</v>
          </cell>
        </row>
        <row r="6">
          <cell r="B6">
            <v>26.740909090909096</v>
          </cell>
          <cell r="C6">
            <v>30.6</v>
          </cell>
          <cell r="D6">
            <v>24.6</v>
          </cell>
          <cell r="E6">
            <v>86.615384615384613</v>
          </cell>
          <cell r="F6">
            <v>91</v>
          </cell>
          <cell r="G6">
            <v>80</v>
          </cell>
          <cell r="H6">
            <v>15.840000000000002</v>
          </cell>
          <cell r="I6" t="str">
            <v>S</v>
          </cell>
          <cell r="J6">
            <v>36.72</v>
          </cell>
          <cell r="K6">
            <v>7</v>
          </cell>
        </row>
        <row r="7">
          <cell r="B7">
            <v>25.104761904761901</v>
          </cell>
          <cell r="C7">
            <v>30.9</v>
          </cell>
          <cell r="D7">
            <v>20.8</v>
          </cell>
          <cell r="E7">
            <v>77.333333333333329</v>
          </cell>
          <cell r="F7">
            <v>86</v>
          </cell>
          <cell r="G7">
            <v>67</v>
          </cell>
          <cell r="H7">
            <v>10.44</v>
          </cell>
          <cell r="I7" t="str">
            <v>S</v>
          </cell>
          <cell r="J7">
            <v>21.240000000000002</v>
          </cell>
          <cell r="K7">
            <v>0</v>
          </cell>
        </row>
        <row r="8">
          <cell r="B8">
            <v>24.747368421052634</v>
          </cell>
          <cell r="C8">
            <v>31</v>
          </cell>
          <cell r="D8">
            <v>20.399999999999999</v>
          </cell>
          <cell r="E8">
            <v>81.5</v>
          </cell>
          <cell r="F8">
            <v>87</v>
          </cell>
          <cell r="G8">
            <v>67</v>
          </cell>
          <cell r="H8">
            <v>9</v>
          </cell>
          <cell r="I8" t="str">
            <v>O</v>
          </cell>
          <cell r="J8">
            <v>28.8</v>
          </cell>
          <cell r="K8">
            <v>0</v>
          </cell>
        </row>
        <row r="9">
          <cell r="B9">
            <v>24.950000000000003</v>
          </cell>
          <cell r="C9">
            <v>32.1</v>
          </cell>
          <cell r="D9">
            <v>20.7</v>
          </cell>
          <cell r="E9">
            <v>82.15384615384616</v>
          </cell>
          <cell r="F9">
            <v>87</v>
          </cell>
          <cell r="G9">
            <v>72</v>
          </cell>
          <cell r="H9">
            <v>10.44</v>
          </cell>
          <cell r="I9" t="str">
            <v>SE</v>
          </cell>
          <cell r="J9">
            <v>20.16</v>
          </cell>
          <cell r="K9">
            <v>0</v>
          </cell>
        </row>
        <row r="10">
          <cell r="B10">
            <v>25.918749999999999</v>
          </cell>
          <cell r="C10">
            <v>31.9</v>
          </cell>
          <cell r="D10">
            <v>22.7</v>
          </cell>
          <cell r="E10">
            <v>80.166666666666671</v>
          </cell>
          <cell r="F10">
            <v>86</v>
          </cell>
          <cell r="G10">
            <v>73</v>
          </cell>
          <cell r="H10">
            <v>6.12</v>
          </cell>
          <cell r="I10" t="str">
            <v>SE</v>
          </cell>
          <cell r="J10">
            <v>13.68</v>
          </cell>
          <cell r="K10">
            <v>0</v>
          </cell>
        </row>
        <row r="11">
          <cell r="B11">
            <v>27.488235294117647</v>
          </cell>
          <cell r="C11">
            <v>31.8</v>
          </cell>
          <cell r="D11">
            <v>24.5</v>
          </cell>
          <cell r="E11">
            <v>82.857142857142861</v>
          </cell>
          <cell r="F11">
            <v>85</v>
          </cell>
          <cell r="G11">
            <v>75</v>
          </cell>
          <cell r="H11">
            <v>15.840000000000002</v>
          </cell>
          <cell r="I11" t="str">
            <v>SE</v>
          </cell>
          <cell r="J11">
            <v>26.64</v>
          </cell>
          <cell r="K11">
            <v>0</v>
          </cell>
        </row>
        <row r="12">
          <cell r="B12">
            <v>27.110526315789468</v>
          </cell>
          <cell r="C12">
            <v>31</v>
          </cell>
          <cell r="D12">
            <v>22.8</v>
          </cell>
          <cell r="E12">
            <v>76.75</v>
          </cell>
          <cell r="F12">
            <v>81</v>
          </cell>
          <cell r="G12">
            <v>67</v>
          </cell>
          <cell r="H12">
            <v>18.720000000000002</v>
          </cell>
          <cell r="I12" t="str">
            <v>SE</v>
          </cell>
          <cell r="J12">
            <v>33.840000000000003</v>
          </cell>
          <cell r="K12">
            <v>0</v>
          </cell>
        </row>
        <row r="13">
          <cell r="B13">
            <v>25.712499999999999</v>
          </cell>
          <cell r="C13">
            <v>31.4</v>
          </cell>
          <cell r="D13">
            <v>22.9</v>
          </cell>
          <cell r="E13">
            <v>80.818181818181813</v>
          </cell>
          <cell r="F13">
            <v>85</v>
          </cell>
          <cell r="G13">
            <v>71</v>
          </cell>
          <cell r="H13">
            <v>11.520000000000001</v>
          </cell>
          <cell r="I13" t="str">
            <v>NO</v>
          </cell>
          <cell r="J13">
            <v>24.840000000000003</v>
          </cell>
          <cell r="K13">
            <v>0</v>
          </cell>
        </row>
        <row r="14">
          <cell r="B14">
            <v>26.786666666666669</v>
          </cell>
          <cell r="C14">
            <v>30.5</v>
          </cell>
          <cell r="D14">
            <v>25.4</v>
          </cell>
          <cell r="E14">
            <v>82.090909090909093</v>
          </cell>
          <cell r="F14">
            <v>85</v>
          </cell>
          <cell r="G14">
            <v>79</v>
          </cell>
          <cell r="H14">
            <v>9.7200000000000006</v>
          </cell>
          <cell r="I14" t="str">
            <v>NE</v>
          </cell>
          <cell r="J14">
            <v>25.92</v>
          </cell>
          <cell r="K14">
            <v>0</v>
          </cell>
        </row>
        <row r="15">
          <cell r="B15">
            <v>26.16</v>
          </cell>
          <cell r="C15">
            <v>30.4</v>
          </cell>
          <cell r="D15">
            <v>22.8</v>
          </cell>
          <cell r="E15">
            <v>82.5</v>
          </cell>
          <cell r="F15">
            <v>87</v>
          </cell>
          <cell r="G15">
            <v>79</v>
          </cell>
          <cell r="H15">
            <v>5.04</v>
          </cell>
          <cell r="I15" t="str">
            <v>SE</v>
          </cell>
          <cell r="J15">
            <v>12.96</v>
          </cell>
          <cell r="K15">
            <v>0</v>
          </cell>
        </row>
        <row r="16">
          <cell r="B16">
            <v>26.956250000000001</v>
          </cell>
          <cell r="C16">
            <v>31.9</v>
          </cell>
          <cell r="D16">
            <v>24.5</v>
          </cell>
          <cell r="E16">
            <v>81.272727272727266</v>
          </cell>
          <cell r="F16">
            <v>85</v>
          </cell>
          <cell r="G16">
            <v>77</v>
          </cell>
          <cell r="H16">
            <v>18.720000000000002</v>
          </cell>
          <cell r="I16" t="str">
            <v>NO</v>
          </cell>
          <cell r="J16">
            <v>71.28</v>
          </cell>
          <cell r="K16">
            <v>13.399999999999999</v>
          </cell>
        </row>
        <row r="17">
          <cell r="B17">
            <v>25.919047619047621</v>
          </cell>
          <cell r="C17">
            <v>31.5</v>
          </cell>
          <cell r="D17">
            <v>23.5</v>
          </cell>
          <cell r="E17">
            <v>82.9375</v>
          </cell>
          <cell r="F17">
            <v>87</v>
          </cell>
          <cell r="G17">
            <v>69</v>
          </cell>
          <cell r="H17">
            <v>10.8</v>
          </cell>
          <cell r="I17" t="str">
            <v>N</v>
          </cell>
          <cell r="J17">
            <v>50.04</v>
          </cell>
          <cell r="K17">
            <v>18</v>
          </cell>
        </row>
        <row r="18">
          <cell r="B18">
            <v>26.652941176470588</v>
          </cell>
          <cell r="C18">
            <v>30.8</v>
          </cell>
          <cell r="D18">
            <v>24.5</v>
          </cell>
          <cell r="E18">
            <v>84.307692307692307</v>
          </cell>
          <cell r="F18">
            <v>88</v>
          </cell>
          <cell r="G18">
            <v>82</v>
          </cell>
          <cell r="H18">
            <v>14.4</v>
          </cell>
          <cell r="I18" t="str">
            <v>N</v>
          </cell>
          <cell r="J18">
            <v>34.200000000000003</v>
          </cell>
          <cell r="K18">
            <v>0.2</v>
          </cell>
        </row>
        <row r="19">
          <cell r="B19">
            <v>27.425000000000001</v>
          </cell>
          <cell r="C19">
            <v>31.4</v>
          </cell>
          <cell r="D19">
            <v>25.7</v>
          </cell>
          <cell r="E19">
            <v>82.583333333333329</v>
          </cell>
          <cell r="F19">
            <v>86</v>
          </cell>
          <cell r="G19">
            <v>74</v>
          </cell>
          <cell r="H19">
            <v>6.48</v>
          </cell>
          <cell r="I19" t="str">
            <v>NO</v>
          </cell>
          <cell r="J19">
            <v>21.6</v>
          </cell>
          <cell r="K19">
            <v>0</v>
          </cell>
        </row>
        <row r="20">
          <cell r="B20">
            <v>27.452941176470596</v>
          </cell>
          <cell r="C20">
            <v>31.8</v>
          </cell>
          <cell r="D20">
            <v>24.9</v>
          </cell>
          <cell r="E20">
            <v>80.818181818181813</v>
          </cell>
          <cell r="F20">
            <v>85</v>
          </cell>
          <cell r="G20">
            <v>72</v>
          </cell>
          <cell r="H20">
            <v>11.520000000000001</v>
          </cell>
          <cell r="I20" t="str">
            <v>NE</v>
          </cell>
          <cell r="J20">
            <v>21.6</v>
          </cell>
          <cell r="K20">
            <v>0</v>
          </cell>
        </row>
        <row r="21">
          <cell r="B21">
            <v>27.327777777777779</v>
          </cell>
          <cell r="C21">
            <v>31.7</v>
          </cell>
          <cell r="D21">
            <v>24.7</v>
          </cell>
          <cell r="E21">
            <v>83.545454545454547</v>
          </cell>
          <cell r="F21">
            <v>87</v>
          </cell>
          <cell r="G21">
            <v>79</v>
          </cell>
          <cell r="H21">
            <v>9.3600000000000012</v>
          </cell>
          <cell r="I21" t="str">
            <v>N</v>
          </cell>
          <cell r="J21">
            <v>30.96</v>
          </cell>
          <cell r="K21">
            <v>0</v>
          </cell>
        </row>
        <row r="22">
          <cell r="B22">
            <v>26.737499999999997</v>
          </cell>
          <cell r="C22">
            <v>31.5</v>
          </cell>
          <cell r="D22">
            <v>24.3</v>
          </cell>
          <cell r="E22">
            <v>85.36363636363636</v>
          </cell>
          <cell r="F22">
            <v>89</v>
          </cell>
          <cell r="G22">
            <v>80</v>
          </cell>
          <cell r="H22">
            <v>11.16</v>
          </cell>
          <cell r="I22" t="str">
            <v>SE</v>
          </cell>
          <cell r="J22">
            <v>20.16</v>
          </cell>
          <cell r="K22">
            <v>0</v>
          </cell>
        </row>
        <row r="23">
          <cell r="B23">
            <v>25.886666666666667</v>
          </cell>
          <cell r="C23">
            <v>31.7</v>
          </cell>
          <cell r="D23">
            <v>23.3</v>
          </cell>
          <cell r="E23">
            <v>81.75</v>
          </cell>
          <cell r="F23">
            <v>86</v>
          </cell>
          <cell r="G23">
            <v>75</v>
          </cell>
          <cell r="H23">
            <v>4.32</v>
          </cell>
          <cell r="I23" t="str">
            <v>SE</v>
          </cell>
          <cell r="J23">
            <v>11.16</v>
          </cell>
          <cell r="K23">
            <v>0</v>
          </cell>
        </row>
        <row r="24">
          <cell r="B24">
            <v>26.65625</v>
          </cell>
          <cell r="C24">
            <v>30.6</v>
          </cell>
          <cell r="D24">
            <v>24.1</v>
          </cell>
          <cell r="E24">
            <v>80.909090909090907</v>
          </cell>
          <cell r="F24">
            <v>85</v>
          </cell>
          <cell r="G24">
            <v>75</v>
          </cell>
          <cell r="H24">
            <v>4.6800000000000006</v>
          </cell>
          <cell r="I24" t="str">
            <v>SE</v>
          </cell>
          <cell r="J24">
            <v>10.44</v>
          </cell>
          <cell r="K24">
            <v>0</v>
          </cell>
        </row>
        <row r="25">
          <cell r="B25">
            <v>26.758823529411764</v>
          </cell>
          <cell r="C25">
            <v>30.3</v>
          </cell>
          <cell r="D25">
            <v>24</v>
          </cell>
          <cell r="E25">
            <v>83.666666666666671</v>
          </cell>
          <cell r="F25">
            <v>88</v>
          </cell>
          <cell r="G25">
            <v>69</v>
          </cell>
          <cell r="H25">
            <v>10.08</v>
          </cell>
          <cell r="I25" t="str">
            <v>SE</v>
          </cell>
          <cell r="J25">
            <v>37.440000000000005</v>
          </cell>
          <cell r="K25">
            <v>0</v>
          </cell>
        </row>
        <row r="26">
          <cell r="B26">
            <v>27.066666666666666</v>
          </cell>
          <cell r="C26">
            <v>32</v>
          </cell>
          <cell r="D26">
            <v>23.6</v>
          </cell>
          <cell r="E26">
            <v>80.75</v>
          </cell>
          <cell r="F26">
            <v>87</v>
          </cell>
          <cell r="G26">
            <v>72</v>
          </cell>
          <cell r="H26">
            <v>13.32</v>
          </cell>
          <cell r="I26" t="str">
            <v>SO</v>
          </cell>
          <cell r="J26">
            <v>28.8</v>
          </cell>
          <cell r="K26">
            <v>6.6000000000000005</v>
          </cell>
        </row>
        <row r="27">
          <cell r="B27">
            <v>27.556249999999999</v>
          </cell>
          <cell r="C27">
            <v>31</v>
          </cell>
          <cell r="D27">
            <v>25.7</v>
          </cell>
          <cell r="E27">
            <v>83.875</v>
          </cell>
          <cell r="F27">
            <v>87</v>
          </cell>
          <cell r="G27">
            <v>77</v>
          </cell>
          <cell r="H27">
            <v>12.24</v>
          </cell>
          <cell r="I27" t="str">
            <v>SO</v>
          </cell>
          <cell r="J27">
            <v>26.64</v>
          </cell>
          <cell r="K27">
            <v>0</v>
          </cell>
        </row>
        <row r="28">
          <cell r="B28">
            <v>26.850000000000005</v>
          </cell>
          <cell r="C28">
            <v>31.1</v>
          </cell>
          <cell r="D28">
            <v>24</v>
          </cell>
          <cell r="E28">
            <v>82.25</v>
          </cell>
          <cell r="F28">
            <v>86</v>
          </cell>
          <cell r="G28">
            <v>74</v>
          </cell>
          <cell r="H28">
            <v>14.04</v>
          </cell>
          <cell r="I28" t="str">
            <v>NO</v>
          </cell>
          <cell r="J28">
            <v>36.72</v>
          </cell>
          <cell r="K28">
            <v>4.8</v>
          </cell>
        </row>
        <row r="29">
          <cell r="B29">
            <v>27.840909090909097</v>
          </cell>
          <cell r="C29">
            <v>31.6</v>
          </cell>
          <cell r="D29">
            <v>25.6</v>
          </cell>
          <cell r="E29">
            <v>81.5</v>
          </cell>
          <cell r="F29">
            <v>85</v>
          </cell>
          <cell r="G29">
            <v>75</v>
          </cell>
          <cell r="H29">
            <v>23.400000000000002</v>
          </cell>
          <cell r="I29" t="str">
            <v>L</v>
          </cell>
          <cell r="J29">
            <v>43.2</v>
          </cell>
          <cell r="K29">
            <v>1.2</v>
          </cell>
        </row>
        <row r="30">
          <cell r="B30">
            <v>27.457142857142863</v>
          </cell>
          <cell r="C30">
            <v>31.2</v>
          </cell>
          <cell r="D30">
            <v>25.9</v>
          </cell>
          <cell r="E30">
            <v>81.714285714285708</v>
          </cell>
          <cell r="F30">
            <v>86</v>
          </cell>
          <cell r="G30">
            <v>74</v>
          </cell>
          <cell r="H30">
            <v>13.68</v>
          </cell>
          <cell r="I30" t="str">
            <v>N</v>
          </cell>
          <cell r="J30">
            <v>27.36</v>
          </cell>
          <cell r="K30">
            <v>0</v>
          </cell>
        </row>
        <row r="31">
          <cell r="B31">
            <v>26.578260869565216</v>
          </cell>
          <cell r="C31">
            <v>31.4</v>
          </cell>
          <cell r="D31">
            <v>24.4</v>
          </cell>
          <cell r="E31">
            <v>83.277777777777771</v>
          </cell>
          <cell r="F31">
            <v>87</v>
          </cell>
          <cell r="G31">
            <v>80</v>
          </cell>
          <cell r="H31">
            <v>11.879999999999999</v>
          </cell>
          <cell r="I31" t="str">
            <v>N</v>
          </cell>
          <cell r="J31">
            <v>38.159999999999997</v>
          </cell>
          <cell r="K31">
            <v>6.6</v>
          </cell>
        </row>
        <row r="32">
          <cell r="B32">
            <v>26.620833333333326</v>
          </cell>
          <cell r="C32">
            <v>29.5</v>
          </cell>
          <cell r="D32">
            <v>25.1</v>
          </cell>
          <cell r="E32">
            <v>86.684210526315795</v>
          </cell>
          <cell r="F32">
            <v>90</v>
          </cell>
          <cell r="G32">
            <v>82</v>
          </cell>
          <cell r="H32">
            <v>13.68</v>
          </cell>
          <cell r="I32" t="str">
            <v>N</v>
          </cell>
          <cell r="J32">
            <v>30.240000000000002</v>
          </cell>
          <cell r="K32">
            <v>10.8</v>
          </cell>
        </row>
        <row r="33">
          <cell r="B33">
            <v>25.941666666666666</v>
          </cell>
          <cell r="C33">
            <v>29.1</v>
          </cell>
          <cell r="D33">
            <v>24.5</v>
          </cell>
          <cell r="E33">
            <v>87.952380952380949</v>
          </cell>
          <cell r="F33">
            <v>90</v>
          </cell>
          <cell r="G33">
            <v>83</v>
          </cell>
          <cell r="H33">
            <v>21.240000000000002</v>
          </cell>
          <cell r="I33" t="str">
            <v>NO</v>
          </cell>
          <cell r="J33">
            <v>46.800000000000004</v>
          </cell>
          <cell r="K33">
            <v>29.000000000000004</v>
          </cell>
        </row>
        <row r="34">
          <cell r="B34">
            <v>25.875</v>
          </cell>
          <cell r="C34">
            <v>28.7</v>
          </cell>
          <cell r="D34">
            <v>23.6</v>
          </cell>
          <cell r="E34">
            <v>88.142857142857139</v>
          </cell>
          <cell r="F34">
            <v>92</v>
          </cell>
          <cell r="G34">
            <v>81</v>
          </cell>
          <cell r="H34">
            <v>17.28</v>
          </cell>
          <cell r="I34" t="str">
            <v>NO</v>
          </cell>
          <cell r="J34">
            <v>31.680000000000003</v>
          </cell>
          <cell r="K34">
            <v>2.6000000000000005</v>
          </cell>
        </row>
        <row r="35">
          <cell r="B35">
            <v>26.483333333333338</v>
          </cell>
          <cell r="C35">
            <v>29.6</v>
          </cell>
          <cell r="D35">
            <v>24.7</v>
          </cell>
          <cell r="E35">
            <v>87.705882352941174</v>
          </cell>
          <cell r="F35">
            <v>91</v>
          </cell>
          <cell r="G35">
            <v>79</v>
          </cell>
          <cell r="H35">
            <v>11.16</v>
          </cell>
          <cell r="I35" t="str">
            <v>NO</v>
          </cell>
          <cell r="J35">
            <v>25.56</v>
          </cell>
          <cell r="K35">
            <v>3.2</v>
          </cell>
        </row>
        <row r="36">
          <cell r="I36" t="str">
            <v>SE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23.183333333333337</v>
          </cell>
          <cell r="C5">
            <v>28.3</v>
          </cell>
          <cell r="D5">
            <v>20</v>
          </cell>
          <cell r="E5">
            <v>78.083333333333329</v>
          </cell>
          <cell r="F5">
            <v>95</v>
          </cell>
          <cell r="G5">
            <v>43</v>
          </cell>
          <cell r="H5">
            <v>14.76</v>
          </cell>
          <cell r="I5" t="str">
            <v>SO</v>
          </cell>
          <cell r="J5">
            <v>36.36</v>
          </cell>
          <cell r="K5">
            <v>0</v>
          </cell>
        </row>
        <row r="6">
          <cell r="B6">
            <v>20.5625</v>
          </cell>
          <cell r="C6">
            <v>26.2</v>
          </cell>
          <cell r="D6">
            <v>15.8</v>
          </cell>
          <cell r="E6">
            <v>70.125</v>
          </cell>
          <cell r="F6">
            <v>90</v>
          </cell>
          <cell r="G6">
            <v>46</v>
          </cell>
          <cell r="H6">
            <v>15.840000000000002</v>
          </cell>
          <cell r="I6" t="str">
            <v>SO</v>
          </cell>
          <cell r="J6">
            <v>37.440000000000005</v>
          </cell>
          <cell r="K6">
            <v>0</v>
          </cell>
        </row>
        <row r="7">
          <cell r="B7">
            <v>20.308333333333334</v>
          </cell>
          <cell r="C7">
            <v>28.4</v>
          </cell>
          <cell r="D7">
            <v>13</v>
          </cell>
          <cell r="E7">
            <v>63.708333333333336</v>
          </cell>
          <cell r="F7">
            <v>90</v>
          </cell>
          <cell r="G7">
            <v>41</v>
          </cell>
          <cell r="H7">
            <v>11.520000000000001</v>
          </cell>
          <cell r="I7" t="str">
            <v>S</v>
          </cell>
          <cell r="J7">
            <v>27</v>
          </cell>
          <cell r="K7">
            <v>0</v>
          </cell>
        </row>
        <row r="8">
          <cell r="B8">
            <v>22.691666666666663</v>
          </cell>
          <cell r="C8">
            <v>29.4</v>
          </cell>
          <cell r="D8">
            <v>16.3</v>
          </cell>
          <cell r="E8">
            <v>46.875</v>
          </cell>
          <cell r="F8">
            <v>65</v>
          </cell>
          <cell r="G8">
            <v>24</v>
          </cell>
          <cell r="H8">
            <v>12.6</v>
          </cell>
          <cell r="I8" t="str">
            <v>SO</v>
          </cell>
          <cell r="J8">
            <v>24.48</v>
          </cell>
          <cell r="K8">
            <v>0</v>
          </cell>
        </row>
        <row r="9">
          <cell r="B9">
            <v>25.095833333333335</v>
          </cell>
          <cell r="C9">
            <v>30.8</v>
          </cell>
          <cell r="D9">
            <v>18.8</v>
          </cell>
          <cell r="E9">
            <v>46.125</v>
          </cell>
          <cell r="F9">
            <v>66</v>
          </cell>
          <cell r="G9">
            <v>31</v>
          </cell>
          <cell r="H9">
            <v>9.7200000000000006</v>
          </cell>
          <cell r="I9" t="str">
            <v>SO</v>
          </cell>
          <cell r="J9">
            <v>21.240000000000002</v>
          </cell>
          <cell r="K9">
            <v>0</v>
          </cell>
        </row>
        <row r="10">
          <cell r="B10">
            <v>25.837499999999995</v>
          </cell>
          <cell r="C10">
            <v>32</v>
          </cell>
          <cell r="D10">
            <v>19.5</v>
          </cell>
          <cell r="E10">
            <v>46.25</v>
          </cell>
          <cell r="F10">
            <v>72</v>
          </cell>
          <cell r="G10">
            <v>27</v>
          </cell>
          <cell r="H10">
            <v>11.879999999999999</v>
          </cell>
          <cell r="I10" t="str">
            <v>SO</v>
          </cell>
          <cell r="J10">
            <v>22.32</v>
          </cell>
          <cell r="K10">
            <v>0</v>
          </cell>
        </row>
        <row r="11">
          <cell r="B11">
            <v>23.145833333333332</v>
          </cell>
          <cell r="C11">
            <v>27.9</v>
          </cell>
          <cell r="D11">
            <v>18.600000000000001</v>
          </cell>
          <cell r="E11">
            <v>54.125</v>
          </cell>
          <cell r="F11">
            <v>78</v>
          </cell>
          <cell r="G11">
            <v>32</v>
          </cell>
          <cell r="H11">
            <v>14.4</v>
          </cell>
          <cell r="I11" t="str">
            <v>S</v>
          </cell>
          <cell r="J11">
            <v>33.480000000000004</v>
          </cell>
          <cell r="K11">
            <v>0</v>
          </cell>
        </row>
        <row r="12">
          <cell r="B12">
            <v>22.379166666666666</v>
          </cell>
          <cell r="C12">
            <v>29</v>
          </cell>
          <cell r="D12">
            <v>16</v>
          </cell>
          <cell r="E12">
            <v>50.083333333333336</v>
          </cell>
          <cell r="F12">
            <v>73</v>
          </cell>
          <cell r="G12">
            <v>27</v>
          </cell>
          <cell r="H12">
            <v>14.4</v>
          </cell>
          <cell r="I12" t="str">
            <v>SO</v>
          </cell>
          <cell r="J12">
            <v>29.52</v>
          </cell>
          <cell r="K12">
            <v>0</v>
          </cell>
        </row>
        <row r="13">
          <cell r="B13">
            <v>22.508333333333329</v>
          </cell>
          <cell r="C13">
            <v>30.4</v>
          </cell>
          <cell r="D13">
            <v>15.9</v>
          </cell>
          <cell r="E13">
            <v>61.291666666666664</v>
          </cell>
          <cell r="F13">
            <v>84</v>
          </cell>
          <cell r="G13">
            <v>41</v>
          </cell>
          <cell r="H13">
            <v>20.88</v>
          </cell>
          <cell r="I13" t="str">
            <v>NO</v>
          </cell>
          <cell r="J13">
            <v>39.6</v>
          </cell>
          <cell r="K13">
            <v>0</v>
          </cell>
        </row>
        <row r="14">
          <cell r="B14">
            <v>25.474999999999998</v>
          </cell>
          <cell r="C14">
            <v>33.9</v>
          </cell>
          <cell r="D14">
            <v>18.899999999999999</v>
          </cell>
          <cell r="E14">
            <v>55.166666666666664</v>
          </cell>
          <cell r="F14">
            <v>75</v>
          </cell>
          <cell r="G14">
            <v>31</v>
          </cell>
          <cell r="H14">
            <v>17.64</v>
          </cell>
          <cell r="I14" t="str">
            <v>NO</v>
          </cell>
          <cell r="J14">
            <v>34.92</v>
          </cell>
          <cell r="K14">
            <v>0</v>
          </cell>
        </row>
        <row r="15">
          <cell r="B15">
            <v>26.775000000000002</v>
          </cell>
          <cell r="C15">
            <v>33.1</v>
          </cell>
          <cell r="D15">
            <v>20.399999999999999</v>
          </cell>
          <cell r="E15">
            <v>55.916666666666664</v>
          </cell>
          <cell r="F15">
            <v>74</v>
          </cell>
          <cell r="G15">
            <v>30</v>
          </cell>
          <cell r="H15">
            <v>15.840000000000002</v>
          </cell>
          <cell r="I15" t="str">
            <v>NO</v>
          </cell>
          <cell r="J15">
            <v>38.159999999999997</v>
          </cell>
          <cell r="K15">
            <v>0</v>
          </cell>
        </row>
        <row r="16">
          <cell r="B16">
            <v>27.166666666666668</v>
          </cell>
          <cell r="C16">
            <v>34.299999999999997</v>
          </cell>
          <cell r="D16">
            <v>20.8</v>
          </cell>
          <cell r="E16">
            <v>58.041666666666664</v>
          </cell>
          <cell r="F16">
            <v>80</v>
          </cell>
          <cell r="G16">
            <v>34</v>
          </cell>
          <cell r="H16">
            <v>14.04</v>
          </cell>
          <cell r="I16" t="str">
            <v>NO</v>
          </cell>
          <cell r="J16">
            <v>35.64</v>
          </cell>
          <cell r="K16">
            <v>0</v>
          </cell>
        </row>
        <row r="17">
          <cell r="B17">
            <v>26.279166666666658</v>
          </cell>
          <cell r="C17">
            <v>32.5</v>
          </cell>
          <cell r="D17">
            <v>21</v>
          </cell>
          <cell r="E17">
            <v>61.666666666666664</v>
          </cell>
          <cell r="F17">
            <v>89</v>
          </cell>
          <cell r="G17">
            <v>37</v>
          </cell>
          <cell r="H17">
            <v>16.920000000000002</v>
          </cell>
          <cell r="I17" t="str">
            <v>NO</v>
          </cell>
          <cell r="J17">
            <v>38.880000000000003</v>
          </cell>
          <cell r="K17">
            <v>0</v>
          </cell>
        </row>
        <row r="18">
          <cell r="B18">
            <v>27.7</v>
          </cell>
          <cell r="C18">
            <v>33.200000000000003</v>
          </cell>
          <cell r="D18">
            <v>21.2</v>
          </cell>
          <cell r="E18">
            <v>54.625</v>
          </cell>
          <cell r="F18">
            <v>78</v>
          </cell>
          <cell r="G18">
            <v>36</v>
          </cell>
          <cell r="H18">
            <v>17.64</v>
          </cell>
          <cell r="I18" t="str">
            <v>NO</v>
          </cell>
          <cell r="J18">
            <v>43.56</v>
          </cell>
          <cell r="K18">
            <v>0</v>
          </cell>
        </row>
        <row r="19">
          <cell r="B19">
            <v>27.758333333333336</v>
          </cell>
          <cell r="C19">
            <v>33.6</v>
          </cell>
          <cell r="D19">
            <v>24.5</v>
          </cell>
          <cell r="E19">
            <v>57.75</v>
          </cell>
          <cell r="F19">
            <v>76</v>
          </cell>
          <cell r="G19">
            <v>34</v>
          </cell>
          <cell r="H19">
            <v>16.2</v>
          </cell>
          <cell r="I19" t="str">
            <v>NO</v>
          </cell>
          <cell r="J19">
            <v>34.200000000000003</v>
          </cell>
          <cell r="K19">
            <v>0</v>
          </cell>
        </row>
        <row r="20">
          <cell r="B20">
            <v>25.94583333333334</v>
          </cell>
          <cell r="C20">
            <v>32.6</v>
          </cell>
          <cell r="D20">
            <v>20.399999999999999</v>
          </cell>
          <cell r="E20">
            <v>68.458333333333329</v>
          </cell>
          <cell r="F20">
            <v>92</v>
          </cell>
          <cell r="G20">
            <v>42</v>
          </cell>
          <cell r="H20">
            <v>20.16</v>
          </cell>
          <cell r="I20" t="str">
            <v>NO</v>
          </cell>
          <cell r="J20">
            <v>42.84</v>
          </cell>
          <cell r="K20">
            <v>4.2</v>
          </cell>
        </row>
        <row r="21">
          <cell r="B21">
            <v>27.212500000000002</v>
          </cell>
          <cell r="C21">
            <v>34</v>
          </cell>
          <cell r="D21">
            <v>21.6</v>
          </cell>
          <cell r="E21">
            <v>63.916666666666664</v>
          </cell>
          <cell r="F21">
            <v>88</v>
          </cell>
          <cell r="G21">
            <v>35</v>
          </cell>
          <cell r="H21">
            <v>15.120000000000001</v>
          </cell>
          <cell r="I21" t="str">
            <v>NO</v>
          </cell>
          <cell r="J21">
            <v>37.080000000000005</v>
          </cell>
          <cell r="K21">
            <v>0</v>
          </cell>
        </row>
        <row r="22">
          <cell r="B22">
            <v>28.900000000000002</v>
          </cell>
          <cell r="C22">
            <v>34.6</v>
          </cell>
          <cell r="D22">
            <v>24.2</v>
          </cell>
          <cell r="E22">
            <v>53.666666666666664</v>
          </cell>
          <cell r="F22">
            <v>77</v>
          </cell>
          <cell r="G22">
            <v>30</v>
          </cell>
          <cell r="H22">
            <v>17.28</v>
          </cell>
          <cell r="I22" t="str">
            <v>NO</v>
          </cell>
          <cell r="J22">
            <v>38.159999999999997</v>
          </cell>
          <cell r="K22">
            <v>0</v>
          </cell>
        </row>
        <row r="23">
          <cell r="B23">
            <v>28.754166666666663</v>
          </cell>
          <cell r="C23">
            <v>34.9</v>
          </cell>
          <cell r="D23">
            <v>24.4</v>
          </cell>
          <cell r="E23">
            <v>51.833333333333336</v>
          </cell>
          <cell r="F23">
            <v>71</v>
          </cell>
          <cell r="G23">
            <v>28</v>
          </cell>
          <cell r="H23">
            <v>13.68</v>
          </cell>
          <cell r="I23" t="str">
            <v>NO</v>
          </cell>
          <cell r="J23">
            <v>33.119999999999997</v>
          </cell>
          <cell r="K23">
            <v>0</v>
          </cell>
        </row>
        <row r="24">
          <cell r="B24">
            <v>29.087500000000006</v>
          </cell>
          <cell r="C24">
            <v>34.6</v>
          </cell>
          <cell r="D24">
            <v>24</v>
          </cell>
          <cell r="E24">
            <v>50.5</v>
          </cell>
          <cell r="F24">
            <v>72</v>
          </cell>
          <cell r="G24">
            <v>30</v>
          </cell>
          <cell r="H24">
            <v>14.4</v>
          </cell>
          <cell r="I24" t="str">
            <v>NO</v>
          </cell>
          <cell r="J24">
            <v>45.36</v>
          </cell>
          <cell r="K24">
            <v>0</v>
          </cell>
        </row>
        <row r="25">
          <cell r="B25">
            <v>26.895833333333329</v>
          </cell>
          <cell r="C25">
            <v>32.799999999999997</v>
          </cell>
          <cell r="D25">
            <v>21.8</v>
          </cell>
          <cell r="E25">
            <v>61.5</v>
          </cell>
          <cell r="F25">
            <v>87</v>
          </cell>
          <cell r="G25">
            <v>43</v>
          </cell>
          <cell r="H25">
            <v>20.52</v>
          </cell>
          <cell r="I25" t="str">
            <v>NO</v>
          </cell>
          <cell r="J25">
            <v>41.04</v>
          </cell>
          <cell r="K25">
            <v>1.4</v>
          </cell>
        </row>
        <row r="26">
          <cell r="B26">
            <v>24.487499999999997</v>
          </cell>
          <cell r="C26">
            <v>30.7</v>
          </cell>
          <cell r="D26">
            <v>21.6</v>
          </cell>
          <cell r="E26">
            <v>77.875</v>
          </cell>
          <cell r="F26">
            <v>92</v>
          </cell>
          <cell r="G26">
            <v>51</v>
          </cell>
          <cell r="H26">
            <v>25.92</v>
          </cell>
          <cell r="I26" t="str">
            <v>NO</v>
          </cell>
          <cell r="J26">
            <v>45</v>
          </cell>
          <cell r="K26">
            <v>1</v>
          </cell>
        </row>
        <row r="27">
          <cell r="B27">
            <v>23.416666666666671</v>
          </cell>
          <cell r="C27">
            <v>29.3</v>
          </cell>
          <cell r="D27">
            <v>19.7</v>
          </cell>
          <cell r="E27">
            <v>84.333333333333329</v>
          </cell>
          <cell r="F27">
            <v>95</v>
          </cell>
          <cell r="G27">
            <v>57</v>
          </cell>
          <cell r="H27">
            <v>14.04</v>
          </cell>
          <cell r="I27" t="str">
            <v>NO</v>
          </cell>
          <cell r="J27">
            <v>40.32</v>
          </cell>
          <cell r="K27">
            <v>21.6</v>
          </cell>
        </row>
        <row r="28">
          <cell r="B28">
            <v>22.133333333333336</v>
          </cell>
          <cell r="C28">
            <v>26.7</v>
          </cell>
          <cell r="D28">
            <v>19.5</v>
          </cell>
          <cell r="E28">
            <v>87.625</v>
          </cell>
          <cell r="F28">
            <v>96</v>
          </cell>
          <cell r="G28">
            <v>67</v>
          </cell>
          <cell r="H28">
            <v>12.6</v>
          </cell>
          <cell r="I28" t="str">
            <v>NO</v>
          </cell>
          <cell r="J28">
            <v>27.720000000000002</v>
          </cell>
          <cell r="K28">
            <v>17.399999999999999</v>
          </cell>
        </row>
        <row r="29">
          <cell r="B29">
            <v>23.75</v>
          </cell>
          <cell r="C29">
            <v>30.2</v>
          </cell>
          <cell r="D29">
            <v>20.7</v>
          </cell>
          <cell r="E29">
            <v>82.375</v>
          </cell>
          <cell r="F29">
            <v>96</v>
          </cell>
          <cell r="G29">
            <v>51</v>
          </cell>
          <cell r="H29">
            <v>14.4</v>
          </cell>
          <cell r="I29" t="str">
            <v>NO</v>
          </cell>
          <cell r="J29">
            <v>38.880000000000003</v>
          </cell>
          <cell r="K29">
            <v>31.2</v>
          </cell>
        </row>
        <row r="30">
          <cell r="B30">
            <v>24.183333333333341</v>
          </cell>
          <cell r="C30">
            <v>31</v>
          </cell>
          <cell r="D30">
            <v>20</v>
          </cell>
          <cell r="E30">
            <v>79.416666666666671</v>
          </cell>
          <cell r="F30">
            <v>96</v>
          </cell>
          <cell r="G30">
            <v>50</v>
          </cell>
          <cell r="H30">
            <v>12.96</v>
          </cell>
          <cell r="I30" t="str">
            <v>NO</v>
          </cell>
          <cell r="J30">
            <v>30.6</v>
          </cell>
          <cell r="K30">
            <v>0</v>
          </cell>
        </row>
        <row r="31">
          <cell r="B31">
            <v>25.650000000000002</v>
          </cell>
          <cell r="C31">
            <v>32.299999999999997</v>
          </cell>
          <cell r="D31">
            <v>20.5</v>
          </cell>
          <cell r="E31">
            <v>72.916666666666671</v>
          </cell>
          <cell r="F31">
            <v>95</v>
          </cell>
          <cell r="G31">
            <v>45</v>
          </cell>
          <cell r="H31">
            <v>11.879999999999999</v>
          </cell>
          <cell r="I31" t="str">
            <v>NO</v>
          </cell>
          <cell r="J31">
            <v>26.28</v>
          </cell>
          <cell r="K31">
            <v>0.2</v>
          </cell>
        </row>
        <row r="32">
          <cell r="B32">
            <v>24.104166666666668</v>
          </cell>
          <cell r="C32">
            <v>30.2</v>
          </cell>
          <cell r="D32">
            <v>20.2</v>
          </cell>
          <cell r="E32">
            <v>81.416666666666671</v>
          </cell>
          <cell r="F32">
            <v>95</v>
          </cell>
          <cell r="G32">
            <v>59</v>
          </cell>
          <cell r="H32">
            <v>15.120000000000001</v>
          </cell>
          <cell r="I32" t="str">
            <v>NO</v>
          </cell>
          <cell r="J32">
            <v>31.680000000000003</v>
          </cell>
          <cell r="K32">
            <v>0.2</v>
          </cell>
        </row>
        <row r="33">
          <cell r="B33">
            <v>23.287499999999998</v>
          </cell>
          <cell r="C33">
            <v>25.2</v>
          </cell>
          <cell r="D33">
            <v>21.5</v>
          </cell>
          <cell r="E33">
            <v>88.375</v>
          </cell>
          <cell r="F33">
            <v>96</v>
          </cell>
          <cell r="G33">
            <v>76</v>
          </cell>
          <cell r="H33">
            <v>14.04</v>
          </cell>
          <cell r="I33" t="str">
            <v>NO</v>
          </cell>
          <cell r="J33">
            <v>31.319999999999997</v>
          </cell>
          <cell r="K33">
            <v>13.6</v>
          </cell>
        </row>
        <row r="34">
          <cell r="B34">
            <v>23.483333333333331</v>
          </cell>
          <cell r="C34">
            <v>28</v>
          </cell>
          <cell r="D34">
            <v>20.399999999999999</v>
          </cell>
          <cell r="E34">
            <v>87.666666666666671</v>
          </cell>
          <cell r="F34">
            <v>96</v>
          </cell>
          <cell r="G34">
            <v>69</v>
          </cell>
          <cell r="H34">
            <v>15.120000000000001</v>
          </cell>
          <cell r="I34" t="str">
            <v>NO</v>
          </cell>
          <cell r="J34">
            <v>36</v>
          </cell>
          <cell r="K34">
            <v>0.2</v>
          </cell>
        </row>
        <row r="35">
          <cell r="B35">
            <v>25.275000000000002</v>
          </cell>
          <cell r="C35">
            <v>31.3</v>
          </cell>
          <cell r="D35">
            <v>21.6</v>
          </cell>
          <cell r="E35">
            <v>81.333333333333329</v>
          </cell>
          <cell r="F35">
            <v>96</v>
          </cell>
          <cell r="G35">
            <v>56</v>
          </cell>
          <cell r="H35">
            <v>14.04</v>
          </cell>
          <cell r="I35" t="str">
            <v>NO</v>
          </cell>
          <cell r="J35">
            <v>26.64</v>
          </cell>
          <cell r="K35">
            <v>0</v>
          </cell>
        </row>
        <row r="36">
          <cell r="I36" t="str">
            <v>NO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26.491666666666671</v>
          </cell>
          <cell r="C5">
            <v>31</v>
          </cell>
          <cell r="D5">
            <v>22.9</v>
          </cell>
          <cell r="E5">
            <v>75.25</v>
          </cell>
          <cell r="F5">
            <v>94</v>
          </cell>
          <cell r="G5">
            <v>45</v>
          </cell>
          <cell r="H5">
            <v>19.440000000000001</v>
          </cell>
          <cell r="I5" t="str">
            <v>S</v>
          </cell>
          <cell r="J5">
            <v>38.519999999999996</v>
          </cell>
          <cell r="K5">
            <v>0</v>
          </cell>
        </row>
        <row r="6">
          <cell r="B6">
            <v>24.1875</v>
          </cell>
          <cell r="C6">
            <v>28.7</v>
          </cell>
          <cell r="D6">
            <v>19.899999999999999</v>
          </cell>
          <cell r="E6">
            <v>63.416666666666664</v>
          </cell>
          <cell r="F6">
            <v>88</v>
          </cell>
          <cell r="G6">
            <v>34</v>
          </cell>
          <cell r="H6">
            <v>19.440000000000001</v>
          </cell>
          <cell r="I6" t="str">
            <v>S</v>
          </cell>
          <cell r="J6">
            <v>39.24</v>
          </cell>
          <cell r="K6">
            <v>0</v>
          </cell>
        </row>
        <row r="7">
          <cell r="B7">
            <v>22.479166666666668</v>
          </cell>
          <cell r="C7">
            <v>29.4</v>
          </cell>
          <cell r="D7">
            <v>16.2</v>
          </cell>
          <cell r="E7">
            <v>63.291666666666664</v>
          </cell>
          <cell r="F7">
            <v>90</v>
          </cell>
          <cell r="G7">
            <v>35</v>
          </cell>
          <cell r="H7">
            <v>14.04</v>
          </cell>
          <cell r="I7" t="str">
            <v>S</v>
          </cell>
          <cell r="J7">
            <v>26.64</v>
          </cell>
          <cell r="K7">
            <v>0</v>
          </cell>
        </row>
        <row r="8">
          <cell r="B8">
            <v>24.350000000000005</v>
          </cell>
          <cell r="C8">
            <v>31.8</v>
          </cell>
          <cell r="D8">
            <v>17.600000000000001</v>
          </cell>
          <cell r="E8">
            <v>62.208333333333336</v>
          </cell>
          <cell r="F8">
            <v>91</v>
          </cell>
          <cell r="G8">
            <v>33</v>
          </cell>
          <cell r="H8">
            <v>7.9200000000000008</v>
          </cell>
          <cell r="I8" t="str">
            <v>S</v>
          </cell>
          <cell r="J8">
            <v>17.64</v>
          </cell>
          <cell r="K8">
            <v>0</v>
          </cell>
        </row>
        <row r="9">
          <cell r="B9">
            <v>26.929166666666664</v>
          </cell>
          <cell r="C9">
            <v>34.299999999999997</v>
          </cell>
          <cell r="D9">
            <v>20.5</v>
          </cell>
          <cell r="E9">
            <v>60.75</v>
          </cell>
          <cell r="F9">
            <v>89</v>
          </cell>
          <cell r="G9">
            <v>28</v>
          </cell>
          <cell r="H9">
            <v>8.2799999999999994</v>
          </cell>
          <cell r="I9" t="str">
            <v>SE</v>
          </cell>
          <cell r="J9">
            <v>18.720000000000002</v>
          </cell>
          <cell r="K9">
            <v>0</v>
          </cell>
        </row>
        <row r="10">
          <cell r="B10">
            <v>27.558333333333334</v>
          </cell>
          <cell r="C10">
            <v>34.799999999999997</v>
          </cell>
          <cell r="D10">
            <v>20.9</v>
          </cell>
          <cell r="E10">
            <v>61.041666666666664</v>
          </cell>
          <cell r="F10">
            <v>84</v>
          </cell>
          <cell r="G10">
            <v>34</v>
          </cell>
          <cell r="H10">
            <v>7.9200000000000008</v>
          </cell>
          <cell r="I10" t="str">
            <v>S</v>
          </cell>
          <cell r="J10">
            <v>18.720000000000002</v>
          </cell>
          <cell r="K10">
            <v>0</v>
          </cell>
        </row>
        <row r="11">
          <cell r="B11">
            <v>24.829166666666669</v>
          </cell>
          <cell r="C11">
            <v>28.8</v>
          </cell>
          <cell r="D11">
            <v>22.9</v>
          </cell>
          <cell r="E11">
            <v>64</v>
          </cell>
          <cell r="F11">
            <v>73</v>
          </cell>
          <cell r="G11">
            <v>48</v>
          </cell>
          <cell r="H11">
            <v>18.720000000000002</v>
          </cell>
          <cell r="I11" t="str">
            <v>S</v>
          </cell>
          <cell r="J11">
            <v>36.72</v>
          </cell>
          <cell r="K11">
            <v>0</v>
          </cell>
        </row>
        <row r="12">
          <cell r="B12">
            <v>25.095833333333331</v>
          </cell>
          <cell r="C12">
            <v>32.6</v>
          </cell>
          <cell r="D12">
            <v>18.600000000000001</v>
          </cell>
          <cell r="E12">
            <v>57.25</v>
          </cell>
          <cell r="F12">
            <v>83</v>
          </cell>
          <cell r="G12">
            <v>27</v>
          </cell>
          <cell r="H12">
            <v>12.24</v>
          </cell>
          <cell r="I12" t="str">
            <v>S</v>
          </cell>
          <cell r="J12">
            <v>28.8</v>
          </cell>
          <cell r="K12">
            <v>0</v>
          </cell>
        </row>
        <row r="13">
          <cell r="B13">
            <v>27.279166666666672</v>
          </cell>
          <cell r="C13">
            <v>35.6</v>
          </cell>
          <cell r="D13">
            <v>19.3</v>
          </cell>
          <cell r="E13">
            <v>55.541666666666664</v>
          </cell>
          <cell r="F13">
            <v>84</v>
          </cell>
          <cell r="G13">
            <v>30</v>
          </cell>
          <cell r="H13">
            <v>11.520000000000001</v>
          </cell>
          <cell r="I13" t="str">
            <v>NE</v>
          </cell>
          <cell r="J13">
            <v>28.8</v>
          </cell>
          <cell r="K13">
            <v>0</v>
          </cell>
        </row>
        <row r="14">
          <cell r="B14">
            <v>30.616666666666664</v>
          </cell>
          <cell r="C14">
            <v>37.700000000000003</v>
          </cell>
          <cell r="D14">
            <v>23.1</v>
          </cell>
          <cell r="E14">
            <v>55.625</v>
          </cell>
          <cell r="F14">
            <v>84</v>
          </cell>
          <cell r="G14">
            <v>28</v>
          </cell>
          <cell r="H14">
            <v>11.520000000000001</v>
          </cell>
          <cell r="I14" t="str">
            <v>NE</v>
          </cell>
          <cell r="J14">
            <v>29.880000000000003</v>
          </cell>
          <cell r="K14">
            <v>0</v>
          </cell>
        </row>
        <row r="15">
          <cell r="B15">
            <v>31.129166666666674</v>
          </cell>
          <cell r="C15">
            <v>36.9</v>
          </cell>
          <cell r="D15">
            <v>25.9</v>
          </cell>
          <cell r="E15">
            <v>56.041666666666664</v>
          </cell>
          <cell r="F15">
            <v>76</v>
          </cell>
          <cell r="G15">
            <v>31</v>
          </cell>
          <cell r="H15">
            <v>17.28</v>
          </cell>
          <cell r="I15" t="str">
            <v>N</v>
          </cell>
          <cell r="J15">
            <v>43.2</v>
          </cell>
          <cell r="K15">
            <v>0</v>
          </cell>
        </row>
        <row r="16">
          <cell r="B16">
            <v>30.749999999999996</v>
          </cell>
          <cell r="C16">
            <v>37.200000000000003</v>
          </cell>
          <cell r="D16">
            <v>24.6</v>
          </cell>
          <cell r="E16">
            <v>57.75</v>
          </cell>
          <cell r="F16">
            <v>80</v>
          </cell>
          <cell r="G16">
            <v>33</v>
          </cell>
          <cell r="H16">
            <v>15.120000000000001</v>
          </cell>
          <cell r="I16" t="str">
            <v>N</v>
          </cell>
          <cell r="J16">
            <v>41.4</v>
          </cell>
          <cell r="K16">
            <v>0</v>
          </cell>
        </row>
        <row r="17">
          <cell r="B17">
            <v>30.824999999999999</v>
          </cell>
          <cell r="C17">
            <v>36.6</v>
          </cell>
          <cell r="D17">
            <v>26.1</v>
          </cell>
          <cell r="E17">
            <v>58.791666666666664</v>
          </cell>
          <cell r="F17">
            <v>78</v>
          </cell>
          <cell r="G17">
            <v>39</v>
          </cell>
          <cell r="H17">
            <v>16.2</v>
          </cell>
          <cell r="I17" t="str">
            <v>N</v>
          </cell>
          <cell r="J17">
            <v>39.6</v>
          </cell>
          <cell r="K17">
            <v>0</v>
          </cell>
        </row>
        <row r="18">
          <cell r="B18">
            <v>30.945833333333336</v>
          </cell>
          <cell r="C18">
            <v>37</v>
          </cell>
          <cell r="D18">
            <v>25.2</v>
          </cell>
          <cell r="E18">
            <v>55.5</v>
          </cell>
          <cell r="F18">
            <v>81</v>
          </cell>
          <cell r="G18">
            <v>32</v>
          </cell>
          <cell r="H18">
            <v>18.36</v>
          </cell>
          <cell r="I18" t="str">
            <v>N</v>
          </cell>
          <cell r="J18">
            <v>50.76</v>
          </cell>
          <cell r="K18">
            <v>0</v>
          </cell>
        </row>
        <row r="19">
          <cell r="B19">
            <v>29.854166666666661</v>
          </cell>
          <cell r="C19">
            <v>36.5</v>
          </cell>
          <cell r="D19">
            <v>25.9</v>
          </cell>
          <cell r="E19">
            <v>62.041666666666664</v>
          </cell>
          <cell r="F19">
            <v>76</v>
          </cell>
          <cell r="G19">
            <v>40</v>
          </cell>
          <cell r="H19">
            <v>14.4</v>
          </cell>
          <cell r="I19" t="str">
            <v>N</v>
          </cell>
          <cell r="J19">
            <v>41.4</v>
          </cell>
          <cell r="K19">
            <v>2.6</v>
          </cell>
        </row>
        <row r="20">
          <cell r="B20">
            <v>29.658333333333335</v>
          </cell>
          <cell r="C20">
            <v>36.200000000000003</v>
          </cell>
          <cell r="D20">
            <v>24.5</v>
          </cell>
          <cell r="E20">
            <v>64.416666666666671</v>
          </cell>
          <cell r="F20">
            <v>87</v>
          </cell>
          <cell r="G20">
            <v>34</v>
          </cell>
          <cell r="H20">
            <v>14.4</v>
          </cell>
          <cell r="I20" t="str">
            <v>N</v>
          </cell>
          <cell r="J20">
            <v>32.76</v>
          </cell>
          <cell r="K20">
            <v>0.2</v>
          </cell>
        </row>
        <row r="21">
          <cell r="B21">
            <v>31</v>
          </cell>
          <cell r="C21">
            <v>38.200000000000003</v>
          </cell>
          <cell r="D21">
            <v>24.5</v>
          </cell>
          <cell r="E21">
            <v>56.166666666666664</v>
          </cell>
          <cell r="F21">
            <v>82</v>
          </cell>
          <cell r="G21">
            <v>32</v>
          </cell>
          <cell r="H21">
            <v>16.2</v>
          </cell>
          <cell r="I21" t="str">
            <v>N</v>
          </cell>
          <cell r="J21">
            <v>38.880000000000003</v>
          </cell>
          <cell r="K21">
            <v>0.2</v>
          </cell>
        </row>
        <row r="22">
          <cell r="B22">
            <v>31.570833333333336</v>
          </cell>
          <cell r="C22">
            <v>38.5</v>
          </cell>
          <cell r="D22">
            <v>25.1</v>
          </cell>
          <cell r="E22">
            <v>53</v>
          </cell>
          <cell r="F22">
            <v>78</v>
          </cell>
          <cell r="G22">
            <v>30</v>
          </cell>
          <cell r="H22">
            <v>15.120000000000001</v>
          </cell>
          <cell r="I22" t="str">
            <v>N</v>
          </cell>
          <cell r="J22">
            <v>37.440000000000005</v>
          </cell>
          <cell r="K22">
            <v>0</v>
          </cell>
        </row>
        <row r="23">
          <cell r="B23">
            <v>31.462500000000002</v>
          </cell>
          <cell r="C23">
            <v>37.4</v>
          </cell>
          <cell r="D23">
            <v>25.2</v>
          </cell>
          <cell r="E23">
            <v>53.708333333333336</v>
          </cell>
          <cell r="F23">
            <v>83</v>
          </cell>
          <cell r="G23">
            <v>31</v>
          </cell>
          <cell r="H23">
            <v>14.4</v>
          </cell>
          <cell r="I23" t="str">
            <v>N</v>
          </cell>
          <cell r="J23">
            <v>32.76</v>
          </cell>
          <cell r="K23">
            <v>0</v>
          </cell>
        </row>
        <row r="24">
          <cell r="B24">
            <v>31.174999999999994</v>
          </cell>
          <cell r="C24">
            <v>38.5</v>
          </cell>
          <cell r="D24">
            <v>24.7</v>
          </cell>
          <cell r="E24">
            <v>52.416666666666664</v>
          </cell>
          <cell r="F24">
            <v>79</v>
          </cell>
          <cell r="G24">
            <v>28</v>
          </cell>
          <cell r="H24">
            <v>14.4</v>
          </cell>
          <cell r="I24" t="str">
            <v>N</v>
          </cell>
          <cell r="J24">
            <v>36</v>
          </cell>
          <cell r="K24">
            <v>0.2</v>
          </cell>
        </row>
        <row r="25">
          <cell r="B25">
            <v>30.558333333333334</v>
          </cell>
          <cell r="C25">
            <v>37.6</v>
          </cell>
          <cell r="D25">
            <v>25.9</v>
          </cell>
          <cell r="E25">
            <v>56.041666666666664</v>
          </cell>
          <cell r="F25">
            <v>76</v>
          </cell>
          <cell r="G25">
            <v>33</v>
          </cell>
          <cell r="H25">
            <v>14.04</v>
          </cell>
          <cell r="I25" t="str">
            <v>N</v>
          </cell>
          <cell r="J25">
            <v>43.56</v>
          </cell>
          <cell r="K25">
            <v>0</v>
          </cell>
        </row>
        <row r="26">
          <cell r="B26">
            <v>26.554166666666671</v>
          </cell>
          <cell r="C26">
            <v>31.3</v>
          </cell>
          <cell r="D26">
            <v>23.5</v>
          </cell>
          <cell r="E26">
            <v>81.875</v>
          </cell>
          <cell r="F26">
            <v>94</v>
          </cell>
          <cell r="G26">
            <v>62</v>
          </cell>
          <cell r="H26">
            <v>8.64</v>
          </cell>
          <cell r="I26" t="str">
            <v>N</v>
          </cell>
          <cell r="J26">
            <v>25.2</v>
          </cell>
          <cell r="K26">
            <v>22.999999999999996</v>
          </cell>
        </row>
        <row r="27">
          <cell r="B27">
            <v>27.141666666666669</v>
          </cell>
          <cell r="C27">
            <v>32.200000000000003</v>
          </cell>
          <cell r="D27">
            <v>23.8</v>
          </cell>
          <cell r="E27">
            <v>79.333333333333329</v>
          </cell>
          <cell r="F27">
            <v>91</v>
          </cell>
          <cell r="G27">
            <v>56</v>
          </cell>
          <cell r="H27">
            <v>19.079999999999998</v>
          </cell>
          <cell r="I27" t="str">
            <v>NO</v>
          </cell>
          <cell r="J27">
            <v>43.2</v>
          </cell>
          <cell r="K27">
            <v>6</v>
          </cell>
        </row>
        <row r="28">
          <cell r="B28">
            <v>24.7</v>
          </cell>
          <cell r="C28">
            <v>27.6</v>
          </cell>
          <cell r="D28">
            <v>22.7</v>
          </cell>
          <cell r="E28">
            <v>86.458333333333329</v>
          </cell>
          <cell r="F28">
            <v>93</v>
          </cell>
          <cell r="G28">
            <v>71</v>
          </cell>
          <cell r="H28">
            <v>11.520000000000001</v>
          </cell>
          <cell r="I28" t="str">
            <v>SE</v>
          </cell>
          <cell r="J28">
            <v>27.720000000000002</v>
          </cell>
          <cell r="K28">
            <v>8.6</v>
          </cell>
        </row>
        <row r="29">
          <cell r="B29">
            <v>24.774999999999995</v>
          </cell>
          <cell r="C29">
            <v>28.9</v>
          </cell>
          <cell r="D29">
            <v>22.2</v>
          </cell>
          <cell r="E29">
            <v>86.583333333333329</v>
          </cell>
          <cell r="F29">
            <v>94</v>
          </cell>
          <cell r="G29">
            <v>73</v>
          </cell>
          <cell r="H29">
            <v>6.84</v>
          </cell>
          <cell r="I29" t="str">
            <v>N</v>
          </cell>
          <cell r="J29">
            <v>16.559999999999999</v>
          </cell>
          <cell r="K29">
            <v>32.800000000000004</v>
          </cell>
        </row>
        <row r="30">
          <cell r="B30">
            <v>27.504166666666666</v>
          </cell>
          <cell r="C30">
            <v>32.299999999999997</v>
          </cell>
          <cell r="D30">
            <v>23.6</v>
          </cell>
          <cell r="E30">
            <v>77.666666666666671</v>
          </cell>
          <cell r="F30">
            <v>89</v>
          </cell>
          <cell r="G30">
            <v>58</v>
          </cell>
          <cell r="H30">
            <v>11.879999999999999</v>
          </cell>
          <cell r="I30" t="str">
            <v>N</v>
          </cell>
          <cell r="J30">
            <v>29.880000000000003</v>
          </cell>
          <cell r="K30">
            <v>0.2</v>
          </cell>
        </row>
        <row r="31">
          <cell r="B31">
            <v>29.320833333333329</v>
          </cell>
          <cell r="C31">
            <v>35.700000000000003</v>
          </cell>
          <cell r="D31">
            <v>24.4</v>
          </cell>
          <cell r="E31">
            <v>71.875</v>
          </cell>
          <cell r="F31">
            <v>91</v>
          </cell>
          <cell r="G31">
            <v>44</v>
          </cell>
          <cell r="H31">
            <v>13.68</v>
          </cell>
          <cell r="I31" t="str">
            <v>N</v>
          </cell>
          <cell r="J31">
            <v>29.52</v>
          </cell>
          <cell r="K31">
            <v>0</v>
          </cell>
        </row>
        <row r="32">
          <cell r="B32">
            <v>30.058333333333326</v>
          </cell>
          <cell r="C32">
            <v>35.799999999999997</v>
          </cell>
          <cell r="D32">
            <v>25.4</v>
          </cell>
          <cell r="E32">
            <v>69.083333333333329</v>
          </cell>
          <cell r="F32">
            <v>86</v>
          </cell>
          <cell r="G32">
            <v>48</v>
          </cell>
          <cell r="H32">
            <v>10.8</v>
          </cell>
          <cell r="I32" t="str">
            <v>N</v>
          </cell>
          <cell r="J32">
            <v>24.840000000000003</v>
          </cell>
          <cell r="K32">
            <v>0</v>
          </cell>
        </row>
        <row r="33">
          <cell r="B33">
            <v>26.854166666666668</v>
          </cell>
          <cell r="C33">
            <v>31.8</v>
          </cell>
          <cell r="D33">
            <v>23.5</v>
          </cell>
          <cell r="E33">
            <v>82.625</v>
          </cell>
          <cell r="F33">
            <v>94</v>
          </cell>
          <cell r="G33">
            <v>65</v>
          </cell>
          <cell r="H33">
            <v>11.520000000000001</v>
          </cell>
          <cell r="I33" t="str">
            <v>NE</v>
          </cell>
          <cell r="J33">
            <v>29.16</v>
          </cell>
          <cell r="K33">
            <v>11.4</v>
          </cell>
        </row>
        <row r="34">
          <cell r="B34">
            <v>27.112499999999997</v>
          </cell>
          <cell r="C34">
            <v>32.9</v>
          </cell>
          <cell r="D34">
            <v>24</v>
          </cell>
          <cell r="E34">
            <v>78.125</v>
          </cell>
          <cell r="F34">
            <v>90</v>
          </cell>
          <cell r="G34">
            <v>61</v>
          </cell>
          <cell r="H34">
            <v>12.96</v>
          </cell>
          <cell r="I34" t="str">
            <v>N</v>
          </cell>
          <cell r="J34">
            <v>36</v>
          </cell>
          <cell r="K34">
            <v>0.2</v>
          </cell>
        </row>
        <row r="35">
          <cell r="B35">
            <v>27.995833333333341</v>
          </cell>
          <cell r="C35">
            <v>34.5</v>
          </cell>
          <cell r="D35">
            <v>24.5</v>
          </cell>
          <cell r="E35">
            <v>78.583333333333329</v>
          </cell>
          <cell r="F35">
            <v>93</v>
          </cell>
          <cell r="G35">
            <v>52</v>
          </cell>
          <cell r="H35">
            <v>19.440000000000001</v>
          </cell>
          <cell r="I35" t="str">
            <v>N</v>
          </cell>
          <cell r="J35">
            <v>47.519999999999996</v>
          </cell>
          <cell r="K35">
            <v>15.999999999999998</v>
          </cell>
        </row>
        <row r="36">
          <cell r="I36" t="str">
            <v>N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25.195833333333329</v>
          </cell>
          <cell r="C5">
            <v>30</v>
          </cell>
          <cell r="D5">
            <v>23.1</v>
          </cell>
          <cell r="E5">
            <v>86.833333333333329</v>
          </cell>
          <cell r="F5">
            <v>98</v>
          </cell>
          <cell r="G5">
            <v>62</v>
          </cell>
          <cell r="H5">
            <v>17.28</v>
          </cell>
          <cell r="I5" t="str">
            <v>S</v>
          </cell>
          <cell r="J5">
            <v>37.440000000000005</v>
          </cell>
          <cell r="K5">
            <v>5.8</v>
          </cell>
        </row>
        <row r="6">
          <cell r="B6">
            <v>24.454166666666669</v>
          </cell>
          <cell r="C6">
            <v>30.4</v>
          </cell>
          <cell r="D6">
            <v>19.399999999999999</v>
          </cell>
          <cell r="E6">
            <v>69.791666666666671</v>
          </cell>
          <cell r="F6">
            <v>97</v>
          </cell>
          <cell r="G6">
            <v>40</v>
          </cell>
          <cell r="H6">
            <v>23.400000000000002</v>
          </cell>
          <cell r="I6" t="str">
            <v>S</v>
          </cell>
          <cell r="J6">
            <v>39.96</v>
          </cell>
          <cell r="K6">
            <v>0.4</v>
          </cell>
        </row>
        <row r="7">
          <cell r="B7">
            <v>23.704166666666666</v>
          </cell>
          <cell r="C7">
            <v>31.7</v>
          </cell>
          <cell r="D7">
            <v>16.899999999999999</v>
          </cell>
          <cell r="E7">
            <v>67.583333333333329</v>
          </cell>
          <cell r="F7">
            <v>91</v>
          </cell>
          <cell r="G7">
            <v>39</v>
          </cell>
          <cell r="H7">
            <v>18</v>
          </cell>
          <cell r="I7" t="str">
            <v>S</v>
          </cell>
          <cell r="J7">
            <v>32.4</v>
          </cell>
          <cell r="K7">
            <v>0</v>
          </cell>
        </row>
        <row r="8">
          <cell r="B8">
            <v>25.766666666666669</v>
          </cell>
          <cell r="C8">
            <v>33.4</v>
          </cell>
          <cell r="D8">
            <v>19</v>
          </cell>
          <cell r="E8">
            <v>67.041666666666671</v>
          </cell>
          <cell r="F8">
            <v>94</v>
          </cell>
          <cell r="G8">
            <v>36</v>
          </cell>
          <cell r="H8">
            <v>11.520000000000001</v>
          </cell>
          <cell r="I8" t="str">
            <v>S</v>
          </cell>
          <cell r="J8">
            <v>31.680000000000003</v>
          </cell>
          <cell r="K8">
            <v>0</v>
          </cell>
        </row>
        <row r="9">
          <cell r="B9">
            <v>26.587499999999991</v>
          </cell>
          <cell r="C9">
            <v>33.9</v>
          </cell>
          <cell r="D9">
            <v>19.899999999999999</v>
          </cell>
          <cell r="E9">
            <v>63.166666666666664</v>
          </cell>
          <cell r="F9">
            <v>92</v>
          </cell>
          <cell r="G9">
            <v>37</v>
          </cell>
          <cell r="H9">
            <v>11.879999999999999</v>
          </cell>
          <cell r="I9" t="str">
            <v>S</v>
          </cell>
          <cell r="J9">
            <v>24.12</v>
          </cell>
          <cell r="K9">
            <v>0</v>
          </cell>
        </row>
        <row r="10">
          <cell r="B10">
            <v>27.658333333333335</v>
          </cell>
          <cell r="C10">
            <v>35.1</v>
          </cell>
          <cell r="D10">
            <v>20</v>
          </cell>
          <cell r="E10">
            <v>57.208333333333336</v>
          </cell>
          <cell r="F10">
            <v>87</v>
          </cell>
          <cell r="G10">
            <v>34</v>
          </cell>
          <cell r="H10">
            <v>11.879999999999999</v>
          </cell>
          <cell r="I10" t="str">
            <v>S</v>
          </cell>
          <cell r="J10">
            <v>24.48</v>
          </cell>
          <cell r="K10">
            <v>0</v>
          </cell>
        </row>
        <row r="11">
          <cell r="B11">
            <v>27.074999999999992</v>
          </cell>
          <cell r="C11">
            <v>34.4</v>
          </cell>
          <cell r="D11">
            <v>20.3</v>
          </cell>
          <cell r="E11">
            <v>51.833333333333336</v>
          </cell>
          <cell r="F11">
            <v>78</v>
          </cell>
          <cell r="G11">
            <v>30</v>
          </cell>
          <cell r="H11">
            <v>22.32</v>
          </cell>
          <cell r="I11" t="str">
            <v>S</v>
          </cell>
          <cell r="J11">
            <v>37.440000000000005</v>
          </cell>
          <cell r="K11">
            <v>0</v>
          </cell>
        </row>
        <row r="12">
          <cell r="B12">
            <v>25.708333333333332</v>
          </cell>
          <cell r="C12">
            <v>32.700000000000003</v>
          </cell>
          <cell r="D12">
            <v>18.7</v>
          </cell>
          <cell r="E12">
            <v>48.833333333333336</v>
          </cell>
          <cell r="F12">
            <v>67</v>
          </cell>
          <cell r="G12">
            <v>30</v>
          </cell>
          <cell r="H12">
            <v>19.440000000000001</v>
          </cell>
          <cell r="I12" t="str">
            <v>S</v>
          </cell>
          <cell r="J12">
            <v>32.04</v>
          </cell>
          <cell r="K12">
            <v>0</v>
          </cell>
        </row>
        <row r="13">
          <cell r="B13">
            <v>25.249999999999996</v>
          </cell>
          <cell r="C13">
            <v>33.700000000000003</v>
          </cell>
          <cell r="D13">
            <v>17.8</v>
          </cell>
          <cell r="E13">
            <v>58.25</v>
          </cell>
          <cell r="F13">
            <v>83</v>
          </cell>
          <cell r="G13">
            <v>35</v>
          </cell>
          <cell r="H13">
            <v>15.48</v>
          </cell>
          <cell r="I13" t="str">
            <v>SE</v>
          </cell>
          <cell r="J13">
            <v>29.880000000000003</v>
          </cell>
          <cell r="K13">
            <v>0</v>
          </cell>
        </row>
        <row r="14">
          <cell r="B14">
            <v>27.674999999999994</v>
          </cell>
          <cell r="C14">
            <v>36.200000000000003</v>
          </cell>
          <cell r="D14">
            <v>19.7</v>
          </cell>
          <cell r="E14">
            <v>56.291666666666664</v>
          </cell>
          <cell r="F14">
            <v>86</v>
          </cell>
          <cell r="G14">
            <v>28</v>
          </cell>
          <cell r="H14">
            <v>12.6</v>
          </cell>
          <cell r="I14" t="str">
            <v>SE</v>
          </cell>
          <cell r="J14">
            <v>29.16</v>
          </cell>
          <cell r="K14">
            <v>0</v>
          </cell>
        </row>
        <row r="15">
          <cell r="B15">
            <v>29.170833333333331</v>
          </cell>
          <cell r="C15">
            <v>36.299999999999997</v>
          </cell>
          <cell r="D15">
            <v>21</v>
          </cell>
          <cell r="E15">
            <v>51.541666666666664</v>
          </cell>
          <cell r="F15">
            <v>82</v>
          </cell>
          <cell r="G15">
            <v>29</v>
          </cell>
          <cell r="H15">
            <v>18</v>
          </cell>
          <cell r="I15" t="str">
            <v>N</v>
          </cell>
          <cell r="J15">
            <v>34.200000000000003</v>
          </cell>
          <cell r="K15">
            <v>0</v>
          </cell>
        </row>
        <row r="16">
          <cell r="B16">
            <v>28.187500000000004</v>
          </cell>
          <cell r="C16">
            <v>34.799999999999997</v>
          </cell>
          <cell r="D16">
            <v>19.399999999999999</v>
          </cell>
          <cell r="E16">
            <v>61.25</v>
          </cell>
          <cell r="F16">
            <v>97</v>
          </cell>
          <cell r="G16">
            <v>44</v>
          </cell>
          <cell r="H16">
            <v>35.28</v>
          </cell>
          <cell r="I16" t="str">
            <v>NO</v>
          </cell>
          <cell r="J16">
            <v>68.760000000000005</v>
          </cell>
          <cell r="K16">
            <v>13.6</v>
          </cell>
        </row>
        <row r="17">
          <cell r="B17">
            <v>26.416666666666668</v>
          </cell>
          <cell r="C17">
            <v>34</v>
          </cell>
          <cell r="D17">
            <v>20.2</v>
          </cell>
          <cell r="E17">
            <v>68.416666666666671</v>
          </cell>
          <cell r="F17">
            <v>96</v>
          </cell>
          <cell r="G17">
            <v>37</v>
          </cell>
          <cell r="H17">
            <v>22.32</v>
          </cell>
          <cell r="I17" t="str">
            <v>NO</v>
          </cell>
          <cell r="J17">
            <v>40.680000000000007</v>
          </cell>
          <cell r="K17">
            <v>0</v>
          </cell>
        </row>
        <row r="18">
          <cell r="B18">
            <v>27.683333333333334</v>
          </cell>
          <cell r="C18">
            <v>35</v>
          </cell>
          <cell r="D18">
            <v>21.1</v>
          </cell>
          <cell r="E18">
            <v>64.208333333333329</v>
          </cell>
          <cell r="F18">
            <v>95</v>
          </cell>
          <cell r="G18">
            <v>37</v>
          </cell>
          <cell r="H18">
            <v>20.16</v>
          </cell>
          <cell r="I18" t="str">
            <v>N</v>
          </cell>
          <cell r="J18">
            <v>39.6</v>
          </cell>
          <cell r="K18">
            <v>0</v>
          </cell>
        </row>
        <row r="19">
          <cell r="B19">
            <v>27.837500000000002</v>
          </cell>
          <cell r="C19">
            <v>34.4</v>
          </cell>
          <cell r="D19">
            <v>22.3</v>
          </cell>
          <cell r="E19">
            <v>65.041666666666671</v>
          </cell>
          <cell r="F19">
            <v>91</v>
          </cell>
          <cell r="G19">
            <v>39</v>
          </cell>
          <cell r="H19">
            <v>15.840000000000002</v>
          </cell>
          <cell r="I19" t="str">
            <v>N</v>
          </cell>
          <cell r="J19">
            <v>37.440000000000005</v>
          </cell>
          <cell r="K19">
            <v>0</v>
          </cell>
        </row>
        <row r="20">
          <cell r="B20">
            <v>28.354166666666671</v>
          </cell>
          <cell r="C20">
            <v>36.1</v>
          </cell>
          <cell r="D20">
            <v>21.7</v>
          </cell>
          <cell r="E20">
            <v>65.958333333333329</v>
          </cell>
          <cell r="F20">
            <v>97</v>
          </cell>
          <cell r="G20">
            <v>32</v>
          </cell>
          <cell r="H20">
            <v>13.68</v>
          </cell>
          <cell r="I20" t="str">
            <v>NE</v>
          </cell>
          <cell r="J20">
            <v>29.16</v>
          </cell>
          <cell r="K20">
            <v>0</v>
          </cell>
        </row>
        <row r="21">
          <cell r="B21">
            <v>29.899999999999995</v>
          </cell>
          <cell r="C21">
            <v>37.200000000000003</v>
          </cell>
          <cell r="D21">
            <v>22.3</v>
          </cell>
          <cell r="E21">
            <v>59.916666666666664</v>
          </cell>
          <cell r="F21">
            <v>93</v>
          </cell>
          <cell r="G21">
            <v>30</v>
          </cell>
          <cell r="H21">
            <v>16.2</v>
          </cell>
          <cell r="I21" t="str">
            <v>NO</v>
          </cell>
          <cell r="J21">
            <v>30.96</v>
          </cell>
          <cell r="K21">
            <v>0</v>
          </cell>
        </row>
        <row r="22">
          <cell r="B22">
            <v>27.395833333333332</v>
          </cell>
          <cell r="C22">
            <v>35.1</v>
          </cell>
          <cell r="D22">
            <v>21.3</v>
          </cell>
          <cell r="E22">
            <v>70.583333333333329</v>
          </cell>
          <cell r="F22">
            <v>96</v>
          </cell>
          <cell r="G22">
            <v>41</v>
          </cell>
          <cell r="H22">
            <v>19.440000000000001</v>
          </cell>
          <cell r="I22" t="str">
            <v>NO</v>
          </cell>
          <cell r="J22">
            <v>52.92</v>
          </cell>
          <cell r="K22">
            <v>17.399999999999999</v>
          </cell>
        </row>
        <row r="23">
          <cell r="B23">
            <v>27.258333333333326</v>
          </cell>
          <cell r="C23">
            <v>35.1</v>
          </cell>
          <cell r="D23">
            <v>21.5</v>
          </cell>
          <cell r="E23">
            <v>75.083333333333329</v>
          </cell>
          <cell r="F23">
            <v>98</v>
          </cell>
          <cell r="G23">
            <v>38</v>
          </cell>
          <cell r="H23">
            <v>14.04</v>
          </cell>
          <cell r="I23" t="str">
            <v>NO</v>
          </cell>
          <cell r="J23">
            <v>29.16</v>
          </cell>
          <cell r="K23">
            <v>0.4</v>
          </cell>
        </row>
        <row r="24">
          <cell r="B24">
            <v>28.658333333333335</v>
          </cell>
          <cell r="C24">
            <v>37.200000000000003</v>
          </cell>
          <cell r="D24">
            <v>22.5</v>
          </cell>
          <cell r="E24">
            <v>68.25</v>
          </cell>
          <cell r="F24">
            <v>98</v>
          </cell>
          <cell r="G24">
            <v>29</v>
          </cell>
          <cell r="H24">
            <v>14.76</v>
          </cell>
          <cell r="I24" t="str">
            <v>NO</v>
          </cell>
          <cell r="J24">
            <v>35.28</v>
          </cell>
          <cell r="K24">
            <v>0</v>
          </cell>
        </row>
        <row r="25">
          <cell r="B25">
            <v>27.008333333333336</v>
          </cell>
          <cell r="C25">
            <v>36</v>
          </cell>
          <cell r="D25">
            <v>22.6</v>
          </cell>
          <cell r="E25">
            <v>70.208333333333329</v>
          </cell>
          <cell r="F25">
            <v>88</v>
          </cell>
          <cell r="G25">
            <v>36</v>
          </cell>
          <cell r="H25">
            <v>26.28</v>
          </cell>
          <cell r="I25" t="str">
            <v>NO</v>
          </cell>
          <cell r="J25">
            <v>48.6</v>
          </cell>
          <cell r="K25">
            <v>1.2</v>
          </cell>
        </row>
        <row r="26">
          <cell r="B26">
            <v>26.070833333333336</v>
          </cell>
          <cell r="C26">
            <v>33.700000000000003</v>
          </cell>
          <cell r="D26">
            <v>21.5</v>
          </cell>
          <cell r="E26">
            <v>72.875</v>
          </cell>
          <cell r="F26">
            <v>92</v>
          </cell>
          <cell r="G26">
            <v>46</v>
          </cell>
          <cell r="H26">
            <v>20.16</v>
          </cell>
          <cell r="I26" t="str">
            <v>NO</v>
          </cell>
          <cell r="J26">
            <v>38.880000000000003</v>
          </cell>
          <cell r="K26">
            <v>0</v>
          </cell>
        </row>
        <row r="27">
          <cell r="B27">
            <v>26.0625</v>
          </cell>
          <cell r="C27">
            <v>35.1</v>
          </cell>
          <cell r="D27">
            <v>22.6</v>
          </cell>
          <cell r="E27">
            <v>73.916666666666671</v>
          </cell>
          <cell r="F27">
            <v>93</v>
          </cell>
          <cell r="G27">
            <v>41</v>
          </cell>
          <cell r="H27">
            <v>15.840000000000002</v>
          </cell>
          <cell r="I27" t="str">
            <v>N</v>
          </cell>
          <cell r="J27">
            <v>39.6</v>
          </cell>
          <cell r="K27">
            <v>0</v>
          </cell>
        </row>
        <row r="28">
          <cell r="B28">
            <v>25.275000000000006</v>
          </cell>
          <cell r="C28">
            <v>32.200000000000003</v>
          </cell>
          <cell r="D28">
            <v>22.3</v>
          </cell>
          <cell r="E28">
            <v>78.625</v>
          </cell>
          <cell r="F28">
            <v>94</v>
          </cell>
          <cell r="G28">
            <v>49</v>
          </cell>
          <cell r="H28">
            <v>15.48</v>
          </cell>
          <cell r="I28" t="str">
            <v>NO</v>
          </cell>
          <cell r="J28">
            <v>27.720000000000002</v>
          </cell>
          <cell r="K28">
            <v>0</v>
          </cell>
        </row>
        <row r="29">
          <cell r="B29">
            <v>24.750000000000004</v>
          </cell>
          <cell r="C29">
            <v>31.5</v>
          </cell>
          <cell r="D29">
            <v>21.4</v>
          </cell>
          <cell r="E29">
            <v>85.5</v>
          </cell>
          <cell r="F29">
            <v>97</v>
          </cell>
          <cell r="G29">
            <v>56</v>
          </cell>
          <cell r="H29">
            <v>9</v>
          </cell>
          <cell r="I29" t="str">
            <v>N</v>
          </cell>
          <cell r="J29">
            <v>42.12</v>
          </cell>
          <cell r="K29">
            <v>8</v>
          </cell>
        </row>
        <row r="30">
          <cell r="B30">
            <v>25.900000000000002</v>
          </cell>
          <cell r="C30">
            <v>32.6</v>
          </cell>
          <cell r="D30">
            <v>22.4</v>
          </cell>
          <cell r="E30">
            <v>79.75</v>
          </cell>
          <cell r="F30">
            <v>98</v>
          </cell>
          <cell r="G30">
            <v>49</v>
          </cell>
          <cell r="H30">
            <v>19.8</v>
          </cell>
          <cell r="I30" t="str">
            <v>NO</v>
          </cell>
          <cell r="J30">
            <v>39.24</v>
          </cell>
          <cell r="K30">
            <v>0.2</v>
          </cell>
        </row>
        <row r="31">
          <cell r="B31">
            <v>26.862500000000001</v>
          </cell>
          <cell r="C31">
            <v>33.9</v>
          </cell>
          <cell r="D31">
            <v>22.5</v>
          </cell>
          <cell r="E31">
            <v>75.333333333333329</v>
          </cell>
          <cell r="F31">
            <v>94</v>
          </cell>
          <cell r="G31">
            <v>44</v>
          </cell>
          <cell r="H31">
            <v>13.68</v>
          </cell>
          <cell r="I31" t="str">
            <v>NO</v>
          </cell>
          <cell r="J31">
            <v>30.240000000000002</v>
          </cell>
          <cell r="K31">
            <v>2.8000000000000003</v>
          </cell>
        </row>
        <row r="32">
          <cell r="B32">
            <v>25.287499999999998</v>
          </cell>
          <cell r="C32">
            <v>32</v>
          </cell>
          <cell r="D32">
            <v>21</v>
          </cell>
          <cell r="E32">
            <v>83.25</v>
          </cell>
          <cell r="F32">
            <v>98</v>
          </cell>
          <cell r="G32">
            <v>57</v>
          </cell>
          <cell r="H32">
            <v>24.12</v>
          </cell>
          <cell r="I32" t="str">
            <v>NO</v>
          </cell>
          <cell r="J32">
            <v>34.200000000000003</v>
          </cell>
          <cell r="K32">
            <v>52.000000000000007</v>
          </cell>
        </row>
        <row r="33">
          <cell r="B33">
            <v>25.266666666666666</v>
          </cell>
          <cell r="C33">
            <v>30.6</v>
          </cell>
          <cell r="D33">
            <v>23.1</v>
          </cell>
          <cell r="E33">
            <v>88.208333333333329</v>
          </cell>
          <cell r="F33">
            <v>97</v>
          </cell>
          <cell r="G33">
            <v>63</v>
          </cell>
          <cell r="H33">
            <v>14.04</v>
          </cell>
          <cell r="I33" t="str">
            <v>N</v>
          </cell>
          <cell r="J33">
            <v>39.96</v>
          </cell>
          <cell r="K33">
            <v>11.200000000000001</v>
          </cell>
        </row>
        <row r="34">
          <cell r="B34">
            <v>26.258333333333329</v>
          </cell>
          <cell r="C34">
            <v>32.1</v>
          </cell>
          <cell r="D34">
            <v>23</v>
          </cell>
          <cell r="E34">
            <v>81.958333333333329</v>
          </cell>
          <cell r="F34">
            <v>97</v>
          </cell>
          <cell r="G34">
            <v>58</v>
          </cell>
          <cell r="H34">
            <v>15.840000000000002</v>
          </cell>
          <cell r="I34" t="str">
            <v>NO</v>
          </cell>
          <cell r="J34">
            <v>29.16</v>
          </cell>
          <cell r="K34">
            <v>0.2</v>
          </cell>
        </row>
        <row r="35">
          <cell r="B35">
            <v>26.816666666666663</v>
          </cell>
          <cell r="C35">
            <v>32.799999999999997</v>
          </cell>
          <cell r="D35">
            <v>23.2</v>
          </cell>
          <cell r="E35">
            <v>81.5</v>
          </cell>
          <cell r="F35">
            <v>98</v>
          </cell>
          <cell r="G35">
            <v>55</v>
          </cell>
          <cell r="H35">
            <v>13.32</v>
          </cell>
          <cell r="I35" t="str">
            <v>NO</v>
          </cell>
          <cell r="J35">
            <v>26.28</v>
          </cell>
          <cell r="K35">
            <v>16.8</v>
          </cell>
        </row>
        <row r="36">
          <cell r="I36" t="str">
            <v>NO</v>
          </cell>
        </row>
      </sheetData>
      <sheetData sheetId="12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25.458333333333332</v>
          </cell>
          <cell r="C5">
            <v>31.5</v>
          </cell>
          <cell r="D5">
            <v>21.5</v>
          </cell>
          <cell r="E5">
            <v>82.375</v>
          </cell>
          <cell r="F5">
            <v>100</v>
          </cell>
          <cell r="G5">
            <v>50</v>
          </cell>
          <cell r="H5">
            <v>15.840000000000002</v>
          </cell>
          <cell r="I5" t="str">
            <v>O</v>
          </cell>
          <cell r="J5">
            <v>34.56</v>
          </cell>
          <cell r="K5">
            <v>0.4</v>
          </cell>
        </row>
        <row r="6">
          <cell r="B6">
            <v>23.716666666666672</v>
          </cell>
          <cell r="C6">
            <v>29.6</v>
          </cell>
          <cell r="D6">
            <v>16.8</v>
          </cell>
          <cell r="E6">
            <v>65.958333333333329</v>
          </cell>
          <cell r="F6">
            <v>94</v>
          </cell>
          <cell r="G6">
            <v>42</v>
          </cell>
          <cell r="H6">
            <v>18.720000000000002</v>
          </cell>
          <cell r="I6" t="str">
            <v>SE</v>
          </cell>
          <cell r="J6">
            <v>38.159999999999997</v>
          </cell>
          <cell r="K6">
            <v>0</v>
          </cell>
        </row>
        <row r="7">
          <cell r="B7">
            <v>22.808333333333334</v>
          </cell>
          <cell r="C7">
            <v>30.4</v>
          </cell>
          <cell r="D7">
            <v>16.3</v>
          </cell>
          <cell r="E7">
            <v>67.25</v>
          </cell>
          <cell r="F7">
            <v>85</v>
          </cell>
          <cell r="G7">
            <v>40</v>
          </cell>
          <cell r="H7">
            <v>9.7200000000000006</v>
          </cell>
          <cell r="I7" t="str">
            <v>SE</v>
          </cell>
          <cell r="J7">
            <v>20.16</v>
          </cell>
          <cell r="K7">
            <v>0</v>
          </cell>
        </row>
        <row r="8">
          <cell r="B8">
            <v>24.195833333333336</v>
          </cell>
          <cell r="C8">
            <v>31.2</v>
          </cell>
          <cell r="D8">
            <v>15.6</v>
          </cell>
          <cell r="E8">
            <v>63.208333333333336</v>
          </cell>
          <cell r="F8">
            <v>94</v>
          </cell>
          <cell r="G8">
            <v>39</v>
          </cell>
          <cell r="H8">
            <v>7.9200000000000008</v>
          </cell>
          <cell r="I8" t="str">
            <v>SE</v>
          </cell>
          <cell r="J8">
            <v>24.48</v>
          </cell>
          <cell r="K8">
            <v>0</v>
          </cell>
        </row>
        <row r="9">
          <cell r="B9">
            <v>24.900000000000002</v>
          </cell>
          <cell r="C9">
            <v>32.6</v>
          </cell>
          <cell r="D9">
            <v>17.8</v>
          </cell>
          <cell r="E9">
            <v>66.666666666666671</v>
          </cell>
          <cell r="F9">
            <v>99</v>
          </cell>
          <cell r="G9">
            <v>33</v>
          </cell>
          <cell r="H9">
            <v>9.3600000000000012</v>
          </cell>
          <cell r="I9" t="str">
            <v>L</v>
          </cell>
          <cell r="J9">
            <v>32.76</v>
          </cell>
          <cell r="K9">
            <v>0</v>
          </cell>
        </row>
        <row r="10">
          <cell r="B10">
            <v>26.004166666666666</v>
          </cell>
          <cell r="C10">
            <v>33.700000000000003</v>
          </cell>
          <cell r="D10">
            <v>17.7</v>
          </cell>
          <cell r="E10">
            <v>63.791666666666664</v>
          </cell>
          <cell r="F10">
            <v>97</v>
          </cell>
          <cell r="G10">
            <v>33</v>
          </cell>
          <cell r="H10">
            <v>11.16</v>
          </cell>
          <cell r="I10" t="str">
            <v>SE</v>
          </cell>
          <cell r="J10">
            <v>20.88</v>
          </cell>
          <cell r="K10">
            <v>0</v>
          </cell>
        </row>
        <row r="11">
          <cell r="B11">
            <v>25.233333333333331</v>
          </cell>
          <cell r="C11">
            <v>32.1</v>
          </cell>
          <cell r="D11">
            <v>18.8</v>
          </cell>
          <cell r="E11">
            <v>58.25</v>
          </cell>
          <cell r="F11">
            <v>91</v>
          </cell>
          <cell r="G11">
            <v>30</v>
          </cell>
          <cell r="H11">
            <v>12.96</v>
          </cell>
          <cell r="I11" t="str">
            <v>SE</v>
          </cell>
          <cell r="J11">
            <v>31.680000000000003</v>
          </cell>
          <cell r="K11">
            <v>0</v>
          </cell>
        </row>
        <row r="12">
          <cell r="B12">
            <v>23.787500000000005</v>
          </cell>
          <cell r="C12">
            <v>31</v>
          </cell>
          <cell r="D12">
            <v>13.6</v>
          </cell>
          <cell r="E12">
            <v>54.041666666666664</v>
          </cell>
          <cell r="F12">
            <v>95</v>
          </cell>
          <cell r="G12">
            <v>30</v>
          </cell>
          <cell r="H12">
            <v>14.4</v>
          </cell>
          <cell r="I12" t="str">
            <v>L</v>
          </cell>
          <cell r="J12">
            <v>32.76</v>
          </cell>
          <cell r="K12">
            <v>0</v>
          </cell>
        </row>
        <row r="13">
          <cell r="B13">
            <v>25.025000000000002</v>
          </cell>
          <cell r="C13">
            <v>32.5</v>
          </cell>
          <cell r="D13">
            <v>19.100000000000001</v>
          </cell>
          <cell r="E13">
            <v>55.791666666666664</v>
          </cell>
          <cell r="F13">
            <v>75</v>
          </cell>
          <cell r="G13">
            <v>34</v>
          </cell>
          <cell r="H13">
            <v>13.68</v>
          </cell>
          <cell r="I13" t="str">
            <v>NE</v>
          </cell>
          <cell r="J13">
            <v>30.96</v>
          </cell>
          <cell r="K13">
            <v>0</v>
          </cell>
        </row>
        <row r="14">
          <cell r="B14">
            <v>27.008333333333329</v>
          </cell>
          <cell r="C14">
            <v>35.299999999999997</v>
          </cell>
          <cell r="D14">
            <v>17.399999999999999</v>
          </cell>
          <cell r="E14">
            <v>54.75</v>
          </cell>
          <cell r="F14">
            <v>92</v>
          </cell>
          <cell r="G14">
            <v>26</v>
          </cell>
          <cell r="H14">
            <v>14.04</v>
          </cell>
          <cell r="I14" t="str">
            <v>N</v>
          </cell>
          <cell r="J14">
            <v>30.6</v>
          </cell>
          <cell r="K14">
            <v>0</v>
          </cell>
        </row>
        <row r="15">
          <cell r="B15">
            <v>28.674999999999997</v>
          </cell>
          <cell r="C15">
            <v>35.700000000000003</v>
          </cell>
          <cell r="D15">
            <v>20</v>
          </cell>
          <cell r="E15">
            <v>52.916666666666664</v>
          </cell>
          <cell r="F15">
            <v>85</v>
          </cell>
          <cell r="G15">
            <v>25</v>
          </cell>
          <cell r="H15">
            <v>16.2</v>
          </cell>
          <cell r="I15" t="str">
            <v>N</v>
          </cell>
          <cell r="J15">
            <v>31.319999999999997</v>
          </cell>
          <cell r="K15">
            <v>0</v>
          </cell>
        </row>
        <row r="16">
          <cell r="B16">
            <v>26.270833333333325</v>
          </cell>
          <cell r="C16">
            <v>35.4</v>
          </cell>
          <cell r="D16">
            <v>19.399999999999999</v>
          </cell>
          <cell r="E16">
            <v>67.416666666666671</v>
          </cell>
          <cell r="F16">
            <v>99</v>
          </cell>
          <cell r="G16">
            <v>39</v>
          </cell>
          <cell r="H16">
            <v>33.119999999999997</v>
          </cell>
          <cell r="I16" t="str">
            <v>N</v>
          </cell>
          <cell r="J16">
            <v>60.12</v>
          </cell>
          <cell r="K16">
            <v>21.799999999999997</v>
          </cell>
        </row>
        <row r="17">
          <cell r="B17">
            <v>26.370833333333334</v>
          </cell>
          <cell r="C17">
            <v>34.299999999999997</v>
          </cell>
          <cell r="D17">
            <v>20.2</v>
          </cell>
          <cell r="E17">
            <v>74.083333333333329</v>
          </cell>
          <cell r="F17">
            <v>97</v>
          </cell>
          <cell r="G17">
            <v>39</v>
          </cell>
          <cell r="H17">
            <v>10.08</v>
          </cell>
          <cell r="I17" t="str">
            <v>NO</v>
          </cell>
          <cell r="J17">
            <v>26.28</v>
          </cell>
          <cell r="K17">
            <v>0</v>
          </cell>
        </row>
        <row r="18">
          <cell r="B18">
            <v>28.037499999999994</v>
          </cell>
          <cell r="C18">
            <v>34.700000000000003</v>
          </cell>
          <cell r="D18">
            <v>22</v>
          </cell>
          <cell r="E18">
            <v>67.208333333333329</v>
          </cell>
          <cell r="F18">
            <v>89</v>
          </cell>
          <cell r="G18">
            <v>38</v>
          </cell>
          <cell r="H18">
            <v>21.96</v>
          </cell>
          <cell r="I18" t="str">
            <v>O</v>
          </cell>
          <cell r="J18">
            <v>41.76</v>
          </cell>
          <cell r="K18">
            <v>0</v>
          </cell>
        </row>
        <row r="19">
          <cell r="B19">
            <v>28.170833333333334</v>
          </cell>
          <cell r="C19">
            <v>34.200000000000003</v>
          </cell>
          <cell r="D19">
            <v>22.8</v>
          </cell>
          <cell r="E19">
            <v>67.666666666666671</v>
          </cell>
          <cell r="F19">
            <v>90</v>
          </cell>
          <cell r="G19">
            <v>43</v>
          </cell>
          <cell r="H19">
            <v>13.68</v>
          </cell>
          <cell r="I19" t="str">
            <v>N</v>
          </cell>
          <cell r="J19">
            <v>42.12</v>
          </cell>
          <cell r="K19">
            <v>0</v>
          </cell>
        </row>
        <row r="20">
          <cell r="B20">
            <v>26.245833333333334</v>
          </cell>
          <cell r="C20">
            <v>34.4</v>
          </cell>
          <cell r="D20">
            <v>21.7</v>
          </cell>
          <cell r="E20">
            <v>81.583333333333329</v>
          </cell>
          <cell r="F20">
            <v>100</v>
          </cell>
          <cell r="G20">
            <v>44</v>
          </cell>
          <cell r="H20">
            <v>13.68</v>
          </cell>
          <cell r="I20" t="str">
            <v>O</v>
          </cell>
          <cell r="J20">
            <v>42.480000000000004</v>
          </cell>
          <cell r="K20">
            <v>37.6</v>
          </cell>
        </row>
        <row r="21">
          <cell r="B21">
            <v>28.137500000000006</v>
          </cell>
          <cell r="C21">
            <v>35.799999999999997</v>
          </cell>
          <cell r="D21">
            <v>21.5</v>
          </cell>
          <cell r="E21">
            <v>73.333333333333329</v>
          </cell>
          <cell r="F21">
            <v>99</v>
          </cell>
          <cell r="G21">
            <v>38</v>
          </cell>
          <cell r="H21">
            <v>13.68</v>
          </cell>
          <cell r="I21" t="str">
            <v>O</v>
          </cell>
          <cell r="J21">
            <v>25.56</v>
          </cell>
          <cell r="K21">
            <v>0</v>
          </cell>
        </row>
        <row r="22">
          <cell r="B22">
            <v>26.908333333333335</v>
          </cell>
          <cell r="C22">
            <v>32.700000000000003</v>
          </cell>
          <cell r="D22">
            <v>22</v>
          </cell>
          <cell r="E22">
            <v>78.416666666666671</v>
          </cell>
          <cell r="F22">
            <v>98</v>
          </cell>
          <cell r="G22">
            <v>52</v>
          </cell>
          <cell r="H22">
            <v>8.2799999999999994</v>
          </cell>
          <cell r="I22" t="str">
            <v>O</v>
          </cell>
          <cell r="J22">
            <v>29.16</v>
          </cell>
          <cell r="K22">
            <v>0</v>
          </cell>
        </row>
        <row r="23">
          <cell r="B23">
            <v>26.1875</v>
          </cell>
          <cell r="C23">
            <v>34</v>
          </cell>
          <cell r="D23">
            <v>20.6</v>
          </cell>
          <cell r="E23">
            <v>77.375</v>
          </cell>
          <cell r="F23">
            <v>99</v>
          </cell>
          <cell r="G23">
            <v>43</v>
          </cell>
          <cell r="H23">
            <v>17.28</v>
          </cell>
          <cell r="I23" t="str">
            <v>SO</v>
          </cell>
          <cell r="J23">
            <v>45.72</v>
          </cell>
          <cell r="K23">
            <v>0</v>
          </cell>
        </row>
        <row r="24">
          <cell r="B24">
            <v>28.241666666666671</v>
          </cell>
          <cell r="C24">
            <v>35.4</v>
          </cell>
          <cell r="D24">
            <v>22.5</v>
          </cell>
          <cell r="E24">
            <v>72.875</v>
          </cell>
          <cell r="F24">
            <v>98</v>
          </cell>
          <cell r="G24">
            <v>36</v>
          </cell>
          <cell r="H24">
            <v>15.48</v>
          </cell>
          <cell r="I24" t="str">
            <v>NO</v>
          </cell>
          <cell r="J24">
            <v>31.319999999999997</v>
          </cell>
          <cell r="K24">
            <v>0</v>
          </cell>
        </row>
        <row r="25">
          <cell r="B25">
            <v>27.637500000000003</v>
          </cell>
          <cell r="C25">
            <v>34.9</v>
          </cell>
          <cell r="D25">
            <v>21.7</v>
          </cell>
          <cell r="E25">
            <v>71.333333333333329</v>
          </cell>
          <cell r="F25">
            <v>93</v>
          </cell>
          <cell r="G25">
            <v>42</v>
          </cell>
          <cell r="H25">
            <v>23.400000000000002</v>
          </cell>
          <cell r="I25" t="str">
            <v>SO</v>
          </cell>
          <cell r="J25">
            <v>41.76</v>
          </cell>
          <cell r="K25">
            <v>0</v>
          </cell>
        </row>
        <row r="26">
          <cell r="B26">
            <v>26.154166666666669</v>
          </cell>
          <cell r="C26">
            <v>33.5</v>
          </cell>
          <cell r="D26">
            <v>20.2</v>
          </cell>
          <cell r="E26">
            <v>79.666666666666671</v>
          </cell>
          <cell r="F26">
            <v>100</v>
          </cell>
          <cell r="G26">
            <v>51</v>
          </cell>
          <cell r="H26">
            <v>14.4</v>
          </cell>
          <cell r="I26" t="str">
            <v>O</v>
          </cell>
          <cell r="J26">
            <v>65.52</v>
          </cell>
          <cell r="K26">
            <v>9.8000000000000007</v>
          </cell>
        </row>
        <row r="27">
          <cell r="B27">
            <v>24.137499999999999</v>
          </cell>
          <cell r="C27">
            <v>30.4</v>
          </cell>
          <cell r="D27">
            <v>21.4</v>
          </cell>
          <cell r="E27">
            <v>90.125</v>
          </cell>
          <cell r="F27">
            <v>100</v>
          </cell>
          <cell r="G27">
            <v>63</v>
          </cell>
          <cell r="H27">
            <v>28.44</v>
          </cell>
          <cell r="I27" t="str">
            <v>NO</v>
          </cell>
          <cell r="J27">
            <v>58.32</v>
          </cell>
          <cell r="K27">
            <v>19.600000000000001</v>
          </cell>
        </row>
        <row r="28">
          <cell r="B28">
            <v>23.879166666666663</v>
          </cell>
          <cell r="C28">
            <v>27.6</v>
          </cell>
          <cell r="D28">
            <v>22.5</v>
          </cell>
          <cell r="E28">
            <v>92.375</v>
          </cell>
          <cell r="F28">
            <v>99</v>
          </cell>
          <cell r="G28">
            <v>75</v>
          </cell>
          <cell r="H28">
            <v>11.16</v>
          </cell>
          <cell r="I28" t="str">
            <v>NO</v>
          </cell>
          <cell r="J28">
            <v>20.52</v>
          </cell>
          <cell r="K28">
            <v>0.4</v>
          </cell>
        </row>
        <row r="29">
          <cell r="B29">
            <v>24.724999999999998</v>
          </cell>
          <cell r="C29">
            <v>30.6</v>
          </cell>
          <cell r="D29">
            <v>21.8</v>
          </cell>
          <cell r="E29">
            <v>85.625</v>
          </cell>
          <cell r="F29">
            <v>100</v>
          </cell>
          <cell r="G29">
            <v>55</v>
          </cell>
          <cell r="H29">
            <v>18.36</v>
          </cell>
          <cell r="I29" t="str">
            <v>N</v>
          </cell>
          <cell r="J29">
            <v>38.880000000000003</v>
          </cell>
          <cell r="K29">
            <v>0.8</v>
          </cell>
        </row>
        <row r="30">
          <cell r="B30">
            <v>25.466666666666669</v>
          </cell>
          <cell r="C30">
            <v>31.9</v>
          </cell>
          <cell r="D30">
            <v>21.5</v>
          </cell>
          <cell r="E30">
            <v>82.916666666666671</v>
          </cell>
          <cell r="F30">
            <v>99</v>
          </cell>
          <cell r="G30">
            <v>52</v>
          </cell>
          <cell r="H30">
            <v>12.96</v>
          </cell>
          <cell r="I30" t="str">
            <v>O</v>
          </cell>
          <cell r="J30">
            <v>35.64</v>
          </cell>
          <cell r="K30">
            <v>0</v>
          </cell>
        </row>
        <row r="31">
          <cell r="B31">
            <v>26.654166666666669</v>
          </cell>
          <cell r="C31">
            <v>33.4</v>
          </cell>
          <cell r="D31">
            <v>21.1</v>
          </cell>
          <cell r="E31">
            <v>79</v>
          </cell>
          <cell r="F31">
            <v>100</v>
          </cell>
          <cell r="G31">
            <v>48</v>
          </cell>
          <cell r="H31">
            <v>12.24</v>
          </cell>
          <cell r="I31" t="str">
            <v>O</v>
          </cell>
          <cell r="J31">
            <v>27.36</v>
          </cell>
          <cell r="K31">
            <v>0</v>
          </cell>
        </row>
        <row r="32">
          <cell r="B32">
            <v>25.816666666666663</v>
          </cell>
          <cell r="C32">
            <v>31.4</v>
          </cell>
          <cell r="D32">
            <v>21.5</v>
          </cell>
          <cell r="E32">
            <v>82.416666666666671</v>
          </cell>
          <cell r="F32">
            <v>98</v>
          </cell>
          <cell r="G32">
            <v>62</v>
          </cell>
          <cell r="H32">
            <v>19.079999999999998</v>
          </cell>
          <cell r="I32" t="str">
            <v>O</v>
          </cell>
          <cell r="J32">
            <v>42.84</v>
          </cell>
          <cell r="K32">
            <v>14.999999999999998</v>
          </cell>
        </row>
        <row r="33">
          <cell r="B33">
            <v>25.458333333333332</v>
          </cell>
          <cell r="C33">
            <v>28.4</v>
          </cell>
          <cell r="D33">
            <v>22.8</v>
          </cell>
          <cell r="E33">
            <v>87.083333333333329</v>
          </cell>
          <cell r="F33">
            <v>97</v>
          </cell>
          <cell r="G33">
            <v>70</v>
          </cell>
          <cell r="H33">
            <v>15.840000000000002</v>
          </cell>
          <cell r="I33" t="str">
            <v>O</v>
          </cell>
          <cell r="J33">
            <v>32.4</v>
          </cell>
          <cell r="K33">
            <v>0</v>
          </cell>
        </row>
        <row r="34">
          <cell r="B34">
            <v>24.700000000000003</v>
          </cell>
          <cell r="C34">
            <v>31.5</v>
          </cell>
          <cell r="D34">
            <v>21.8</v>
          </cell>
          <cell r="E34">
            <v>90.875</v>
          </cell>
          <cell r="F34">
            <v>100</v>
          </cell>
          <cell r="G34">
            <v>61</v>
          </cell>
          <cell r="H34">
            <v>23.400000000000002</v>
          </cell>
          <cell r="I34" t="str">
            <v>O</v>
          </cell>
          <cell r="J34">
            <v>43.56</v>
          </cell>
          <cell r="K34">
            <v>50</v>
          </cell>
        </row>
        <row r="35">
          <cell r="B35">
            <v>26.083333333333332</v>
          </cell>
          <cell r="C35">
            <v>32.6</v>
          </cell>
          <cell r="D35">
            <v>21.4</v>
          </cell>
          <cell r="E35">
            <v>86.375</v>
          </cell>
          <cell r="F35">
            <v>100</v>
          </cell>
          <cell r="G35">
            <v>54</v>
          </cell>
          <cell r="H35">
            <v>13.32</v>
          </cell>
          <cell r="I35" t="str">
            <v>NO</v>
          </cell>
          <cell r="J35">
            <v>24.12</v>
          </cell>
          <cell r="K35">
            <v>3.6</v>
          </cell>
        </row>
        <row r="36">
          <cell r="I36" t="str">
            <v>O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Maio"/>
      <sheetName val="Abril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24.166666666666668</v>
          </cell>
          <cell r="C5">
            <v>30.9</v>
          </cell>
          <cell r="D5">
            <v>21.9</v>
          </cell>
          <cell r="E5">
            <v>90.208333333333329</v>
          </cell>
          <cell r="F5">
            <v>98</v>
          </cell>
          <cell r="G5">
            <v>63</v>
          </cell>
          <cell r="H5">
            <v>20.88</v>
          </cell>
          <cell r="I5" t="str">
            <v>N</v>
          </cell>
          <cell r="J5">
            <v>49.680000000000007</v>
          </cell>
          <cell r="K5">
            <v>40.400000000000006</v>
          </cell>
        </row>
        <row r="6">
          <cell r="B6">
            <v>24.854166666666668</v>
          </cell>
          <cell r="C6">
            <v>31.3</v>
          </cell>
          <cell r="D6">
            <v>18.899999999999999</v>
          </cell>
          <cell r="E6">
            <v>70.375</v>
          </cell>
          <cell r="F6">
            <v>98</v>
          </cell>
          <cell r="G6">
            <v>38</v>
          </cell>
          <cell r="H6">
            <v>20.52</v>
          </cell>
          <cell r="I6" t="str">
            <v>S</v>
          </cell>
          <cell r="J6">
            <v>33.480000000000004</v>
          </cell>
          <cell r="K6">
            <v>0</v>
          </cell>
        </row>
        <row r="7">
          <cell r="B7">
            <v>24.016666666666666</v>
          </cell>
          <cell r="C7">
            <v>32</v>
          </cell>
          <cell r="D7">
            <v>17.100000000000001</v>
          </cell>
          <cell r="E7">
            <v>73.916666666666671</v>
          </cell>
          <cell r="F7">
            <v>96</v>
          </cell>
          <cell r="G7">
            <v>44</v>
          </cell>
          <cell r="H7">
            <v>15.840000000000002</v>
          </cell>
          <cell r="I7" t="str">
            <v>S</v>
          </cell>
          <cell r="J7">
            <v>28.8</v>
          </cell>
          <cell r="K7">
            <v>0</v>
          </cell>
        </row>
        <row r="8">
          <cell r="B8">
            <v>25.991666666666664</v>
          </cell>
          <cell r="C8">
            <v>33.6</v>
          </cell>
          <cell r="D8">
            <v>19.100000000000001</v>
          </cell>
          <cell r="E8">
            <v>72.375</v>
          </cell>
          <cell r="F8">
            <v>98</v>
          </cell>
          <cell r="G8">
            <v>37</v>
          </cell>
          <cell r="H8">
            <v>12.96</v>
          </cell>
          <cell r="I8" t="str">
            <v>SE</v>
          </cell>
          <cell r="J8">
            <v>32.4</v>
          </cell>
          <cell r="K8">
            <v>0</v>
          </cell>
        </row>
        <row r="9">
          <cell r="B9">
            <v>26.604166666666668</v>
          </cell>
          <cell r="C9">
            <v>34.4</v>
          </cell>
          <cell r="D9">
            <v>19.600000000000001</v>
          </cell>
          <cell r="E9">
            <v>66.041666666666671</v>
          </cell>
          <cell r="F9">
            <v>97</v>
          </cell>
          <cell r="G9">
            <v>33</v>
          </cell>
          <cell r="H9">
            <v>14.04</v>
          </cell>
          <cell r="I9" t="str">
            <v>S</v>
          </cell>
          <cell r="J9">
            <v>27</v>
          </cell>
          <cell r="K9">
            <v>0</v>
          </cell>
        </row>
        <row r="10">
          <cell r="B10">
            <v>26.545833333333334</v>
          </cell>
          <cell r="C10">
            <v>35.1</v>
          </cell>
          <cell r="D10">
            <v>17.8</v>
          </cell>
          <cell r="E10">
            <v>63.875</v>
          </cell>
          <cell r="F10">
            <v>97</v>
          </cell>
          <cell r="G10">
            <v>33</v>
          </cell>
          <cell r="H10">
            <v>12.24</v>
          </cell>
          <cell r="I10" t="str">
            <v>S</v>
          </cell>
          <cell r="J10">
            <v>29.52</v>
          </cell>
          <cell r="K10">
            <v>0</v>
          </cell>
        </row>
        <row r="11">
          <cell r="B11">
            <v>25.062500000000004</v>
          </cell>
          <cell r="C11">
            <v>33.200000000000003</v>
          </cell>
          <cell r="D11">
            <v>16.600000000000001</v>
          </cell>
          <cell r="E11">
            <v>61.291666666666664</v>
          </cell>
          <cell r="F11">
            <v>96</v>
          </cell>
          <cell r="G11">
            <v>31</v>
          </cell>
          <cell r="H11">
            <v>15.120000000000001</v>
          </cell>
          <cell r="I11" t="str">
            <v>S</v>
          </cell>
          <cell r="J11">
            <v>30.96</v>
          </cell>
          <cell r="K11">
            <v>0</v>
          </cell>
        </row>
        <row r="12">
          <cell r="B12">
            <v>24.304166666666664</v>
          </cell>
          <cell r="C12">
            <v>30.3</v>
          </cell>
          <cell r="D12">
            <v>15.8</v>
          </cell>
          <cell r="E12">
            <v>54.125</v>
          </cell>
          <cell r="F12">
            <v>86</v>
          </cell>
          <cell r="G12">
            <v>34</v>
          </cell>
          <cell r="H12">
            <v>25.56</v>
          </cell>
          <cell r="I12" t="str">
            <v>SE</v>
          </cell>
          <cell r="J12">
            <v>37.440000000000005</v>
          </cell>
          <cell r="K12">
            <v>0</v>
          </cell>
        </row>
        <row r="13">
          <cell r="B13">
            <v>23.941666666666663</v>
          </cell>
          <cell r="C13">
            <v>31.8</v>
          </cell>
          <cell r="D13">
            <v>16.7</v>
          </cell>
          <cell r="E13">
            <v>60.458333333333336</v>
          </cell>
          <cell r="F13">
            <v>84</v>
          </cell>
          <cell r="G13">
            <v>37</v>
          </cell>
          <cell r="H13">
            <v>27.720000000000002</v>
          </cell>
          <cell r="I13" t="str">
            <v>L</v>
          </cell>
          <cell r="J13">
            <v>41.4</v>
          </cell>
          <cell r="K13">
            <v>0</v>
          </cell>
        </row>
        <row r="14">
          <cell r="B14">
            <v>25.925000000000001</v>
          </cell>
          <cell r="C14">
            <v>35.5</v>
          </cell>
          <cell r="D14">
            <v>15.8</v>
          </cell>
          <cell r="E14">
            <v>59.041666666666664</v>
          </cell>
          <cell r="F14">
            <v>92</v>
          </cell>
          <cell r="G14">
            <v>29</v>
          </cell>
          <cell r="H14">
            <v>16.920000000000002</v>
          </cell>
          <cell r="I14" t="str">
            <v>NE</v>
          </cell>
          <cell r="J14">
            <v>28.44</v>
          </cell>
          <cell r="K14">
            <v>0</v>
          </cell>
        </row>
        <row r="15">
          <cell r="B15">
            <v>28.508333333333336</v>
          </cell>
          <cell r="C15">
            <v>35.200000000000003</v>
          </cell>
          <cell r="D15">
            <v>22</v>
          </cell>
          <cell r="E15">
            <v>53.541666666666664</v>
          </cell>
          <cell r="F15">
            <v>79</v>
          </cell>
          <cell r="G15">
            <v>28</v>
          </cell>
          <cell r="H15">
            <v>21.6</v>
          </cell>
          <cell r="I15" t="str">
            <v>NE</v>
          </cell>
          <cell r="J15">
            <v>38.519999999999996</v>
          </cell>
          <cell r="K15">
            <v>0</v>
          </cell>
        </row>
        <row r="16">
          <cell r="B16">
            <v>27.745833333333334</v>
          </cell>
          <cell r="C16">
            <v>36.6</v>
          </cell>
          <cell r="D16">
            <v>22</v>
          </cell>
          <cell r="E16">
            <v>61.333333333333336</v>
          </cell>
          <cell r="F16">
            <v>90</v>
          </cell>
          <cell r="G16">
            <v>35</v>
          </cell>
          <cell r="H16">
            <v>34.56</v>
          </cell>
          <cell r="I16" t="str">
            <v>NE</v>
          </cell>
          <cell r="J16">
            <v>53.28</v>
          </cell>
          <cell r="K16">
            <v>1</v>
          </cell>
        </row>
        <row r="17">
          <cell r="B17">
            <v>26.354166666666668</v>
          </cell>
          <cell r="C17">
            <v>34.4</v>
          </cell>
          <cell r="D17">
            <v>20.100000000000001</v>
          </cell>
          <cell r="E17">
            <v>69.708333333333329</v>
          </cell>
          <cell r="F17">
            <v>97</v>
          </cell>
          <cell r="G17">
            <v>41</v>
          </cell>
          <cell r="H17">
            <v>22.32</v>
          </cell>
          <cell r="I17" t="str">
            <v>NE</v>
          </cell>
          <cell r="J17">
            <v>47.16</v>
          </cell>
          <cell r="K17">
            <v>0.4</v>
          </cell>
        </row>
        <row r="18">
          <cell r="B18">
            <v>27.266666666666666</v>
          </cell>
          <cell r="C18">
            <v>35.700000000000003</v>
          </cell>
          <cell r="D18">
            <v>19.8</v>
          </cell>
          <cell r="E18">
            <v>65.666666666666671</v>
          </cell>
          <cell r="F18">
            <v>95</v>
          </cell>
          <cell r="G18">
            <v>35</v>
          </cell>
          <cell r="H18">
            <v>26.28</v>
          </cell>
          <cell r="I18" t="str">
            <v>N</v>
          </cell>
          <cell r="J18">
            <v>46.800000000000004</v>
          </cell>
          <cell r="K18">
            <v>0</v>
          </cell>
        </row>
        <row r="19">
          <cell r="B19">
            <v>26.912499999999998</v>
          </cell>
          <cell r="C19">
            <v>35.700000000000003</v>
          </cell>
          <cell r="D19">
            <v>21.6</v>
          </cell>
          <cell r="E19">
            <v>71.958333333333329</v>
          </cell>
          <cell r="F19">
            <v>92</v>
          </cell>
          <cell r="G19">
            <v>35</v>
          </cell>
          <cell r="H19">
            <v>22.32</v>
          </cell>
          <cell r="I19" t="str">
            <v>NE</v>
          </cell>
          <cell r="J19">
            <v>53.28</v>
          </cell>
          <cell r="K19">
            <v>18.8</v>
          </cell>
        </row>
        <row r="20">
          <cell r="B20">
            <v>27.808333333333326</v>
          </cell>
          <cell r="C20">
            <v>35</v>
          </cell>
          <cell r="D20">
            <v>21.5</v>
          </cell>
          <cell r="E20">
            <v>73.125</v>
          </cell>
          <cell r="F20">
            <v>98</v>
          </cell>
          <cell r="G20">
            <v>39</v>
          </cell>
          <cell r="H20">
            <v>17.28</v>
          </cell>
          <cell r="I20" t="str">
            <v>NE</v>
          </cell>
          <cell r="J20">
            <v>26.64</v>
          </cell>
          <cell r="K20">
            <v>0</v>
          </cell>
        </row>
        <row r="21">
          <cell r="B21">
            <v>29.245833333333341</v>
          </cell>
          <cell r="C21">
            <v>37.4</v>
          </cell>
          <cell r="D21">
            <v>21.6</v>
          </cell>
          <cell r="E21">
            <v>63.958333333333336</v>
          </cell>
          <cell r="F21">
            <v>96</v>
          </cell>
          <cell r="G21">
            <v>27</v>
          </cell>
          <cell r="H21">
            <v>14.76</v>
          </cell>
          <cell r="I21" t="str">
            <v>N</v>
          </cell>
          <cell r="J21">
            <v>28.08</v>
          </cell>
          <cell r="K21">
            <v>0</v>
          </cell>
        </row>
        <row r="22">
          <cell r="B22">
            <v>27.758333333333329</v>
          </cell>
          <cell r="C22">
            <v>36.4</v>
          </cell>
          <cell r="D22">
            <v>22.3</v>
          </cell>
          <cell r="E22">
            <v>70.25</v>
          </cell>
          <cell r="F22">
            <v>95</v>
          </cell>
          <cell r="G22">
            <v>38</v>
          </cell>
          <cell r="H22">
            <v>26.28</v>
          </cell>
          <cell r="I22" t="str">
            <v>S</v>
          </cell>
          <cell r="J22">
            <v>48.24</v>
          </cell>
          <cell r="K22">
            <v>11.2</v>
          </cell>
        </row>
        <row r="23">
          <cell r="B23">
            <v>27.358333333333324</v>
          </cell>
          <cell r="C23">
            <v>35.200000000000003</v>
          </cell>
          <cell r="D23">
            <v>21.9</v>
          </cell>
          <cell r="E23">
            <v>75.791666666666671</v>
          </cell>
          <cell r="F23">
            <v>98</v>
          </cell>
          <cell r="G23">
            <v>43</v>
          </cell>
          <cell r="H23">
            <v>18</v>
          </cell>
          <cell r="I23" t="str">
            <v>NE</v>
          </cell>
          <cell r="J23">
            <v>38.519999999999996</v>
          </cell>
          <cell r="K23">
            <v>0</v>
          </cell>
        </row>
        <row r="24">
          <cell r="B24">
            <v>28.45</v>
          </cell>
          <cell r="C24">
            <v>37.4</v>
          </cell>
          <cell r="D24">
            <v>21.3</v>
          </cell>
          <cell r="E24">
            <v>68.25</v>
          </cell>
          <cell r="F24">
            <v>97</v>
          </cell>
          <cell r="G24">
            <v>30</v>
          </cell>
          <cell r="H24">
            <v>18</v>
          </cell>
          <cell r="I24" t="str">
            <v>SO</v>
          </cell>
          <cell r="J24">
            <v>38.159999999999997</v>
          </cell>
          <cell r="K24">
            <v>0</v>
          </cell>
        </row>
        <row r="25">
          <cell r="B25">
            <v>28.137500000000006</v>
          </cell>
          <cell r="C25">
            <v>37</v>
          </cell>
          <cell r="D25">
            <v>21.1</v>
          </cell>
          <cell r="E25">
            <v>66.916666666666671</v>
          </cell>
          <cell r="F25">
            <v>97</v>
          </cell>
          <cell r="G25">
            <v>34</v>
          </cell>
          <cell r="H25">
            <v>24.48</v>
          </cell>
          <cell r="I25" t="str">
            <v>O</v>
          </cell>
          <cell r="J25">
            <v>56.519999999999996</v>
          </cell>
          <cell r="K25">
            <v>0</v>
          </cell>
        </row>
        <row r="26">
          <cell r="B26">
            <v>27.479166666666668</v>
          </cell>
          <cell r="C26">
            <v>35.200000000000003</v>
          </cell>
          <cell r="D26">
            <v>22.7</v>
          </cell>
          <cell r="E26">
            <v>70.5</v>
          </cell>
          <cell r="F26">
            <v>93</v>
          </cell>
          <cell r="G26">
            <v>39</v>
          </cell>
          <cell r="H26">
            <v>29.16</v>
          </cell>
          <cell r="I26" t="str">
            <v>NE</v>
          </cell>
          <cell r="J26">
            <v>49.680000000000007</v>
          </cell>
          <cell r="K26">
            <v>0</v>
          </cell>
        </row>
        <row r="27">
          <cell r="B27">
            <v>25.787499999999994</v>
          </cell>
          <cell r="C27">
            <v>33.9</v>
          </cell>
          <cell r="D27">
            <v>21.2</v>
          </cell>
          <cell r="E27">
            <v>76.166666666666671</v>
          </cell>
          <cell r="F27">
            <v>97</v>
          </cell>
          <cell r="G27">
            <v>43</v>
          </cell>
          <cell r="H27">
            <v>26.64</v>
          </cell>
          <cell r="I27" t="str">
            <v>NE</v>
          </cell>
          <cell r="J27">
            <v>43.92</v>
          </cell>
          <cell r="K27">
            <v>13</v>
          </cell>
        </row>
        <row r="28">
          <cell r="B28">
            <v>24.195833333333329</v>
          </cell>
          <cell r="C28">
            <v>31.3</v>
          </cell>
          <cell r="D28">
            <v>21.6</v>
          </cell>
          <cell r="E28">
            <v>88.291666666666671</v>
          </cell>
          <cell r="F28">
            <v>98</v>
          </cell>
          <cell r="G28">
            <v>54</v>
          </cell>
          <cell r="H28">
            <v>15.120000000000001</v>
          </cell>
          <cell r="I28" t="str">
            <v>NE</v>
          </cell>
          <cell r="J28">
            <v>36.72</v>
          </cell>
          <cell r="K28">
            <v>7.9999999999999991</v>
          </cell>
        </row>
        <row r="29">
          <cell r="B29">
            <v>25.195833333333329</v>
          </cell>
          <cell r="C29">
            <v>31</v>
          </cell>
          <cell r="D29">
            <v>22.8</v>
          </cell>
          <cell r="E29">
            <v>85.625</v>
          </cell>
          <cell r="F29">
            <v>98</v>
          </cell>
          <cell r="G29">
            <v>59</v>
          </cell>
          <cell r="H29">
            <v>20.16</v>
          </cell>
          <cell r="I29" t="str">
            <v>L</v>
          </cell>
          <cell r="J29">
            <v>36</v>
          </cell>
          <cell r="K29">
            <v>0.2</v>
          </cell>
        </row>
        <row r="30">
          <cell r="B30">
            <v>25.933333333333334</v>
          </cell>
          <cell r="C30">
            <v>33</v>
          </cell>
          <cell r="D30">
            <v>22</v>
          </cell>
          <cell r="E30">
            <v>80.75</v>
          </cell>
          <cell r="F30">
            <v>98</v>
          </cell>
          <cell r="G30">
            <v>46</v>
          </cell>
          <cell r="H30">
            <v>18</v>
          </cell>
          <cell r="I30" t="str">
            <v>L</v>
          </cell>
          <cell r="J30">
            <v>37.800000000000004</v>
          </cell>
          <cell r="K30">
            <v>6.6</v>
          </cell>
        </row>
        <row r="31">
          <cell r="B31">
            <v>25.370833333333334</v>
          </cell>
          <cell r="C31">
            <v>32.200000000000003</v>
          </cell>
          <cell r="D31">
            <v>20.8</v>
          </cell>
          <cell r="E31">
            <v>83.416666666666671</v>
          </cell>
          <cell r="F31">
            <v>98</v>
          </cell>
          <cell r="G31">
            <v>55</v>
          </cell>
          <cell r="H31">
            <v>32.04</v>
          </cell>
          <cell r="I31" t="str">
            <v>L</v>
          </cell>
          <cell r="J31">
            <v>63.360000000000007</v>
          </cell>
          <cell r="K31">
            <v>32.6</v>
          </cell>
        </row>
        <row r="32">
          <cell r="B32">
            <v>26.641666666666666</v>
          </cell>
          <cell r="C32">
            <v>33.5</v>
          </cell>
          <cell r="D32">
            <v>21.9</v>
          </cell>
          <cell r="E32">
            <v>77.583333333333329</v>
          </cell>
          <cell r="F32">
            <v>97</v>
          </cell>
          <cell r="G32">
            <v>49</v>
          </cell>
          <cell r="H32">
            <v>16.920000000000002</v>
          </cell>
          <cell r="I32" t="str">
            <v>NO</v>
          </cell>
          <cell r="J32">
            <v>35.64</v>
          </cell>
          <cell r="K32">
            <v>5.2</v>
          </cell>
        </row>
        <row r="33">
          <cell r="B33">
            <v>25.849999999999998</v>
          </cell>
          <cell r="C33">
            <v>33.1</v>
          </cell>
          <cell r="D33">
            <v>22.4</v>
          </cell>
          <cell r="E33">
            <v>83.333333333333329</v>
          </cell>
          <cell r="F33">
            <v>98</v>
          </cell>
          <cell r="G33">
            <v>50</v>
          </cell>
          <cell r="H33">
            <v>18.36</v>
          </cell>
          <cell r="I33" t="str">
            <v>N</v>
          </cell>
          <cell r="J33">
            <v>40.680000000000007</v>
          </cell>
          <cell r="K33">
            <v>0</v>
          </cell>
        </row>
        <row r="34">
          <cell r="B34">
            <v>25.574999999999999</v>
          </cell>
          <cell r="C34">
            <v>31.9</v>
          </cell>
          <cell r="D34">
            <v>22.4</v>
          </cell>
          <cell r="E34">
            <v>86.291666666666671</v>
          </cell>
          <cell r="F34">
            <v>98</v>
          </cell>
          <cell r="G34">
            <v>59</v>
          </cell>
          <cell r="H34">
            <v>14.04</v>
          </cell>
          <cell r="I34" t="str">
            <v>NO</v>
          </cell>
          <cell r="J34">
            <v>29.52</v>
          </cell>
          <cell r="K34">
            <v>2.4</v>
          </cell>
        </row>
        <row r="35">
          <cell r="B35">
            <v>27.175000000000001</v>
          </cell>
          <cell r="C35">
            <v>34.4</v>
          </cell>
          <cell r="D35">
            <v>22.5</v>
          </cell>
          <cell r="E35">
            <v>82.75</v>
          </cell>
          <cell r="F35">
            <v>98</v>
          </cell>
          <cell r="G35">
            <v>52</v>
          </cell>
          <cell r="H35">
            <v>11.879999999999999</v>
          </cell>
          <cell r="I35" t="str">
            <v>L</v>
          </cell>
          <cell r="J35">
            <v>29.16</v>
          </cell>
          <cell r="K35">
            <v>0.2</v>
          </cell>
        </row>
        <row r="36">
          <cell r="I36" t="str">
            <v>NE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28.150000000000002</v>
          </cell>
          <cell r="C5">
            <v>31.4</v>
          </cell>
          <cell r="D5">
            <v>22.5</v>
          </cell>
          <cell r="E5">
            <v>73.666666666666671</v>
          </cell>
          <cell r="F5">
            <v>96</v>
          </cell>
          <cell r="G5">
            <v>60</v>
          </cell>
          <cell r="H5">
            <v>9</v>
          </cell>
          <cell r="I5" t="str">
            <v>S</v>
          </cell>
          <cell r="J5">
            <v>26.28</v>
          </cell>
          <cell r="K5">
            <v>0</v>
          </cell>
        </row>
        <row r="6">
          <cell r="B6">
            <v>27.37142857142857</v>
          </cell>
          <cell r="C6">
            <v>32</v>
          </cell>
          <cell r="D6">
            <v>18.7</v>
          </cell>
          <cell r="E6">
            <v>56.642857142857146</v>
          </cell>
          <cell r="F6">
            <v>92</v>
          </cell>
          <cell r="G6">
            <v>33</v>
          </cell>
          <cell r="H6">
            <v>15.120000000000001</v>
          </cell>
          <cell r="I6" t="str">
            <v>S</v>
          </cell>
          <cell r="J6">
            <v>30.96</v>
          </cell>
          <cell r="K6">
            <v>0</v>
          </cell>
        </row>
        <row r="7">
          <cell r="B7">
            <v>27.074999999999999</v>
          </cell>
          <cell r="C7">
            <v>31.7</v>
          </cell>
          <cell r="D7">
            <v>16.899999999999999</v>
          </cell>
          <cell r="E7">
            <v>54.583333333333336</v>
          </cell>
          <cell r="F7">
            <v>91</v>
          </cell>
          <cell r="G7">
            <v>38</v>
          </cell>
          <cell r="H7">
            <v>5.7600000000000007</v>
          </cell>
          <cell r="I7" t="str">
            <v>S</v>
          </cell>
          <cell r="J7">
            <v>18.36</v>
          </cell>
          <cell r="K7">
            <v>0</v>
          </cell>
        </row>
        <row r="8">
          <cell r="B8">
            <v>28.000000000000004</v>
          </cell>
          <cell r="C8">
            <v>33.9</v>
          </cell>
          <cell r="D8">
            <v>18.8</v>
          </cell>
          <cell r="E8">
            <v>53.428571428571431</v>
          </cell>
          <cell r="F8">
            <v>89</v>
          </cell>
          <cell r="G8">
            <v>29</v>
          </cell>
          <cell r="H8">
            <v>6.12</v>
          </cell>
          <cell r="I8" t="str">
            <v>S</v>
          </cell>
          <cell r="J8">
            <v>23.040000000000003</v>
          </cell>
          <cell r="K8">
            <v>0</v>
          </cell>
        </row>
        <row r="9">
          <cell r="B9">
            <v>29.921428571428574</v>
          </cell>
          <cell r="C9">
            <v>35.200000000000003</v>
          </cell>
          <cell r="D9">
            <v>21</v>
          </cell>
          <cell r="E9">
            <v>55</v>
          </cell>
          <cell r="F9">
            <v>93</v>
          </cell>
          <cell r="G9">
            <v>33</v>
          </cell>
          <cell r="H9">
            <v>4.32</v>
          </cell>
          <cell r="I9" t="str">
            <v>SE</v>
          </cell>
          <cell r="J9">
            <v>22.32</v>
          </cell>
          <cell r="K9">
            <v>0</v>
          </cell>
        </row>
        <row r="10">
          <cell r="B10">
            <v>31.818181818181813</v>
          </cell>
          <cell r="C10">
            <v>37</v>
          </cell>
          <cell r="D10">
            <v>21.1</v>
          </cell>
          <cell r="E10">
            <v>47.18181818181818</v>
          </cell>
          <cell r="F10">
            <v>92</v>
          </cell>
          <cell r="G10">
            <v>29</v>
          </cell>
          <cell r="H10">
            <v>12.96</v>
          </cell>
          <cell r="I10" t="str">
            <v>SE</v>
          </cell>
          <cell r="J10">
            <v>21.6</v>
          </cell>
          <cell r="K10">
            <v>0</v>
          </cell>
        </row>
        <row r="11">
          <cell r="B11">
            <v>30.025000000000002</v>
          </cell>
          <cell r="C11">
            <v>34.700000000000003</v>
          </cell>
          <cell r="D11">
            <v>22.1</v>
          </cell>
          <cell r="E11">
            <v>48.25</v>
          </cell>
          <cell r="F11">
            <v>80</v>
          </cell>
          <cell r="G11">
            <v>30</v>
          </cell>
          <cell r="H11">
            <v>12.24</v>
          </cell>
          <cell r="I11" t="str">
            <v>S</v>
          </cell>
          <cell r="J11">
            <v>27</v>
          </cell>
          <cell r="K11">
            <v>0</v>
          </cell>
        </row>
        <row r="12">
          <cell r="B12">
            <v>29.218181818181822</v>
          </cell>
          <cell r="C12">
            <v>33.5</v>
          </cell>
          <cell r="D12">
            <v>19.3</v>
          </cell>
          <cell r="E12">
            <v>40.363636363636367</v>
          </cell>
          <cell r="F12">
            <v>79</v>
          </cell>
          <cell r="G12">
            <v>25</v>
          </cell>
          <cell r="H12">
            <v>13.32</v>
          </cell>
          <cell r="I12" t="str">
            <v>SE</v>
          </cell>
          <cell r="J12">
            <v>30.96</v>
          </cell>
          <cell r="K12">
            <v>0</v>
          </cell>
        </row>
        <row r="13">
          <cell r="B13">
            <v>31.724999999999998</v>
          </cell>
          <cell r="C13">
            <v>35.5</v>
          </cell>
          <cell r="D13">
            <v>23.4</v>
          </cell>
          <cell r="E13">
            <v>41.375</v>
          </cell>
          <cell r="F13">
            <v>63</v>
          </cell>
          <cell r="G13">
            <v>32</v>
          </cell>
          <cell r="H13">
            <v>15.48</v>
          </cell>
          <cell r="I13" t="str">
            <v>L</v>
          </cell>
          <cell r="J13">
            <v>29.16</v>
          </cell>
          <cell r="K13">
            <v>0</v>
          </cell>
        </row>
        <row r="14">
          <cell r="B14">
            <v>30.150000000000002</v>
          </cell>
          <cell r="C14">
            <v>36.799999999999997</v>
          </cell>
          <cell r="D14">
            <v>22.6</v>
          </cell>
          <cell r="E14">
            <v>58.916666666666664</v>
          </cell>
          <cell r="F14">
            <v>83</v>
          </cell>
          <cell r="G14">
            <v>36</v>
          </cell>
          <cell r="H14">
            <v>15.840000000000002</v>
          </cell>
          <cell r="I14" t="str">
            <v>NO</v>
          </cell>
          <cell r="J14">
            <v>51.480000000000004</v>
          </cell>
          <cell r="K14">
            <v>9.6</v>
          </cell>
        </row>
        <row r="15">
          <cell r="B15">
            <v>32.409090909090907</v>
          </cell>
          <cell r="C15">
            <v>35.5</v>
          </cell>
          <cell r="D15">
            <v>23.1</v>
          </cell>
          <cell r="E15">
            <v>50</v>
          </cell>
          <cell r="F15">
            <v>93</v>
          </cell>
          <cell r="G15">
            <v>34</v>
          </cell>
          <cell r="H15">
            <v>18.36</v>
          </cell>
          <cell r="I15" t="str">
            <v>N</v>
          </cell>
          <cell r="J15">
            <v>35.28</v>
          </cell>
          <cell r="K15">
            <v>0</v>
          </cell>
        </row>
        <row r="16">
          <cell r="B16">
            <v>31.24545454545455</v>
          </cell>
          <cell r="C16">
            <v>35.4</v>
          </cell>
          <cell r="D16">
            <v>23.9</v>
          </cell>
          <cell r="E16">
            <v>58.636363636363633</v>
          </cell>
          <cell r="F16">
            <v>87</v>
          </cell>
          <cell r="G16">
            <v>44</v>
          </cell>
          <cell r="H16">
            <v>12.6</v>
          </cell>
          <cell r="I16" t="str">
            <v>NO</v>
          </cell>
          <cell r="J16">
            <v>31.680000000000003</v>
          </cell>
          <cell r="K16">
            <v>0</v>
          </cell>
        </row>
        <row r="17">
          <cell r="B17">
            <v>31.429999999999996</v>
          </cell>
          <cell r="C17">
            <v>35.200000000000003</v>
          </cell>
          <cell r="D17">
            <v>21.7</v>
          </cell>
          <cell r="E17">
            <v>49.2</v>
          </cell>
          <cell r="F17">
            <v>89</v>
          </cell>
          <cell r="G17">
            <v>34</v>
          </cell>
          <cell r="H17">
            <v>13.68</v>
          </cell>
          <cell r="I17" t="str">
            <v>NO</v>
          </cell>
          <cell r="J17">
            <v>30.96</v>
          </cell>
          <cell r="K17">
            <v>0</v>
          </cell>
        </row>
        <row r="18">
          <cell r="B18">
            <v>33.659999999999997</v>
          </cell>
          <cell r="C18">
            <v>36.700000000000003</v>
          </cell>
          <cell r="D18">
            <v>26.7</v>
          </cell>
          <cell r="E18">
            <v>45.3</v>
          </cell>
          <cell r="F18">
            <v>73</v>
          </cell>
          <cell r="G18">
            <v>37</v>
          </cell>
          <cell r="H18">
            <v>16.559999999999999</v>
          </cell>
          <cell r="I18" t="str">
            <v>N</v>
          </cell>
          <cell r="J18">
            <v>38.159999999999997</v>
          </cell>
          <cell r="K18">
            <v>0</v>
          </cell>
        </row>
        <row r="19">
          <cell r="B19">
            <v>34.040000000000006</v>
          </cell>
          <cell r="C19">
            <v>37</v>
          </cell>
          <cell r="D19">
            <v>26.3</v>
          </cell>
          <cell r="E19">
            <v>43</v>
          </cell>
          <cell r="F19">
            <v>78</v>
          </cell>
          <cell r="G19">
            <v>32</v>
          </cell>
          <cell r="H19">
            <v>10.8</v>
          </cell>
          <cell r="I19" t="str">
            <v>NO</v>
          </cell>
          <cell r="J19">
            <v>32.4</v>
          </cell>
          <cell r="K19">
            <v>0</v>
          </cell>
        </row>
        <row r="20">
          <cell r="B20">
            <v>31.409999999999997</v>
          </cell>
          <cell r="C20">
            <v>36.5</v>
          </cell>
          <cell r="D20">
            <v>23.4</v>
          </cell>
          <cell r="E20">
            <v>58.9</v>
          </cell>
          <cell r="F20">
            <v>94</v>
          </cell>
          <cell r="G20">
            <v>35</v>
          </cell>
          <cell r="H20">
            <v>9.7200000000000006</v>
          </cell>
          <cell r="I20" t="str">
            <v>NO</v>
          </cell>
          <cell r="J20">
            <v>26.64</v>
          </cell>
          <cell r="K20">
            <v>0.2</v>
          </cell>
        </row>
        <row r="21">
          <cell r="B21">
            <v>30.95</v>
          </cell>
          <cell r="C21">
            <v>36.9</v>
          </cell>
          <cell r="D21">
            <v>23.2</v>
          </cell>
          <cell r="E21">
            <v>61.333333333333336</v>
          </cell>
          <cell r="F21">
            <v>93</v>
          </cell>
          <cell r="G21">
            <v>33</v>
          </cell>
          <cell r="H21">
            <v>11.520000000000001</v>
          </cell>
          <cell r="I21" t="str">
            <v>O</v>
          </cell>
          <cell r="J21">
            <v>29.16</v>
          </cell>
          <cell r="K21">
            <v>0</v>
          </cell>
        </row>
        <row r="22">
          <cell r="B22">
            <v>30.783333333333335</v>
          </cell>
          <cell r="C22">
            <v>37.1</v>
          </cell>
          <cell r="D22">
            <v>23.3</v>
          </cell>
          <cell r="E22">
            <v>60.833333333333336</v>
          </cell>
          <cell r="F22">
            <v>92</v>
          </cell>
          <cell r="G22">
            <v>34</v>
          </cell>
          <cell r="H22">
            <v>9.3600000000000012</v>
          </cell>
          <cell r="I22" t="str">
            <v>SE</v>
          </cell>
          <cell r="J22">
            <v>30.96</v>
          </cell>
          <cell r="K22">
            <v>0</v>
          </cell>
        </row>
        <row r="23">
          <cell r="B23">
            <v>30.846153846153843</v>
          </cell>
          <cell r="C23">
            <v>37.5</v>
          </cell>
          <cell r="D23">
            <v>22.7</v>
          </cell>
          <cell r="E23">
            <v>57.46153846153846</v>
          </cell>
          <cell r="F23">
            <v>92</v>
          </cell>
          <cell r="G23">
            <v>30</v>
          </cell>
          <cell r="H23">
            <v>12.6</v>
          </cell>
          <cell r="I23" t="str">
            <v>NO</v>
          </cell>
          <cell r="J23">
            <v>29.16</v>
          </cell>
          <cell r="K23">
            <v>0</v>
          </cell>
        </row>
        <row r="24">
          <cell r="B24">
            <v>31.079999999999995</v>
          </cell>
          <cell r="C24">
            <v>36.1</v>
          </cell>
          <cell r="D24">
            <v>25.4</v>
          </cell>
          <cell r="E24">
            <v>60.4</v>
          </cell>
          <cell r="F24">
            <v>90</v>
          </cell>
          <cell r="G24">
            <v>30</v>
          </cell>
          <cell r="H24">
            <v>11.520000000000001</v>
          </cell>
          <cell r="I24" t="str">
            <v>NO</v>
          </cell>
          <cell r="J24">
            <v>23.759999999999998</v>
          </cell>
          <cell r="K24">
            <v>0</v>
          </cell>
        </row>
        <row r="25">
          <cell r="B25">
            <v>30.299999999999997</v>
          </cell>
          <cell r="C25">
            <v>31.2</v>
          </cell>
          <cell r="D25">
            <v>26.4</v>
          </cell>
          <cell r="E25">
            <v>65</v>
          </cell>
          <cell r="F25">
            <v>78</v>
          </cell>
          <cell r="G25">
            <v>61</v>
          </cell>
          <cell r="H25">
            <v>9.3600000000000012</v>
          </cell>
          <cell r="I25" t="str">
            <v>NO</v>
          </cell>
          <cell r="J25">
            <v>26.28</v>
          </cell>
          <cell r="K25">
            <v>0</v>
          </cell>
        </row>
        <row r="26">
          <cell r="B26">
            <v>29.080000000000005</v>
          </cell>
          <cell r="C26">
            <v>32</v>
          </cell>
          <cell r="D26">
            <v>24.6</v>
          </cell>
          <cell r="E26">
            <v>69.099999999999994</v>
          </cell>
          <cell r="F26">
            <v>91</v>
          </cell>
          <cell r="G26">
            <v>56</v>
          </cell>
          <cell r="H26">
            <v>13.68</v>
          </cell>
          <cell r="I26" t="str">
            <v>N</v>
          </cell>
          <cell r="J26">
            <v>48.96</v>
          </cell>
          <cell r="K26">
            <v>6.8</v>
          </cell>
        </row>
        <row r="27">
          <cell r="B27">
            <v>28.580000000000002</v>
          </cell>
          <cell r="C27">
            <v>34.4</v>
          </cell>
          <cell r="D27">
            <v>23.2</v>
          </cell>
          <cell r="E27">
            <v>73.599999999999994</v>
          </cell>
          <cell r="F27">
            <v>93</v>
          </cell>
          <cell r="G27">
            <v>48</v>
          </cell>
          <cell r="H27">
            <v>9.3600000000000012</v>
          </cell>
          <cell r="I27" t="str">
            <v>L</v>
          </cell>
          <cell r="J27">
            <v>30.96</v>
          </cell>
          <cell r="K27">
            <v>2</v>
          </cell>
        </row>
        <row r="28">
          <cell r="B28">
            <v>27.509090909090911</v>
          </cell>
          <cell r="C28">
            <v>32.700000000000003</v>
          </cell>
          <cell r="D28">
            <v>23.9</v>
          </cell>
          <cell r="E28">
            <v>75.090909090909093</v>
          </cell>
          <cell r="F28">
            <v>93</v>
          </cell>
          <cell r="G28">
            <v>55</v>
          </cell>
          <cell r="H28">
            <v>13.32</v>
          </cell>
          <cell r="I28" t="str">
            <v>NO</v>
          </cell>
          <cell r="J28">
            <v>41.76</v>
          </cell>
          <cell r="K28">
            <v>0.2</v>
          </cell>
        </row>
        <row r="29">
          <cell r="B29">
            <v>31.444444444444443</v>
          </cell>
          <cell r="C29">
            <v>35.299999999999997</v>
          </cell>
          <cell r="D29">
            <v>23.7</v>
          </cell>
          <cell r="E29">
            <v>58.333333333333336</v>
          </cell>
          <cell r="F29">
            <v>94</v>
          </cell>
          <cell r="G29">
            <v>40</v>
          </cell>
          <cell r="H29">
            <v>11.520000000000001</v>
          </cell>
          <cell r="I29" t="str">
            <v>NO</v>
          </cell>
          <cell r="J29">
            <v>31.680000000000003</v>
          </cell>
          <cell r="K29">
            <v>0</v>
          </cell>
        </row>
        <row r="30">
          <cell r="B30">
            <v>29.030769230769238</v>
          </cell>
          <cell r="C30">
            <v>34.799999999999997</v>
          </cell>
          <cell r="D30">
            <v>23.8</v>
          </cell>
          <cell r="E30">
            <v>68.769230769230774</v>
          </cell>
          <cell r="F30">
            <v>93</v>
          </cell>
          <cell r="G30">
            <v>47</v>
          </cell>
          <cell r="H30">
            <v>15.120000000000001</v>
          </cell>
          <cell r="I30" t="str">
            <v>NO</v>
          </cell>
          <cell r="J30">
            <v>36</v>
          </cell>
          <cell r="K30">
            <v>0.2</v>
          </cell>
        </row>
        <row r="31">
          <cell r="B31">
            <v>29.599999999999998</v>
          </cell>
          <cell r="C31">
            <v>34.1</v>
          </cell>
          <cell r="D31">
            <v>24.5</v>
          </cell>
          <cell r="E31">
            <v>66.222222222222229</v>
          </cell>
          <cell r="F31">
            <v>88</v>
          </cell>
          <cell r="G31">
            <v>46</v>
          </cell>
          <cell r="H31">
            <v>14.76</v>
          </cell>
          <cell r="I31" t="str">
            <v>NO</v>
          </cell>
          <cell r="J31">
            <v>38.519999999999996</v>
          </cell>
          <cell r="K31">
            <v>0</v>
          </cell>
        </row>
        <row r="32">
          <cell r="B32">
            <v>31.070000000000004</v>
          </cell>
          <cell r="C32">
            <v>35.1</v>
          </cell>
          <cell r="D32">
            <v>25.2</v>
          </cell>
          <cell r="E32">
            <v>63.9</v>
          </cell>
          <cell r="F32">
            <v>89</v>
          </cell>
          <cell r="G32">
            <v>44</v>
          </cell>
          <cell r="H32">
            <v>12.6</v>
          </cell>
          <cell r="I32" t="str">
            <v>NO</v>
          </cell>
          <cell r="J32">
            <v>26.28</v>
          </cell>
          <cell r="K32">
            <v>0.4</v>
          </cell>
        </row>
        <row r="33">
          <cell r="B33">
            <v>25.212500000000002</v>
          </cell>
          <cell r="C33">
            <v>26.9</v>
          </cell>
          <cell r="D33">
            <v>23.4</v>
          </cell>
          <cell r="E33">
            <v>88.875</v>
          </cell>
          <cell r="F33">
            <v>95</v>
          </cell>
          <cell r="G33">
            <v>79</v>
          </cell>
          <cell r="H33">
            <v>8.2799999999999994</v>
          </cell>
          <cell r="I33" t="str">
            <v>N</v>
          </cell>
          <cell r="J33">
            <v>23.040000000000003</v>
          </cell>
          <cell r="K33">
            <v>4.3999999999999995</v>
          </cell>
        </row>
        <row r="34">
          <cell r="B34">
            <v>28.091666666666665</v>
          </cell>
          <cell r="C34">
            <v>32.5</v>
          </cell>
          <cell r="D34">
            <v>24.2</v>
          </cell>
          <cell r="E34">
            <v>77.333333333333329</v>
          </cell>
          <cell r="F34">
            <v>91</v>
          </cell>
          <cell r="G34">
            <v>58</v>
          </cell>
          <cell r="H34">
            <v>15.48</v>
          </cell>
          <cell r="I34" t="str">
            <v>NO</v>
          </cell>
          <cell r="J34">
            <v>30.96</v>
          </cell>
          <cell r="K34">
            <v>1</v>
          </cell>
        </row>
        <row r="35">
          <cell r="B35">
            <v>29.361538461538466</v>
          </cell>
          <cell r="C35">
            <v>32.9</v>
          </cell>
          <cell r="D35">
            <v>25</v>
          </cell>
          <cell r="E35">
            <v>71.84615384615384</v>
          </cell>
          <cell r="F35">
            <v>91</v>
          </cell>
          <cell r="G35">
            <v>55</v>
          </cell>
          <cell r="H35">
            <v>10.8</v>
          </cell>
          <cell r="I35" t="str">
            <v>N</v>
          </cell>
          <cell r="J35">
            <v>23.040000000000003</v>
          </cell>
          <cell r="K35">
            <v>0.2</v>
          </cell>
        </row>
        <row r="36">
          <cell r="I36" t="str">
            <v>NO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23.116666666666664</v>
          </cell>
          <cell r="C5">
            <v>28.7</v>
          </cell>
          <cell r="D5">
            <v>20.399999999999999</v>
          </cell>
          <cell r="E5">
            <v>89.083333333333329</v>
          </cell>
          <cell r="F5">
            <v>98</v>
          </cell>
          <cell r="G5">
            <v>62</v>
          </cell>
          <cell r="H5">
            <v>13.68</v>
          </cell>
          <cell r="I5" t="str">
            <v>L</v>
          </cell>
          <cell r="J5">
            <v>36.72</v>
          </cell>
          <cell r="K5">
            <v>3</v>
          </cell>
        </row>
        <row r="6">
          <cell r="B6">
            <v>22.625</v>
          </cell>
          <cell r="C6">
            <v>27.9</v>
          </cell>
          <cell r="D6">
            <v>19.100000000000001</v>
          </cell>
          <cell r="E6">
            <v>77.125</v>
          </cell>
          <cell r="F6">
            <v>93</v>
          </cell>
          <cell r="G6">
            <v>50</v>
          </cell>
          <cell r="H6">
            <v>19.079999999999998</v>
          </cell>
          <cell r="I6" t="str">
            <v>S</v>
          </cell>
          <cell r="J6">
            <v>35.28</v>
          </cell>
          <cell r="K6">
            <v>0.2</v>
          </cell>
        </row>
        <row r="7">
          <cell r="B7">
            <v>21.991666666666671</v>
          </cell>
          <cell r="C7">
            <v>29.2</v>
          </cell>
          <cell r="D7">
            <v>16.5</v>
          </cell>
          <cell r="E7">
            <v>70.833333333333329</v>
          </cell>
          <cell r="F7">
            <v>87</v>
          </cell>
          <cell r="G7">
            <v>41</v>
          </cell>
          <cell r="H7">
            <v>14.76</v>
          </cell>
          <cell r="I7" t="str">
            <v>S</v>
          </cell>
          <cell r="J7">
            <v>28.08</v>
          </cell>
          <cell r="K7">
            <v>0</v>
          </cell>
        </row>
        <row r="8">
          <cell r="B8">
            <v>23.025000000000006</v>
          </cell>
          <cell r="C8">
            <v>31</v>
          </cell>
          <cell r="D8">
            <v>16.5</v>
          </cell>
          <cell r="E8">
            <v>73.791666666666671</v>
          </cell>
          <cell r="F8">
            <v>93</v>
          </cell>
          <cell r="G8">
            <v>41</v>
          </cell>
          <cell r="H8">
            <v>11.520000000000001</v>
          </cell>
          <cell r="I8" t="str">
            <v>SO</v>
          </cell>
          <cell r="J8">
            <v>21.240000000000002</v>
          </cell>
          <cell r="K8">
            <v>0</v>
          </cell>
        </row>
        <row r="9">
          <cell r="B9">
            <v>24.241666666666671</v>
          </cell>
          <cell r="C9">
            <v>31.5</v>
          </cell>
          <cell r="D9">
            <v>18</v>
          </cell>
          <cell r="E9">
            <v>68.333333333333329</v>
          </cell>
          <cell r="F9">
            <v>91</v>
          </cell>
          <cell r="G9">
            <v>35</v>
          </cell>
          <cell r="H9">
            <v>10.8</v>
          </cell>
          <cell r="I9" t="str">
            <v>O</v>
          </cell>
          <cell r="J9">
            <v>22.68</v>
          </cell>
          <cell r="K9">
            <v>0</v>
          </cell>
        </row>
        <row r="10">
          <cell r="B10">
            <v>25.641666666666669</v>
          </cell>
          <cell r="C10">
            <v>33</v>
          </cell>
          <cell r="D10">
            <v>18.8</v>
          </cell>
          <cell r="E10">
            <v>65.333333333333329</v>
          </cell>
          <cell r="F10">
            <v>90</v>
          </cell>
          <cell r="G10">
            <v>39</v>
          </cell>
          <cell r="H10">
            <v>8.64</v>
          </cell>
          <cell r="I10" t="str">
            <v>L</v>
          </cell>
          <cell r="J10">
            <v>20.88</v>
          </cell>
          <cell r="K10">
            <v>0</v>
          </cell>
        </row>
        <row r="11">
          <cell r="B11">
            <v>26.416666666666671</v>
          </cell>
          <cell r="C11">
            <v>33.1</v>
          </cell>
          <cell r="D11">
            <v>20.7</v>
          </cell>
          <cell r="E11">
            <v>56.916666666666664</v>
          </cell>
          <cell r="F11">
            <v>81</v>
          </cell>
          <cell r="G11">
            <v>31</v>
          </cell>
          <cell r="H11">
            <v>16.559999999999999</v>
          </cell>
          <cell r="I11" t="str">
            <v>S</v>
          </cell>
          <cell r="J11">
            <v>28.08</v>
          </cell>
          <cell r="K11">
            <v>0</v>
          </cell>
        </row>
        <row r="12">
          <cell r="B12">
            <v>24.654166666666669</v>
          </cell>
          <cell r="C12">
            <v>31</v>
          </cell>
          <cell r="D12">
            <v>18.899999999999999</v>
          </cell>
          <cell r="E12">
            <v>52.875</v>
          </cell>
          <cell r="F12">
            <v>78</v>
          </cell>
          <cell r="G12">
            <v>30</v>
          </cell>
          <cell r="H12">
            <v>18.720000000000002</v>
          </cell>
          <cell r="I12" t="str">
            <v>S</v>
          </cell>
          <cell r="J12">
            <v>27</v>
          </cell>
          <cell r="K12">
            <v>0</v>
          </cell>
        </row>
        <row r="13">
          <cell r="B13">
            <v>24.341666666666669</v>
          </cell>
          <cell r="C13">
            <v>31.9</v>
          </cell>
          <cell r="D13">
            <v>18</v>
          </cell>
          <cell r="E13">
            <v>61.458333333333336</v>
          </cell>
          <cell r="F13">
            <v>82</v>
          </cell>
          <cell r="G13">
            <v>37</v>
          </cell>
          <cell r="H13">
            <v>16.920000000000002</v>
          </cell>
          <cell r="I13" t="str">
            <v>L</v>
          </cell>
          <cell r="J13">
            <v>37.800000000000004</v>
          </cell>
          <cell r="K13">
            <v>0</v>
          </cell>
        </row>
        <row r="14">
          <cell r="B14">
            <v>25.979166666666668</v>
          </cell>
          <cell r="C14">
            <v>32.5</v>
          </cell>
          <cell r="D14">
            <v>20.100000000000001</v>
          </cell>
          <cell r="E14">
            <v>60.416666666666664</v>
          </cell>
          <cell r="F14">
            <v>80</v>
          </cell>
          <cell r="G14">
            <v>34</v>
          </cell>
          <cell r="H14">
            <v>12.96</v>
          </cell>
          <cell r="I14" t="str">
            <v>L</v>
          </cell>
          <cell r="J14">
            <v>26.28</v>
          </cell>
          <cell r="K14">
            <v>0</v>
          </cell>
        </row>
        <row r="15">
          <cell r="B15">
            <v>25.945833333333329</v>
          </cell>
          <cell r="C15">
            <v>32</v>
          </cell>
          <cell r="D15">
            <v>20.2</v>
          </cell>
          <cell r="E15">
            <v>64.333333333333329</v>
          </cell>
          <cell r="F15">
            <v>86</v>
          </cell>
          <cell r="G15">
            <v>40</v>
          </cell>
          <cell r="H15">
            <v>18.36</v>
          </cell>
          <cell r="I15" t="str">
            <v>NE</v>
          </cell>
          <cell r="J15">
            <v>33.840000000000003</v>
          </cell>
          <cell r="K15">
            <v>0</v>
          </cell>
        </row>
        <row r="16">
          <cell r="B16">
            <v>25.450000000000003</v>
          </cell>
          <cell r="C16">
            <v>32.1</v>
          </cell>
          <cell r="D16">
            <v>21.8</v>
          </cell>
          <cell r="E16">
            <v>72.916666666666671</v>
          </cell>
          <cell r="F16">
            <v>92</v>
          </cell>
          <cell r="G16">
            <v>44</v>
          </cell>
          <cell r="H16">
            <v>20.52</v>
          </cell>
          <cell r="I16" t="str">
            <v>NO</v>
          </cell>
          <cell r="J16">
            <v>35.28</v>
          </cell>
          <cell r="K16">
            <v>1</v>
          </cell>
        </row>
        <row r="17">
          <cell r="B17">
            <v>24.149999999999995</v>
          </cell>
          <cell r="C17">
            <v>31.7</v>
          </cell>
          <cell r="D17">
            <v>18.5</v>
          </cell>
          <cell r="E17">
            <v>69.333333333333329</v>
          </cell>
          <cell r="F17">
            <v>93</v>
          </cell>
          <cell r="G17">
            <v>33</v>
          </cell>
          <cell r="H17">
            <v>23.759999999999998</v>
          </cell>
          <cell r="I17" t="str">
            <v>N</v>
          </cell>
          <cell r="J17">
            <v>52.56</v>
          </cell>
          <cell r="K17">
            <v>0.4</v>
          </cell>
        </row>
        <row r="18">
          <cell r="B18">
            <v>25.091666666666669</v>
          </cell>
          <cell r="C18">
            <v>32.200000000000003</v>
          </cell>
          <cell r="D18">
            <v>19.600000000000001</v>
          </cell>
          <cell r="E18">
            <v>68.958333333333329</v>
          </cell>
          <cell r="F18">
            <v>88</v>
          </cell>
          <cell r="G18">
            <v>42</v>
          </cell>
          <cell r="H18">
            <v>20.52</v>
          </cell>
          <cell r="I18" t="str">
            <v>N</v>
          </cell>
          <cell r="J18">
            <v>39.96</v>
          </cell>
          <cell r="K18">
            <v>0.2</v>
          </cell>
        </row>
        <row r="19">
          <cell r="B19">
            <v>25.229166666666668</v>
          </cell>
          <cell r="C19">
            <v>30.5</v>
          </cell>
          <cell r="D19">
            <v>20.7</v>
          </cell>
          <cell r="E19">
            <v>71.708333333333329</v>
          </cell>
          <cell r="F19">
            <v>88</v>
          </cell>
          <cell r="G19">
            <v>49</v>
          </cell>
          <cell r="H19">
            <v>15.48</v>
          </cell>
          <cell r="I19" t="str">
            <v>NE</v>
          </cell>
          <cell r="J19">
            <v>37.800000000000004</v>
          </cell>
          <cell r="K19">
            <v>0</v>
          </cell>
        </row>
        <row r="20">
          <cell r="B20">
            <v>25.808333333333337</v>
          </cell>
          <cell r="C20">
            <v>32.799999999999997</v>
          </cell>
          <cell r="D20">
            <v>19.5</v>
          </cell>
          <cell r="E20">
            <v>71.375</v>
          </cell>
          <cell r="F20">
            <v>93</v>
          </cell>
          <cell r="G20">
            <v>43</v>
          </cell>
          <cell r="H20">
            <v>10.44</v>
          </cell>
          <cell r="I20" t="str">
            <v>L</v>
          </cell>
          <cell r="J20">
            <v>24.48</v>
          </cell>
          <cell r="K20">
            <v>0</v>
          </cell>
        </row>
        <row r="21">
          <cell r="B21">
            <v>26.845833333333331</v>
          </cell>
          <cell r="C21">
            <v>33.799999999999997</v>
          </cell>
          <cell r="D21">
            <v>20</v>
          </cell>
          <cell r="E21">
            <v>66.916666666666671</v>
          </cell>
          <cell r="F21">
            <v>94</v>
          </cell>
          <cell r="G21">
            <v>35</v>
          </cell>
          <cell r="H21">
            <v>15.840000000000002</v>
          </cell>
          <cell r="I21" t="str">
            <v>NO</v>
          </cell>
          <cell r="J21">
            <v>34.92</v>
          </cell>
          <cell r="K21">
            <v>0</v>
          </cell>
        </row>
        <row r="22">
          <cell r="B22">
            <v>27.016666666666666</v>
          </cell>
          <cell r="C22">
            <v>33.799999999999997</v>
          </cell>
          <cell r="D22">
            <v>20.9</v>
          </cell>
          <cell r="E22">
            <v>63.5</v>
          </cell>
          <cell r="F22">
            <v>88</v>
          </cell>
          <cell r="G22">
            <v>32</v>
          </cell>
          <cell r="H22">
            <v>15.48</v>
          </cell>
          <cell r="I22" t="str">
            <v>N</v>
          </cell>
          <cell r="J22">
            <v>33.119999999999997</v>
          </cell>
          <cell r="K22">
            <v>0</v>
          </cell>
        </row>
        <row r="23">
          <cell r="B23">
            <v>26.849999999999998</v>
          </cell>
          <cell r="C23">
            <v>34.4</v>
          </cell>
          <cell r="D23">
            <v>18.899999999999999</v>
          </cell>
          <cell r="E23">
            <v>59.75</v>
          </cell>
          <cell r="F23">
            <v>92</v>
          </cell>
          <cell r="G23">
            <v>29</v>
          </cell>
          <cell r="H23">
            <v>10.08</v>
          </cell>
          <cell r="I23" t="str">
            <v>L</v>
          </cell>
          <cell r="J23">
            <v>23.759999999999998</v>
          </cell>
          <cell r="K23">
            <v>0</v>
          </cell>
        </row>
        <row r="24">
          <cell r="B24">
            <v>25.929166666666671</v>
          </cell>
          <cell r="C24">
            <v>35</v>
          </cell>
          <cell r="D24">
            <v>19.8</v>
          </cell>
          <cell r="E24">
            <v>65.583333333333329</v>
          </cell>
          <cell r="F24">
            <v>89</v>
          </cell>
          <cell r="G24">
            <v>30</v>
          </cell>
          <cell r="H24">
            <v>20.16</v>
          </cell>
          <cell r="I24" t="str">
            <v>O</v>
          </cell>
          <cell r="J24">
            <v>38.519999999999996</v>
          </cell>
          <cell r="K24">
            <v>0</v>
          </cell>
        </row>
        <row r="25">
          <cell r="B25">
            <v>26.016666666666669</v>
          </cell>
          <cell r="C25">
            <v>34.200000000000003</v>
          </cell>
          <cell r="D25">
            <v>19.7</v>
          </cell>
          <cell r="E25">
            <v>68.125</v>
          </cell>
          <cell r="F25">
            <v>89</v>
          </cell>
          <cell r="G25">
            <v>39</v>
          </cell>
          <cell r="H25">
            <v>19.079999999999998</v>
          </cell>
          <cell r="I25" t="str">
            <v>NO</v>
          </cell>
          <cell r="J25">
            <v>43.56</v>
          </cell>
          <cell r="K25">
            <v>0</v>
          </cell>
        </row>
        <row r="26">
          <cell r="B26">
            <v>25.220833333333331</v>
          </cell>
          <cell r="C26">
            <v>31.9</v>
          </cell>
          <cell r="D26">
            <v>21.2</v>
          </cell>
          <cell r="E26">
            <v>74.041666666666671</v>
          </cell>
          <cell r="F26">
            <v>91</v>
          </cell>
          <cell r="G26">
            <v>46</v>
          </cell>
          <cell r="H26">
            <v>12.96</v>
          </cell>
          <cell r="I26" t="str">
            <v>O</v>
          </cell>
          <cell r="J26">
            <v>53.28</v>
          </cell>
          <cell r="K26">
            <v>0</v>
          </cell>
        </row>
        <row r="27">
          <cell r="B27">
            <v>24.175000000000001</v>
          </cell>
          <cell r="C27">
            <v>31.9</v>
          </cell>
          <cell r="D27">
            <v>20.5</v>
          </cell>
          <cell r="E27">
            <v>78.708333333333329</v>
          </cell>
          <cell r="F27">
            <v>92</v>
          </cell>
          <cell r="G27">
            <v>45</v>
          </cell>
          <cell r="H27">
            <v>23.759999999999998</v>
          </cell>
          <cell r="I27" t="str">
            <v>L</v>
          </cell>
          <cell r="J27">
            <v>49.680000000000007</v>
          </cell>
          <cell r="K27">
            <v>11.2</v>
          </cell>
        </row>
        <row r="28">
          <cell r="B28">
            <v>22.966666666666665</v>
          </cell>
          <cell r="C28">
            <v>29.4</v>
          </cell>
          <cell r="D28">
            <v>20.7</v>
          </cell>
          <cell r="E28">
            <v>84.25</v>
          </cell>
          <cell r="F28">
            <v>96</v>
          </cell>
          <cell r="G28">
            <v>55</v>
          </cell>
          <cell r="H28">
            <v>11.879999999999999</v>
          </cell>
          <cell r="I28" t="str">
            <v>N</v>
          </cell>
          <cell r="J28">
            <v>34.200000000000003</v>
          </cell>
          <cell r="K28">
            <v>6.6</v>
          </cell>
        </row>
        <row r="29">
          <cell r="B29">
            <v>22.770833333333339</v>
          </cell>
          <cell r="C29">
            <v>28.7</v>
          </cell>
          <cell r="D29">
            <v>20.100000000000001</v>
          </cell>
          <cell r="E29">
            <v>86.458333333333329</v>
          </cell>
          <cell r="F29">
            <v>96</v>
          </cell>
          <cell r="G29">
            <v>59</v>
          </cell>
          <cell r="H29">
            <v>12.24</v>
          </cell>
          <cell r="I29" t="str">
            <v>O</v>
          </cell>
          <cell r="J29">
            <v>33.119999999999997</v>
          </cell>
          <cell r="K29">
            <v>2.2000000000000002</v>
          </cell>
        </row>
        <row r="30">
          <cell r="B30">
            <v>22.675000000000001</v>
          </cell>
          <cell r="C30">
            <v>28.6</v>
          </cell>
          <cell r="D30">
            <v>20.6</v>
          </cell>
          <cell r="E30">
            <v>87.958333333333329</v>
          </cell>
          <cell r="F30">
            <v>94</v>
          </cell>
          <cell r="G30">
            <v>66</v>
          </cell>
          <cell r="H30">
            <v>14.4</v>
          </cell>
          <cell r="I30" t="str">
            <v>L</v>
          </cell>
          <cell r="J30">
            <v>25.92</v>
          </cell>
          <cell r="K30">
            <v>1.2</v>
          </cell>
        </row>
        <row r="31">
          <cell r="B31">
            <v>23.820833333333329</v>
          </cell>
          <cell r="C31">
            <v>30.3</v>
          </cell>
          <cell r="D31">
            <v>20.2</v>
          </cell>
          <cell r="E31">
            <v>83.75</v>
          </cell>
          <cell r="F31">
            <v>96</v>
          </cell>
          <cell r="G31">
            <v>54</v>
          </cell>
          <cell r="H31">
            <v>23.040000000000003</v>
          </cell>
          <cell r="I31" t="str">
            <v>L</v>
          </cell>
          <cell r="J31">
            <v>42.12</v>
          </cell>
          <cell r="K31">
            <v>0.4</v>
          </cell>
        </row>
        <row r="32">
          <cell r="B32">
            <v>23.545833333333334</v>
          </cell>
          <cell r="C32">
            <v>27.8</v>
          </cell>
          <cell r="D32">
            <v>21.2</v>
          </cell>
          <cell r="E32">
            <v>86.708333333333329</v>
          </cell>
          <cell r="F32">
            <v>96</v>
          </cell>
          <cell r="G32">
            <v>69</v>
          </cell>
          <cell r="H32">
            <v>23.400000000000002</v>
          </cell>
          <cell r="I32" t="str">
            <v>N</v>
          </cell>
          <cell r="J32">
            <v>34.92</v>
          </cell>
          <cell r="K32">
            <v>8.4</v>
          </cell>
        </row>
        <row r="33">
          <cell r="B33">
            <v>23.033333333333331</v>
          </cell>
          <cell r="C33">
            <v>26.9</v>
          </cell>
          <cell r="D33">
            <v>21.4</v>
          </cell>
          <cell r="E33">
            <v>90.5</v>
          </cell>
          <cell r="F33">
            <v>97</v>
          </cell>
          <cell r="G33">
            <v>74</v>
          </cell>
          <cell r="H33">
            <v>23.400000000000002</v>
          </cell>
          <cell r="I33" t="str">
            <v>O</v>
          </cell>
          <cell r="J33">
            <v>37.440000000000005</v>
          </cell>
          <cell r="K33">
            <v>0.8</v>
          </cell>
        </row>
        <row r="34">
          <cell r="B34">
            <v>22.845833333333331</v>
          </cell>
          <cell r="C34">
            <v>27.5</v>
          </cell>
          <cell r="D34">
            <v>20.399999999999999</v>
          </cell>
          <cell r="E34">
            <v>89.5</v>
          </cell>
          <cell r="F34">
            <v>97</v>
          </cell>
          <cell r="G34">
            <v>68</v>
          </cell>
          <cell r="H34">
            <v>20.16</v>
          </cell>
          <cell r="I34" t="str">
            <v>NO</v>
          </cell>
          <cell r="J34">
            <v>36.36</v>
          </cell>
          <cell r="K34">
            <v>1.7999999999999998</v>
          </cell>
        </row>
        <row r="35">
          <cell r="B35">
            <v>23.245833333333337</v>
          </cell>
          <cell r="C35">
            <v>27.3</v>
          </cell>
          <cell r="D35">
            <v>21.2</v>
          </cell>
          <cell r="E35">
            <v>91.625</v>
          </cell>
          <cell r="F35">
            <v>98</v>
          </cell>
          <cell r="G35">
            <v>75</v>
          </cell>
          <cell r="H35">
            <v>14.4</v>
          </cell>
          <cell r="I35" t="str">
            <v>NO</v>
          </cell>
          <cell r="J35">
            <v>28.8</v>
          </cell>
          <cell r="K35">
            <v>94.6</v>
          </cell>
        </row>
        <row r="36">
          <cell r="I36" t="str">
            <v>L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24.283333333333328</v>
          </cell>
          <cell r="C5">
            <v>28.7</v>
          </cell>
          <cell r="D5">
            <v>22</v>
          </cell>
          <cell r="E5">
            <v>88.916666666666671</v>
          </cell>
          <cell r="F5">
            <v>97</v>
          </cell>
          <cell r="G5">
            <v>68</v>
          </cell>
          <cell r="H5">
            <v>19.8</v>
          </cell>
          <cell r="I5" t="str">
            <v>N</v>
          </cell>
          <cell r="J5">
            <v>34.56</v>
          </cell>
          <cell r="K5">
            <v>7.8</v>
          </cell>
        </row>
        <row r="6">
          <cell r="B6">
            <v>25.629166666666663</v>
          </cell>
          <cell r="C6">
            <v>30.5</v>
          </cell>
          <cell r="D6">
            <v>22.6</v>
          </cell>
          <cell r="E6">
            <v>81</v>
          </cell>
          <cell r="F6">
            <v>97</v>
          </cell>
          <cell r="G6">
            <v>55</v>
          </cell>
          <cell r="H6">
            <v>12.24</v>
          </cell>
          <cell r="I6" t="str">
            <v>SO</v>
          </cell>
          <cell r="J6">
            <v>25.2</v>
          </cell>
          <cell r="K6">
            <v>0.60000000000000009</v>
          </cell>
        </row>
        <row r="7">
          <cell r="B7">
            <v>25.170833333333331</v>
          </cell>
          <cell r="C7">
            <v>31</v>
          </cell>
          <cell r="D7">
            <v>20.3</v>
          </cell>
          <cell r="E7">
            <v>75.333333333333329</v>
          </cell>
          <cell r="F7">
            <v>92</v>
          </cell>
          <cell r="G7">
            <v>56</v>
          </cell>
          <cell r="H7">
            <v>13.32</v>
          </cell>
          <cell r="I7" t="str">
            <v>SO</v>
          </cell>
          <cell r="J7">
            <v>25.56</v>
          </cell>
          <cell r="K7">
            <v>0</v>
          </cell>
        </row>
        <row r="8">
          <cell r="B8">
            <v>27.112499999999997</v>
          </cell>
          <cell r="C8">
            <v>32.9</v>
          </cell>
          <cell r="D8">
            <v>21.4</v>
          </cell>
          <cell r="E8">
            <v>73.583333333333329</v>
          </cell>
          <cell r="F8">
            <v>96</v>
          </cell>
          <cell r="G8">
            <v>42</v>
          </cell>
          <cell r="H8">
            <v>11.879999999999999</v>
          </cell>
          <cell r="I8" t="str">
            <v>NO</v>
          </cell>
          <cell r="J8">
            <v>25.92</v>
          </cell>
          <cell r="K8">
            <v>0</v>
          </cell>
        </row>
        <row r="9">
          <cell r="B9">
            <v>27.666666666666661</v>
          </cell>
          <cell r="C9">
            <v>33.5</v>
          </cell>
          <cell r="D9">
            <v>21.7</v>
          </cell>
          <cell r="E9">
            <v>67.708333333333329</v>
          </cell>
          <cell r="F9">
            <v>93</v>
          </cell>
          <cell r="G9">
            <v>43</v>
          </cell>
          <cell r="H9">
            <v>11.520000000000001</v>
          </cell>
          <cell r="I9" t="str">
            <v>O</v>
          </cell>
          <cell r="J9">
            <v>20.88</v>
          </cell>
          <cell r="K9">
            <v>0</v>
          </cell>
        </row>
        <row r="10">
          <cell r="B10">
            <v>28.529166666666679</v>
          </cell>
          <cell r="C10">
            <v>34.9</v>
          </cell>
          <cell r="D10">
            <v>21.8</v>
          </cell>
          <cell r="E10">
            <v>59.666666666666664</v>
          </cell>
          <cell r="F10">
            <v>89</v>
          </cell>
          <cell r="G10">
            <v>35</v>
          </cell>
          <cell r="H10">
            <v>9</v>
          </cell>
          <cell r="I10" t="str">
            <v>SO</v>
          </cell>
          <cell r="J10">
            <v>19.440000000000001</v>
          </cell>
          <cell r="K10">
            <v>0</v>
          </cell>
        </row>
        <row r="11">
          <cell r="B11">
            <v>27.837500000000009</v>
          </cell>
          <cell r="C11">
            <v>33.6</v>
          </cell>
          <cell r="D11">
            <v>22.3</v>
          </cell>
          <cell r="E11">
            <v>56.375</v>
          </cell>
          <cell r="F11">
            <v>85</v>
          </cell>
          <cell r="G11">
            <v>32</v>
          </cell>
          <cell r="H11">
            <v>16.920000000000002</v>
          </cell>
          <cell r="I11" t="str">
            <v>SO</v>
          </cell>
          <cell r="J11">
            <v>32.04</v>
          </cell>
          <cell r="K11">
            <v>0</v>
          </cell>
        </row>
        <row r="12">
          <cell r="B12">
            <v>25.895833333333329</v>
          </cell>
          <cell r="C12">
            <v>30.4</v>
          </cell>
          <cell r="D12">
            <v>20.6</v>
          </cell>
          <cell r="E12">
            <v>57.375</v>
          </cell>
          <cell r="F12">
            <v>74</v>
          </cell>
          <cell r="G12">
            <v>41</v>
          </cell>
          <cell r="H12">
            <v>16.559999999999999</v>
          </cell>
          <cell r="J12">
            <v>29.880000000000003</v>
          </cell>
          <cell r="K12">
            <v>0</v>
          </cell>
        </row>
        <row r="13">
          <cell r="B13">
            <v>25.150000000000002</v>
          </cell>
          <cell r="C13">
            <v>31.7</v>
          </cell>
          <cell r="D13">
            <v>18.7</v>
          </cell>
          <cell r="E13">
            <v>58.833333333333336</v>
          </cell>
          <cell r="F13">
            <v>72</v>
          </cell>
          <cell r="G13">
            <v>42</v>
          </cell>
          <cell r="H13">
            <v>23.400000000000002</v>
          </cell>
          <cell r="I13" t="str">
            <v>L</v>
          </cell>
          <cell r="J13">
            <v>47.88</v>
          </cell>
          <cell r="K13">
            <v>0</v>
          </cell>
        </row>
        <row r="14">
          <cell r="B14">
            <v>27.229166666666661</v>
          </cell>
          <cell r="C14">
            <v>33.6</v>
          </cell>
          <cell r="D14">
            <v>21.9</v>
          </cell>
          <cell r="E14">
            <v>65.125</v>
          </cell>
          <cell r="F14">
            <v>87</v>
          </cell>
          <cell r="G14">
            <v>37</v>
          </cell>
          <cell r="H14">
            <v>19.440000000000001</v>
          </cell>
          <cell r="I14" t="str">
            <v>NE</v>
          </cell>
          <cell r="J14">
            <v>32.4</v>
          </cell>
          <cell r="K14">
            <v>0</v>
          </cell>
        </row>
        <row r="15">
          <cell r="B15">
            <v>27.587500000000006</v>
          </cell>
          <cell r="C15">
            <v>33.5</v>
          </cell>
          <cell r="D15">
            <v>21.8</v>
          </cell>
          <cell r="E15">
            <v>64.083333333333329</v>
          </cell>
          <cell r="F15">
            <v>85</v>
          </cell>
          <cell r="G15">
            <v>41</v>
          </cell>
          <cell r="H15">
            <v>23.400000000000002</v>
          </cell>
          <cell r="I15" t="str">
            <v>NE</v>
          </cell>
          <cell r="J15">
            <v>34.92</v>
          </cell>
          <cell r="K15">
            <v>0</v>
          </cell>
        </row>
        <row r="16">
          <cell r="B16">
            <v>28.966666666666665</v>
          </cell>
          <cell r="C16">
            <v>36.1</v>
          </cell>
          <cell r="D16">
            <v>21.7</v>
          </cell>
          <cell r="E16">
            <v>60.833333333333336</v>
          </cell>
          <cell r="F16">
            <v>89</v>
          </cell>
          <cell r="G16">
            <v>33</v>
          </cell>
          <cell r="H16">
            <v>22.68</v>
          </cell>
          <cell r="I16" t="str">
            <v>N</v>
          </cell>
          <cell r="J16">
            <v>36</v>
          </cell>
          <cell r="K16">
            <v>0</v>
          </cell>
        </row>
        <row r="17">
          <cell r="B17">
            <v>27.362500000000001</v>
          </cell>
          <cell r="C17">
            <v>33</v>
          </cell>
          <cell r="D17">
            <v>21.4</v>
          </cell>
          <cell r="E17">
            <v>64.625</v>
          </cell>
          <cell r="F17">
            <v>92</v>
          </cell>
          <cell r="G17">
            <v>43</v>
          </cell>
          <cell r="H17">
            <v>15.840000000000002</v>
          </cell>
          <cell r="I17" t="str">
            <v>N</v>
          </cell>
          <cell r="J17">
            <v>34.56</v>
          </cell>
          <cell r="K17">
            <v>2.6</v>
          </cell>
        </row>
        <row r="18">
          <cell r="B18">
            <v>27.779166666666665</v>
          </cell>
          <cell r="C18">
            <v>35.200000000000003</v>
          </cell>
          <cell r="D18">
            <v>22.7</v>
          </cell>
          <cell r="E18">
            <v>66.458333333333329</v>
          </cell>
          <cell r="F18">
            <v>92</v>
          </cell>
          <cell r="G18">
            <v>36</v>
          </cell>
          <cell r="H18">
            <v>19.440000000000001</v>
          </cell>
          <cell r="I18" t="str">
            <v>N</v>
          </cell>
          <cell r="J18">
            <v>51.12</v>
          </cell>
          <cell r="K18">
            <v>0.8</v>
          </cell>
        </row>
        <row r="19">
          <cell r="B19">
            <v>27.383333333333326</v>
          </cell>
          <cell r="C19">
            <v>34.799999999999997</v>
          </cell>
          <cell r="D19">
            <v>22.8</v>
          </cell>
          <cell r="E19">
            <v>72.166666666666671</v>
          </cell>
          <cell r="F19">
            <v>92</v>
          </cell>
          <cell r="G19">
            <v>41</v>
          </cell>
          <cell r="H19">
            <v>14.04</v>
          </cell>
          <cell r="I19" t="str">
            <v>NO</v>
          </cell>
          <cell r="J19">
            <v>31.680000000000003</v>
          </cell>
          <cell r="K19">
            <v>1.4</v>
          </cell>
        </row>
        <row r="20">
          <cell r="B20">
            <v>28.625</v>
          </cell>
          <cell r="C20">
            <v>35.299999999999997</v>
          </cell>
          <cell r="D20">
            <v>23.1</v>
          </cell>
          <cell r="E20">
            <v>67.041666666666671</v>
          </cell>
          <cell r="F20">
            <v>93</v>
          </cell>
          <cell r="G20">
            <v>39</v>
          </cell>
          <cell r="H20">
            <v>15.120000000000001</v>
          </cell>
          <cell r="I20" t="str">
            <v>L</v>
          </cell>
          <cell r="J20">
            <v>26.64</v>
          </cell>
          <cell r="K20">
            <v>0</v>
          </cell>
        </row>
        <row r="21">
          <cell r="B21">
            <v>30.470833333333335</v>
          </cell>
          <cell r="C21">
            <v>36.700000000000003</v>
          </cell>
          <cell r="D21">
            <v>23.8</v>
          </cell>
          <cell r="E21">
            <v>59.208333333333336</v>
          </cell>
          <cell r="F21">
            <v>89</v>
          </cell>
          <cell r="G21">
            <v>35</v>
          </cell>
          <cell r="H21">
            <v>15.120000000000001</v>
          </cell>
          <cell r="I21" t="str">
            <v>L</v>
          </cell>
          <cell r="J21">
            <v>24.48</v>
          </cell>
          <cell r="K21">
            <v>0</v>
          </cell>
        </row>
        <row r="22">
          <cell r="B22">
            <v>30.575000000000003</v>
          </cell>
          <cell r="C22">
            <v>37.700000000000003</v>
          </cell>
          <cell r="D22">
            <v>23.7</v>
          </cell>
          <cell r="E22">
            <v>57.375</v>
          </cell>
          <cell r="F22">
            <v>89</v>
          </cell>
          <cell r="G22">
            <v>28</v>
          </cell>
          <cell r="H22">
            <v>18.36</v>
          </cell>
          <cell r="I22" t="str">
            <v>N</v>
          </cell>
          <cell r="J22">
            <v>32.4</v>
          </cell>
          <cell r="K22">
            <v>0</v>
          </cell>
        </row>
        <row r="23">
          <cell r="B23">
            <v>28.158333333333335</v>
          </cell>
          <cell r="C23">
            <v>33.4</v>
          </cell>
          <cell r="D23">
            <v>23.2</v>
          </cell>
          <cell r="E23">
            <v>67.291666666666671</v>
          </cell>
          <cell r="F23">
            <v>91</v>
          </cell>
          <cell r="G23">
            <v>41</v>
          </cell>
          <cell r="H23">
            <v>19.079999999999998</v>
          </cell>
          <cell r="I23" t="str">
            <v>L</v>
          </cell>
          <cell r="J23">
            <v>34.200000000000003</v>
          </cell>
          <cell r="K23">
            <v>0</v>
          </cell>
        </row>
        <row r="24">
          <cell r="B24">
            <v>29.554166666666664</v>
          </cell>
          <cell r="C24">
            <v>38.1</v>
          </cell>
          <cell r="D24">
            <v>22.6</v>
          </cell>
          <cell r="E24">
            <v>63.916666666666664</v>
          </cell>
          <cell r="F24">
            <v>91</v>
          </cell>
          <cell r="G24">
            <v>30</v>
          </cell>
          <cell r="H24">
            <v>17.64</v>
          </cell>
          <cell r="I24" t="str">
            <v>L</v>
          </cell>
          <cell r="J24">
            <v>29.16</v>
          </cell>
          <cell r="K24">
            <v>0</v>
          </cell>
        </row>
        <row r="25">
          <cell r="B25">
            <v>29.141666666666676</v>
          </cell>
          <cell r="C25">
            <v>38.4</v>
          </cell>
          <cell r="D25">
            <v>23.2</v>
          </cell>
          <cell r="E25">
            <v>61.25</v>
          </cell>
          <cell r="F25">
            <v>88</v>
          </cell>
          <cell r="G25">
            <v>26</v>
          </cell>
          <cell r="H25">
            <v>21.96</v>
          </cell>
          <cell r="I25" t="str">
            <v>NO</v>
          </cell>
          <cell r="J25">
            <v>44.28</v>
          </cell>
          <cell r="K25">
            <v>3.2</v>
          </cell>
        </row>
        <row r="26">
          <cell r="B26">
            <v>26.329166666666666</v>
          </cell>
          <cell r="C26">
            <v>35.5</v>
          </cell>
          <cell r="D26">
            <v>22.8</v>
          </cell>
          <cell r="E26">
            <v>76.916666666666671</v>
          </cell>
          <cell r="F26">
            <v>95</v>
          </cell>
          <cell r="G26">
            <v>41</v>
          </cell>
          <cell r="H26">
            <v>27.720000000000002</v>
          </cell>
          <cell r="I26" t="str">
            <v>N</v>
          </cell>
          <cell r="J26">
            <v>53.28</v>
          </cell>
          <cell r="K26">
            <v>6.2</v>
          </cell>
        </row>
        <row r="27">
          <cell r="B27">
            <v>26.533333333333335</v>
          </cell>
          <cell r="C27">
            <v>34.4</v>
          </cell>
          <cell r="D27">
            <v>22.8</v>
          </cell>
          <cell r="E27">
            <v>74.125</v>
          </cell>
          <cell r="F27">
            <v>93</v>
          </cell>
          <cell r="G27">
            <v>47</v>
          </cell>
          <cell r="H27">
            <v>18.720000000000002</v>
          </cell>
          <cell r="I27" t="str">
            <v>N</v>
          </cell>
          <cell r="J27">
            <v>39.96</v>
          </cell>
          <cell r="K27">
            <v>0.4</v>
          </cell>
        </row>
        <row r="28">
          <cell r="B28">
            <v>25.783333333333335</v>
          </cell>
          <cell r="C28">
            <v>31.4</v>
          </cell>
          <cell r="D28">
            <v>22.1</v>
          </cell>
          <cell r="E28">
            <v>80.125</v>
          </cell>
          <cell r="F28">
            <v>98</v>
          </cell>
          <cell r="G28">
            <v>52</v>
          </cell>
          <cell r="H28">
            <v>11.16</v>
          </cell>
          <cell r="I28" t="str">
            <v>O</v>
          </cell>
          <cell r="J28">
            <v>29.52</v>
          </cell>
          <cell r="K28">
            <v>22.199999999999996</v>
          </cell>
        </row>
        <row r="29">
          <cell r="B29">
            <v>25.179166666666664</v>
          </cell>
          <cell r="C29">
            <v>31</v>
          </cell>
          <cell r="D29">
            <v>22.4</v>
          </cell>
          <cell r="E29">
            <v>85.541666666666671</v>
          </cell>
          <cell r="F29">
            <v>97</v>
          </cell>
          <cell r="G29">
            <v>63</v>
          </cell>
          <cell r="H29">
            <v>19.079999999999998</v>
          </cell>
          <cell r="I29" t="str">
            <v>N</v>
          </cell>
          <cell r="J29">
            <v>41.76</v>
          </cell>
          <cell r="K29">
            <v>14.2</v>
          </cell>
        </row>
        <row r="30">
          <cell r="B30">
            <v>25.308333333333334</v>
          </cell>
          <cell r="C30">
            <v>31.5</v>
          </cell>
          <cell r="D30">
            <v>22.1</v>
          </cell>
          <cell r="E30">
            <v>85.875</v>
          </cell>
          <cell r="F30">
            <v>98</v>
          </cell>
          <cell r="G30">
            <v>57</v>
          </cell>
          <cell r="H30">
            <v>11.879999999999999</v>
          </cell>
          <cell r="I30" t="str">
            <v>N</v>
          </cell>
          <cell r="J30">
            <v>31.319999999999997</v>
          </cell>
          <cell r="K30">
            <v>28.599999999999998</v>
          </cell>
        </row>
        <row r="31">
          <cell r="B31">
            <v>24.574999999999999</v>
          </cell>
          <cell r="C31">
            <v>30.6</v>
          </cell>
          <cell r="D31">
            <v>20.100000000000001</v>
          </cell>
          <cell r="E31">
            <v>87</v>
          </cell>
          <cell r="F31">
            <v>98</v>
          </cell>
          <cell r="G31">
            <v>65</v>
          </cell>
          <cell r="H31">
            <v>18.720000000000002</v>
          </cell>
          <cell r="I31" t="str">
            <v>NE</v>
          </cell>
          <cell r="J31">
            <v>97.2</v>
          </cell>
          <cell r="K31">
            <v>56.000000000000007</v>
          </cell>
        </row>
        <row r="32">
          <cell r="B32">
            <v>25.425000000000001</v>
          </cell>
          <cell r="C32">
            <v>31.6</v>
          </cell>
          <cell r="D32">
            <v>22</v>
          </cell>
          <cell r="E32">
            <v>85.5</v>
          </cell>
          <cell r="F32">
            <v>98</v>
          </cell>
          <cell r="G32">
            <v>55</v>
          </cell>
          <cell r="H32">
            <v>29.880000000000003</v>
          </cell>
          <cell r="I32" t="str">
            <v>NO</v>
          </cell>
          <cell r="J32">
            <v>46.440000000000005</v>
          </cell>
          <cell r="K32">
            <v>11.6</v>
          </cell>
        </row>
        <row r="33">
          <cell r="B33">
            <v>26.541666666666661</v>
          </cell>
          <cell r="C33">
            <v>32.5</v>
          </cell>
          <cell r="D33">
            <v>22.7</v>
          </cell>
          <cell r="E33">
            <v>80.583333333333329</v>
          </cell>
          <cell r="F33">
            <v>97</v>
          </cell>
          <cell r="G33">
            <v>54</v>
          </cell>
          <cell r="H33">
            <v>18</v>
          </cell>
          <cell r="I33" t="str">
            <v>N</v>
          </cell>
          <cell r="J33">
            <v>37.080000000000005</v>
          </cell>
          <cell r="K33">
            <v>0.2</v>
          </cell>
        </row>
        <row r="34">
          <cell r="B34">
            <v>25.804166666666664</v>
          </cell>
          <cell r="C34">
            <v>30.1</v>
          </cell>
          <cell r="D34">
            <v>22.9</v>
          </cell>
          <cell r="E34">
            <v>86.208333333333329</v>
          </cell>
          <cell r="F34">
            <v>97</v>
          </cell>
          <cell r="G34">
            <v>67</v>
          </cell>
          <cell r="H34">
            <v>12.96</v>
          </cell>
          <cell r="I34" t="str">
            <v>NO</v>
          </cell>
          <cell r="J34">
            <v>26.28</v>
          </cell>
          <cell r="K34">
            <v>4.6000000000000005</v>
          </cell>
        </row>
        <row r="35">
          <cell r="B35">
            <v>27.250000000000004</v>
          </cell>
          <cell r="C35">
            <v>33.5</v>
          </cell>
          <cell r="D35">
            <v>23.5</v>
          </cell>
          <cell r="E35">
            <v>82.666666666666671</v>
          </cell>
          <cell r="F35">
            <v>97</v>
          </cell>
          <cell r="G35">
            <v>52</v>
          </cell>
          <cell r="H35">
            <v>24.12</v>
          </cell>
          <cell r="I35" t="str">
            <v>NO</v>
          </cell>
          <cell r="J35">
            <v>54.72</v>
          </cell>
          <cell r="K35">
            <v>0</v>
          </cell>
        </row>
        <row r="36">
          <cell r="I36" t="str">
            <v>N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23.587500000000002</v>
          </cell>
          <cell r="C5">
            <v>29.8</v>
          </cell>
          <cell r="D5">
            <v>19.399999999999999</v>
          </cell>
          <cell r="E5">
            <v>78.458333333333329</v>
          </cell>
          <cell r="F5">
            <v>97</v>
          </cell>
          <cell r="G5">
            <v>45</v>
          </cell>
          <cell r="H5">
            <v>14.04</v>
          </cell>
          <cell r="I5" t="str">
            <v>S</v>
          </cell>
          <cell r="J5">
            <v>33.119999999999997</v>
          </cell>
          <cell r="K5">
            <v>0</v>
          </cell>
        </row>
        <row r="6">
          <cell r="B6">
            <v>21.15</v>
          </cell>
          <cell r="C6">
            <v>27.4</v>
          </cell>
          <cell r="D6">
            <v>16.3</v>
          </cell>
          <cell r="E6">
            <v>72.041666666666671</v>
          </cell>
          <cell r="F6">
            <v>91</v>
          </cell>
          <cell r="G6">
            <v>42</v>
          </cell>
          <cell r="H6">
            <v>16.559999999999999</v>
          </cell>
          <cell r="I6" t="str">
            <v>S</v>
          </cell>
          <cell r="J6">
            <v>38.159999999999997</v>
          </cell>
          <cell r="K6">
            <v>0</v>
          </cell>
        </row>
        <row r="7">
          <cell r="B7">
            <v>20.69166666666667</v>
          </cell>
          <cell r="C7">
            <v>29.8</v>
          </cell>
          <cell r="D7">
            <v>13.2</v>
          </cell>
          <cell r="E7">
            <v>64.291666666666671</v>
          </cell>
          <cell r="F7">
            <v>85</v>
          </cell>
          <cell r="G7">
            <v>29</v>
          </cell>
          <cell r="H7">
            <v>16.2</v>
          </cell>
          <cell r="I7" t="str">
            <v>S</v>
          </cell>
          <cell r="J7">
            <v>30.6</v>
          </cell>
          <cell r="K7">
            <v>0</v>
          </cell>
        </row>
        <row r="8">
          <cell r="B8">
            <v>21.833333333333329</v>
          </cell>
          <cell r="C8">
            <v>30.2</v>
          </cell>
          <cell r="D8">
            <v>14.4</v>
          </cell>
          <cell r="E8">
            <v>55.75</v>
          </cell>
          <cell r="F8">
            <v>81</v>
          </cell>
          <cell r="G8">
            <v>27</v>
          </cell>
          <cell r="H8">
            <v>14.4</v>
          </cell>
          <cell r="I8" t="str">
            <v>S</v>
          </cell>
          <cell r="J8">
            <v>19.8</v>
          </cell>
          <cell r="K8">
            <v>0</v>
          </cell>
        </row>
        <row r="9">
          <cell r="B9">
            <v>23.983333333333338</v>
          </cell>
          <cell r="C9">
            <v>32.299999999999997</v>
          </cell>
          <cell r="D9">
            <v>16.600000000000001</v>
          </cell>
          <cell r="E9">
            <v>56.125</v>
          </cell>
          <cell r="F9">
            <v>80</v>
          </cell>
          <cell r="G9">
            <v>21</v>
          </cell>
          <cell r="H9">
            <v>7.9200000000000008</v>
          </cell>
          <cell r="I9" t="str">
            <v>S</v>
          </cell>
          <cell r="J9">
            <v>21.6</v>
          </cell>
          <cell r="K9">
            <v>0</v>
          </cell>
        </row>
        <row r="10">
          <cell r="B10">
            <v>25.104166666666668</v>
          </cell>
          <cell r="C10">
            <v>33.6</v>
          </cell>
          <cell r="D10">
            <v>18</v>
          </cell>
          <cell r="E10">
            <v>52.416666666666664</v>
          </cell>
          <cell r="F10">
            <v>75</v>
          </cell>
          <cell r="G10">
            <v>25</v>
          </cell>
          <cell r="H10">
            <v>11.16</v>
          </cell>
          <cell r="I10" t="str">
            <v>S</v>
          </cell>
          <cell r="J10">
            <v>28.8</v>
          </cell>
          <cell r="K10">
            <v>0</v>
          </cell>
        </row>
        <row r="11">
          <cell r="B11">
            <v>22.775000000000002</v>
          </cell>
          <cell r="C11">
            <v>28.6</v>
          </cell>
          <cell r="D11">
            <v>17.5</v>
          </cell>
          <cell r="E11">
            <v>54.75</v>
          </cell>
          <cell r="F11">
            <v>74</v>
          </cell>
          <cell r="G11">
            <v>28</v>
          </cell>
          <cell r="H11">
            <v>14.4</v>
          </cell>
          <cell r="I11" t="str">
            <v>S</v>
          </cell>
          <cell r="J11">
            <v>33.480000000000004</v>
          </cell>
          <cell r="K11">
            <v>0</v>
          </cell>
        </row>
        <row r="12">
          <cell r="B12">
            <v>22.175000000000001</v>
          </cell>
          <cell r="C12">
            <v>30.2</v>
          </cell>
          <cell r="D12">
            <v>14</v>
          </cell>
          <cell r="E12">
            <v>52.958333333333336</v>
          </cell>
          <cell r="F12">
            <v>83</v>
          </cell>
          <cell r="G12">
            <v>21</v>
          </cell>
          <cell r="H12">
            <v>9.7200000000000006</v>
          </cell>
          <cell r="I12" t="str">
            <v>S</v>
          </cell>
          <cell r="J12">
            <v>34.200000000000003</v>
          </cell>
          <cell r="K12">
            <v>0</v>
          </cell>
        </row>
        <row r="13">
          <cell r="B13">
            <v>23.324999999999999</v>
          </cell>
          <cell r="C13">
            <v>31.6</v>
          </cell>
          <cell r="D13">
            <v>17</v>
          </cell>
          <cell r="E13">
            <v>51.125</v>
          </cell>
          <cell r="F13">
            <v>77</v>
          </cell>
          <cell r="G13">
            <v>28</v>
          </cell>
          <cell r="H13">
            <v>16.559999999999999</v>
          </cell>
          <cell r="I13" t="str">
            <v>NE</v>
          </cell>
          <cell r="J13">
            <v>41.76</v>
          </cell>
          <cell r="K13">
            <v>0</v>
          </cell>
        </row>
        <row r="14">
          <cell r="B14">
            <v>26.912499999999994</v>
          </cell>
          <cell r="C14">
            <v>35.200000000000003</v>
          </cell>
          <cell r="D14">
            <v>19.600000000000001</v>
          </cell>
          <cell r="E14">
            <v>46.666666666666664</v>
          </cell>
          <cell r="F14">
            <v>67</v>
          </cell>
          <cell r="G14">
            <v>27</v>
          </cell>
          <cell r="H14">
            <v>10.8</v>
          </cell>
          <cell r="I14" t="str">
            <v>N</v>
          </cell>
          <cell r="J14">
            <v>27</v>
          </cell>
          <cell r="K14">
            <v>0</v>
          </cell>
        </row>
        <row r="15">
          <cell r="B15">
            <v>28.541666666666668</v>
          </cell>
          <cell r="C15">
            <v>36.299999999999997</v>
          </cell>
          <cell r="D15">
            <v>22.1</v>
          </cell>
          <cell r="E15">
            <v>45.583333333333336</v>
          </cell>
          <cell r="F15">
            <v>62</v>
          </cell>
          <cell r="G15">
            <v>26</v>
          </cell>
          <cell r="H15">
            <v>17.28</v>
          </cell>
          <cell r="I15" t="str">
            <v>N</v>
          </cell>
          <cell r="J15">
            <v>38.519999999999996</v>
          </cell>
          <cell r="K15">
            <v>0</v>
          </cell>
        </row>
        <row r="16">
          <cell r="B16">
            <v>28.11666666666666</v>
          </cell>
          <cell r="C16">
            <v>35.9</v>
          </cell>
          <cell r="D16">
            <v>21.5</v>
          </cell>
          <cell r="E16">
            <v>53.083333333333336</v>
          </cell>
          <cell r="F16">
            <v>73</v>
          </cell>
          <cell r="G16">
            <v>32</v>
          </cell>
          <cell r="H16">
            <v>12.6</v>
          </cell>
          <cell r="I16" t="str">
            <v>N</v>
          </cell>
          <cell r="J16">
            <v>33.840000000000003</v>
          </cell>
          <cell r="K16">
            <v>0</v>
          </cell>
        </row>
        <row r="17">
          <cell r="B17">
            <v>25.520833333333329</v>
          </cell>
          <cell r="C17">
            <v>33.5</v>
          </cell>
          <cell r="D17">
            <v>20.7</v>
          </cell>
          <cell r="E17">
            <v>74.625</v>
          </cell>
          <cell r="F17">
            <v>95</v>
          </cell>
          <cell r="G17">
            <v>43</v>
          </cell>
          <cell r="H17">
            <v>17.64</v>
          </cell>
          <cell r="I17" t="str">
            <v>NE</v>
          </cell>
          <cell r="J17">
            <v>38.880000000000003</v>
          </cell>
          <cell r="K17">
            <v>24.4</v>
          </cell>
        </row>
        <row r="18">
          <cell r="B18">
            <v>28.008333333333336</v>
          </cell>
          <cell r="C18">
            <v>34.700000000000003</v>
          </cell>
          <cell r="D18">
            <v>22.2</v>
          </cell>
          <cell r="E18">
            <v>64.166666666666671</v>
          </cell>
          <cell r="F18">
            <v>86</v>
          </cell>
          <cell r="G18">
            <v>35</v>
          </cell>
          <cell r="H18">
            <v>19.8</v>
          </cell>
          <cell r="I18" t="str">
            <v>N</v>
          </cell>
          <cell r="J18">
            <v>42.480000000000004</v>
          </cell>
          <cell r="K18">
            <v>0</v>
          </cell>
        </row>
        <row r="19">
          <cell r="B19">
            <v>25.920833333333334</v>
          </cell>
          <cell r="C19">
            <v>34.1</v>
          </cell>
          <cell r="D19">
            <v>22.3</v>
          </cell>
          <cell r="E19">
            <v>73.833333333333329</v>
          </cell>
          <cell r="F19">
            <v>93</v>
          </cell>
          <cell r="G19">
            <v>40</v>
          </cell>
          <cell r="H19">
            <v>16.920000000000002</v>
          </cell>
          <cell r="I19" t="str">
            <v>N</v>
          </cell>
          <cell r="J19">
            <v>45.36</v>
          </cell>
          <cell r="K19">
            <v>15</v>
          </cell>
        </row>
        <row r="20">
          <cell r="B20">
            <v>25.904166666666672</v>
          </cell>
          <cell r="C20">
            <v>33.6</v>
          </cell>
          <cell r="D20">
            <v>21.6</v>
          </cell>
          <cell r="E20">
            <v>77.333333333333329</v>
          </cell>
          <cell r="F20">
            <v>94</v>
          </cell>
          <cell r="G20">
            <v>43</v>
          </cell>
          <cell r="H20">
            <v>9.7200000000000006</v>
          </cell>
          <cell r="I20" t="str">
            <v>NE</v>
          </cell>
          <cell r="J20">
            <v>38.159999999999997</v>
          </cell>
          <cell r="K20">
            <v>0</v>
          </cell>
        </row>
        <row r="21">
          <cell r="B21">
            <v>27.174999999999997</v>
          </cell>
          <cell r="C21">
            <v>35.200000000000003</v>
          </cell>
          <cell r="D21">
            <v>21.5</v>
          </cell>
          <cell r="E21">
            <v>71.708333333333329</v>
          </cell>
          <cell r="F21">
            <v>95</v>
          </cell>
          <cell r="G21">
            <v>38</v>
          </cell>
          <cell r="H21">
            <v>15.840000000000002</v>
          </cell>
          <cell r="I21" t="str">
            <v>NE</v>
          </cell>
          <cell r="J21">
            <v>38.519999999999996</v>
          </cell>
          <cell r="K21">
            <v>0</v>
          </cell>
        </row>
        <row r="22">
          <cell r="B22">
            <v>28.412499999999998</v>
          </cell>
          <cell r="C22">
            <v>35.9</v>
          </cell>
          <cell r="D22">
            <v>22.5</v>
          </cell>
          <cell r="E22">
            <v>61.25</v>
          </cell>
          <cell r="F22">
            <v>86</v>
          </cell>
          <cell r="G22">
            <v>25</v>
          </cell>
          <cell r="H22">
            <v>13.68</v>
          </cell>
          <cell r="I22" t="str">
            <v>NO</v>
          </cell>
          <cell r="J22">
            <v>33.840000000000003</v>
          </cell>
          <cell r="K22">
            <v>0</v>
          </cell>
        </row>
        <row r="23">
          <cell r="B23">
            <v>26.958333333333339</v>
          </cell>
          <cell r="C23">
            <v>35.1</v>
          </cell>
          <cell r="D23">
            <v>22.1</v>
          </cell>
          <cell r="E23">
            <v>70.25</v>
          </cell>
          <cell r="F23">
            <v>92</v>
          </cell>
          <cell r="G23">
            <v>35</v>
          </cell>
          <cell r="H23">
            <v>13.32</v>
          </cell>
          <cell r="I23" t="str">
            <v>NE</v>
          </cell>
          <cell r="J23">
            <v>37.080000000000005</v>
          </cell>
          <cell r="K23">
            <v>0</v>
          </cell>
        </row>
        <row r="24">
          <cell r="B24">
            <v>27.908333333333335</v>
          </cell>
          <cell r="C24">
            <v>35.6</v>
          </cell>
          <cell r="D24">
            <v>22.3</v>
          </cell>
          <cell r="E24">
            <v>67.875</v>
          </cell>
          <cell r="F24">
            <v>91</v>
          </cell>
          <cell r="G24">
            <v>34</v>
          </cell>
          <cell r="H24">
            <v>16.2</v>
          </cell>
          <cell r="I24" t="str">
            <v>N</v>
          </cell>
          <cell r="J24">
            <v>42.84</v>
          </cell>
          <cell r="K24">
            <v>0.2</v>
          </cell>
        </row>
        <row r="25">
          <cell r="B25">
            <v>25.683333333333334</v>
          </cell>
          <cell r="C25">
            <v>34.5</v>
          </cell>
          <cell r="D25">
            <v>20.9</v>
          </cell>
          <cell r="E25">
            <v>74.916666666666671</v>
          </cell>
          <cell r="F25">
            <v>95</v>
          </cell>
          <cell r="G25">
            <v>39</v>
          </cell>
          <cell r="H25">
            <v>19.8</v>
          </cell>
          <cell r="I25" t="str">
            <v>L</v>
          </cell>
          <cell r="J25">
            <v>45</v>
          </cell>
          <cell r="K25">
            <v>7.6</v>
          </cell>
        </row>
        <row r="26">
          <cell r="B26">
            <v>24.2</v>
          </cell>
          <cell r="C26">
            <v>29.5</v>
          </cell>
          <cell r="D26">
            <v>21.5</v>
          </cell>
          <cell r="E26">
            <v>82.708333333333329</v>
          </cell>
          <cell r="F26">
            <v>95</v>
          </cell>
          <cell r="G26">
            <v>58</v>
          </cell>
          <cell r="H26">
            <v>11.16</v>
          </cell>
          <cell r="I26" t="str">
            <v>O</v>
          </cell>
          <cell r="J26">
            <v>24.48</v>
          </cell>
          <cell r="K26">
            <v>0.60000000000000009</v>
          </cell>
        </row>
        <row r="27">
          <cell r="B27">
            <v>23.645833333333339</v>
          </cell>
          <cell r="C27">
            <v>28.9</v>
          </cell>
          <cell r="D27">
            <v>21.7</v>
          </cell>
          <cell r="E27">
            <v>90.208333333333329</v>
          </cell>
          <cell r="F27">
            <v>96</v>
          </cell>
          <cell r="G27">
            <v>66</v>
          </cell>
          <cell r="H27">
            <v>10.44</v>
          </cell>
          <cell r="I27" t="str">
            <v>N</v>
          </cell>
          <cell r="J27">
            <v>30.6</v>
          </cell>
          <cell r="K27">
            <v>19.999999999999996</v>
          </cell>
        </row>
        <row r="28">
          <cell r="B28">
            <v>24.037499999999994</v>
          </cell>
          <cell r="C28">
            <v>29.6</v>
          </cell>
          <cell r="D28">
            <v>21</v>
          </cell>
          <cell r="E28">
            <v>86.041666666666671</v>
          </cell>
          <cell r="F28">
            <v>96</v>
          </cell>
          <cell r="G28">
            <v>60</v>
          </cell>
          <cell r="H28">
            <v>10.08</v>
          </cell>
          <cell r="I28" t="str">
            <v>N</v>
          </cell>
          <cell r="J28">
            <v>28.08</v>
          </cell>
          <cell r="K28">
            <v>0.2</v>
          </cell>
        </row>
        <row r="29">
          <cell r="B29">
            <v>24.175000000000001</v>
          </cell>
          <cell r="C29">
            <v>30.1</v>
          </cell>
          <cell r="D29">
            <v>21.1</v>
          </cell>
          <cell r="E29">
            <v>85.125</v>
          </cell>
          <cell r="F29">
            <v>96</v>
          </cell>
          <cell r="G29">
            <v>63</v>
          </cell>
          <cell r="H29">
            <v>16.559999999999999</v>
          </cell>
          <cell r="I29" t="str">
            <v>NE</v>
          </cell>
          <cell r="J29">
            <v>32.04</v>
          </cell>
          <cell r="K29">
            <v>0.2</v>
          </cell>
        </row>
        <row r="30">
          <cell r="B30">
            <v>24.537499999999994</v>
          </cell>
          <cell r="C30">
            <v>30.2</v>
          </cell>
          <cell r="D30">
            <v>21.9</v>
          </cell>
          <cell r="E30">
            <v>86.958333333333329</v>
          </cell>
          <cell r="F30">
            <v>96</v>
          </cell>
          <cell r="G30">
            <v>59</v>
          </cell>
          <cell r="H30">
            <v>14.76</v>
          </cell>
          <cell r="I30" t="str">
            <v>NE</v>
          </cell>
          <cell r="J30">
            <v>30.240000000000002</v>
          </cell>
          <cell r="K30">
            <v>2.2000000000000002</v>
          </cell>
        </row>
        <row r="31">
          <cell r="B31">
            <v>25.570833333333336</v>
          </cell>
          <cell r="C31">
            <v>32.6</v>
          </cell>
          <cell r="D31">
            <v>21.1</v>
          </cell>
          <cell r="E31">
            <v>79.833333333333329</v>
          </cell>
          <cell r="F31">
            <v>95</v>
          </cell>
          <cell r="G31">
            <v>52</v>
          </cell>
          <cell r="H31">
            <v>10.8</v>
          </cell>
          <cell r="I31" t="str">
            <v>NE</v>
          </cell>
          <cell r="J31">
            <v>32.76</v>
          </cell>
          <cell r="K31">
            <v>0</v>
          </cell>
        </row>
        <row r="32">
          <cell r="B32">
            <v>25.945833333333329</v>
          </cell>
          <cell r="C32">
            <v>33.299999999999997</v>
          </cell>
          <cell r="D32">
            <v>22</v>
          </cell>
          <cell r="E32">
            <v>78.708333333333329</v>
          </cell>
          <cell r="F32">
            <v>94</v>
          </cell>
          <cell r="G32">
            <v>47</v>
          </cell>
          <cell r="H32">
            <v>14.4</v>
          </cell>
          <cell r="I32" t="str">
            <v>NE</v>
          </cell>
          <cell r="J32">
            <v>36</v>
          </cell>
          <cell r="K32">
            <v>1</v>
          </cell>
        </row>
        <row r="33">
          <cell r="B33">
            <v>23.708333333333329</v>
          </cell>
          <cell r="C33">
            <v>32.200000000000003</v>
          </cell>
          <cell r="D33">
            <v>21.7</v>
          </cell>
          <cell r="E33">
            <v>87.75</v>
          </cell>
          <cell r="F33">
            <v>96</v>
          </cell>
          <cell r="G33">
            <v>56</v>
          </cell>
          <cell r="H33">
            <v>16.2</v>
          </cell>
          <cell r="I33" t="str">
            <v>N</v>
          </cell>
          <cell r="J33">
            <v>38.519999999999996</v>
          </cell>
          <cell r="K33">
            <v>21.599999999999998</v>
          </cell>
        </row>
        <row r="34">
          <cell r="B34">
            <v>24.162499999999998</v>
          </cell>
          <cell r="C34">
            <v>31.3</v>
          </cell>
          <cell r="D34">
            <v>21.5</v>
          </cell>
          <cell r="E34">
            <v>87.416666666666671</v>
          </cell>
          <cell r="F34">
            <v>97</v>
          </cell>
          <cell r="G34">
            <v>59</v>
          </cell>
          <cell r="H34">
            <v>15.48</v>
          </cell>
          <cell r="I34" t="str">
            <v>NE</v>
          </cell>
          <cell r="J34">
            <v>43.56</v>
          </cell>
          <cell r="K34">
            <v>0.2</v>
          </cell>
        </row>
        <row r="35">
          <cell r="B35">
            <v>26.483333333333334</v>
          </cell>
          <cell r="C35">
            <v>33</v>
          </cell>
          <cell r="D35">
            <v>21.8</v>
          </cell>
          <cell r="E35">
            <v>79.375</v>
          </cell>
          <cell r="F35">
            <v>96</v>
          </cell>
          <cell r="G35">
            <v>52</v>
          </cell>
          <cell r="H35">
            <v>8.64</v>
          </cell>
          <cell r="I35" t="str">
            <v>NE</v>
          </cell>
          <cell r="J35">
            <v>33.480000000000004</v>
          </cell>
          <cell r="K35">
            <v>0</v>
          </cell>
        </row>
        <row r="36">
          <cell r="I36" t="str">
            <v>NE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24.450000000000003</v>
          </cell>
          <cell r="C5">
            <v>29.6</v>
          </cell>
          <cell r="D5">
            <v>21.5</v>
          </cell>
          <cell r="E5">
            <v>82.416666666666671</v>
          </cell>
          <cell r="F5">
            <v>94</v>
          </cell>
          <cell r="G5">
            <v>61</v>
          </cell>
          <cell r="H5">
            <v>12.24</v>
          </cell>
          <cell r="I5" t="str">
            <v>S</v>
          </cell>
          <cell r="J5">
            <v>31.319999999999997</v>
          </cell>
          <cell r="K5">
            <v>1.2</v>
          </cell>
        </row>
        <row r="6">
          <cell r="B6">
            <v>23.333333333333332</v>
          </cell>
          <cell r="C6">
            <v>29.2</v>
          </cell>
          <cell r="D6">
            <v>17.5</v>
          </cell>
          <cell r="E6">
            <v>65.375</v>
          </cell>
          <cell r="F6">
            <v>86</v>
          </cell>
          <cell r="G6">
            <v>37</v>
          </cell>
          <cell r="H6">
            <v>19.079999999999998</v>
          </cell>
          <cell r="I6" t="str">
            <v>S</v>
          </cell>
          <cell r="J6">
            <v>37.080000000000005</v>
          </cell>
          <cell r="K6">
            <v>0.8</v>
          </cell>
        </row>
        <row r="7">
          <cell r="B7">
            <v>22.349999999999998</v>
          </cell>
          <cell r="C7">
            <v>30.2</v>
          </cell>
          <cell r="D7">
            <v>15.2</v>
          </cell>
          <cell r="E7">
            <v>65.375</v>
          </cell>
          <cell r="F7">
            <v>84</v>
          </cell>
          <cell r="G7">
            <v>41</v>
          </cell>
          <cell r="H7">
            <v>14.04</v>
          </cell>
          <cell r="I7" t="str">
            <v>S</v>
          </cell>
          <cell r="J7">
            <v>27</v>
          </cell>
          <cell r="K7">
            <v>0</v>
          </cell>
        </row>
        <row r="8">
          <cell r="B8">
            <v>24.466666666666669</v>
          </cell>
          <cell r="C8">
            <v>31.3</v>
          </cell>
          <cell r="D8">
            <v>17</v>
          </cell>
          <cell r="E8">
            <v>59</v>
          </cell>
          <cell r="F8">
            <v>82</v>
          </cell>
          <cell r="G8">
            <v>36</v>
          </cell>
          <cell r="H8">
            <v>12.6</v>
          </cell>
          <cell r="I8" t="str">
            <v>S</v>
          </cell>
          <cell r="J8">
            <v>21.240000000000002</v>
          </cell>
          <cell r="K8">
            <v>0.2</v>
          </cell>
        </row>
        <row r="9">
          <cell r="B9">
            <v>25.520833333333332</v>
          </cell>
          <cell r="C9">
            <v>31.9</v>
          </cell>
          <cell r="D9">
            <v>20.9</v>
          </cell>
          <cell r="E9">
            <v>61.083333333333336</v>
          </cell>
          <cell r="F9">
            <v>80</v>
          </cell>
          <cell r="G9">
            <v>36</v>
          </cell>
          <cell r="H9">
            <v>8.2799999999999994</v>
          </cell>
          <cell r="I9" t="str">
            <v>SE</v>
          </cell>
          <cell r="J9">
            <v>19.8</v>
          </cell>
          <cell r="K9">
            <v>0</v>
          </cell>
        </row>
        <row r="10">
          <cell r="B10">
            <v>26.529166666666672</v>
          </cell>
          <cell r="C10">
            <v>34.1</v>
          </cell>
          <cell r="D10">
            <v>19</v>
          </cell>
          <cell r="E10">
            <v>59.208333333333336</v>
          </cell>
          <cell r="F10">
            <v>88</v>
          </cell>
          <cell r="G10">
            <v>32</v>
          </cell>
          <cell r="H10">
            <v>11.879999999999999</v>
          </cell>
          <cell r="I10" t="str">
            <v>SE</v>
          </cell>
          <cell r="J10">
            <v>24.840000000000003</v>
          </cell>
          <cell r="K10">
            <v>0</v>
          </cell>
        </row>
        <row r="11">
          <cell r="B11">
            <v>25.775000000000002</v>
          </cell>
          <cell r="C11">
            <v>32.5</v>
          </cell>
          <cell r="D11">
            <v>19.100000000000001</v>
          </cell>
          <cell r="E11">
            <v>55.166666666666664</v>
          </cell>
          <cell r="F11">
            <v>83</v>
          </cell>
          <cell r="G11">
            <v>31</v>
          </cell>
          <cell r="H11">
            <v>19.079999999999998</v>
          </cell>
          <cell r="I11" t="str">
            <v>SE</v>
          </cell>
          <cell r="J11">
            <v>34.200000000000003</v>
          </cell>
          <cell r="K11">
            <v>0</v>
          </cell>
        </row>
        <row r="12">
          <cell r="B12">
            <v>24.416666666666668</v>
          </cell>
          <cell r="C12">
            <v>31.7</v>
          </cell>
          <cell r="D12">
            <v>17</v>
          </cell>
          <cell r="E12">
            <v>49.666666666666664</v>
          </cell>
          <cell r="F12">
            <v>75</v>
          </cell>
          <cell r="G12">
            <v>23</v>
          </cell>
          <cell r="H12">
            <v>14.76</v>
          </cell>
          <cell r="I12" t="str">
            <v>SE</v>
          </cell>
          <cell r="J12">
            <v>34.56</v>
          </cell>
          <cell r="K12">
            <v>0</v>
          </cell>
        </row>
        <row r="13">
          <cell r="B13">
            <v>24.887499999999999</v>
          </cell>
          <cell r="C13">
            <v>33.299999999999997</v>
          </cell>
          <cell r="D13">
            <v>18.3</v>
          </cell>
          <cell r="E13">
            <v>57.125</v>
          </cell>
          <cell r="F13">
            <v>76</v>
          </cell>
          <cell r="G13">
            <v>32</v>
          </cell>
          <cell r="H13">
            <v>27</v>
          </cell>
          <cell r="I13" t="str">
            <v>L</v>
          </cell>
          <cell r="J13">
            <v>47.519999999999996</v>
          </cell>
          <cell r="K13">
            <v>0</v>
          </cell>
        </row>
        <row r="14">
          <cell r="B14">
            <v>28.058333333333337</v>
          </cell>
          <cell r="C14">
            <v>35.200000000000003</v>
          </cell>
          <cell r="D14">
            <v>19.600000000000001</v>
          </cell>
          <cell r="E14">
            <v>49.875</v>
          </cell>
          <cell r="F14">
            <v>78</v>
          </cell>
          <cell r="G14">
            <v>27</v>
          </cell>
          <cell r="H14">
            <v>15.840000000000002</v>
          </cell>
          <cell r="I14" t="str">
            <v>L</v>
          </cell>
          <cell r="J14">
            <v>37.800000000000004</v>
          </cell>
          <cell r="K14">
            <v>0</v>
          </cell>
        </row>
        <row r="15">
          <cell r="B15">
            <v>29.095833333333335</v>
          </cell>
          <cell r="C15">
            <v>35.700000000000003</v>
          </cell>
          <cell r="D15">
            <v>23.3</v>
          </cell>
          <cell r="E15">
            <v>47.125</v>
          </cell>
          <cell r="F15">
            <v>70</v>
          </cell>
          <cell r="G15">
            <v>24</v>
          </cell>
          <cell r="H15">
            <v>17.28</v>
          </cell>
          <cell r="I15" t="str">
            <v>N</v>
          </cell>
          <cell r="J15">
            <v>36.72</v>
          </cell>
          <cell r="K15">
            <v>0</v>
          </cell>
        </row>
        <row r="16">
          <cell r="B16">
            <v>26.358333333333334</v>
          </cell>
          <cell r="C16">
            <v>35.299999999999997</v>
          </cell>
          <cell r="D16">
            <v>19.399999999999999</v>
          </cell>
          <cell r="E16">
            <v>64</v>
          </cell>
          <cell r="F16">
            <v>87</v>
          </cell>
          <cell r="G16">
            <v>38</v>
          </cell>
          <cell r="H16">
            <v>12.96</v>
          </cell>
          <cell r="I16" t="str">
            <v>NO</v>
          </cell>
          <cell r="J16">
            <v>43.2</v>
          </cell>
          <cell r="K16">
            <v>0.4</v>
          </cell>
        </row>
        <row r="17">
          <cell r="B17">
            <v>26.354166666666671</v>
          </cell>
          <cell r="C17">
            <v>34.299999999999997</v>
          </cell>
          <cell r="D17">
            <v>19.5</v>
          </cell>
          <cell r="E17">
            <v>65.791666666666671</v>
          </cell>
          <cell r="F17">
            <v>92</v>
          </cell>
          <cell r="G17">
            <v>32</v>
          </cell>
          <cell r="H17">
            <v>12.6</v>
          </cell>
          <cell r="I17" t="str">
            <v>N</v>
          </cell>
          <cell r="J17">
            <v>39.6</v>
          </cell>
          <cell r="K17">
            <v>0.8</v>
          </cell>
        </row>
        <row r="18">
          <cell r="B18">
            <v>27.820833333333329</v>
          </cell>
          <cell r="C18">
            <v>34.700000000000003</v>
          </cell>
          <cell r="D18">
            <v>22.1</v>
          </cell>
          <cell r="E18">
            <v>58.916666666666664</v>
          </cell>
          <cell r="F18">
            <v>80</v>
          </cell>
          <cell r="G18">
            <v>33</v>
          </cell>
          <cell r="H18">
            <v>17.64</v>
          </cell>
          <cell r="I18" t="str">
            <v>NO</v>
          </cell>
          <cell r="J18">
            <v>44.64</v>
          </cell>
          <cell r="K18">
            <v>0</v>
          </cell>
        </row>
        <row r="19">
          <cell r="B19">
            <v>28.38333333333334</v>
          </cell>
          <cell r="C19">
            <v>35.200000000000003</v>
          </cell>
          <cell r="D19">
            <v>22.9</v>
          </cell>
          <cell r="E19">
            <v>59.666666666666664</v>
          </cell>
          <cell r="F19">
            <v>81</v>
          </cell>
          <cell r="G19">
            <v>33</v>
          </cell>
          <cell r="H19">
            <v>12.24</v>
          </cell>
          <cell r="I19" t="str">
            <v>NO</v>
          </cell>
          <cell r="J19">
            <v>32.76</v>
          </cell>
          <cell r="K19">
            <v>0</v>
          </cell>
        </row>
        <row r="20">
          <cell r="B20">
            <v>26.658333333333335</v>
          </cell>
          <cell r="C20">
            <v>34.299999999999997</v>
          </cell>
          <cell r="D20">
            <v>22.1</v>
          </cell>
          <cell r="E20">
            <v>69.75</v>
          </cell>
          <cell r="F20">
            <v>88</v>
          </cell>
          <cell r="G20">
            <v>40</v>
          </cell>
          <cell r="H20">
            <v>11.879999999999999</v>
          </cell>
          <cell r="I20" t="str">
            <v>SO</v>
          </cell>
          <cell r="J20">
            <v>33.119999999999997</v>
          </cell>
          <cell r="K20">
            <v>0</v>
          </cell>
        </row>
        <row r="21">
          <cell r="B21">
            <v>28.170833333333334</v>
          </cell>
          <cell r="C21">
            <v>36.5</v>
          </cell>
          <cell r="D21">
            <v>21.7</v>
          </cell>
          <cell r="E21">
            <v>63.75</v>
          </cell>
          <cell r="F21">
            <v>90</v>
          </cell>
          <cell r="G21">
            <v>29</v>
          </cell>
          <cell r="H21">
            <v>13.68</v>
          </cell>
          <cell r="I21" t="str">
            <v>NO</v>
          </cell>
          <cell r="J21">
            <v>35.64</v>
          </cell>
          <cell r="K21">
            <v>0</v>
          </cell>
        </row>
        <row r="22">
          <cell r="B22">
            <v>27.020833333333332</v>
          </cell>
          <cell r="C22">
            <v>33.799999999999997</v>
          </cell>
          <cell r="D22">
            <v>23.2</v>
          </cell>
          <cell r="E22">
            <v>65.791666666666671</v>
          </cell>
          <cell r="F22">
            <v>82</v>
          </cell>
          <cell r="G22">
            <v>37</v>
          </cell>
          <cell r="H22">
            <v>15.48</v>
          </cell>
          <cell r="I22" t="str">
            <v>NO</v>
          </cell>
          <cell r="J22">
            <v>33.480000000000004</v>
          </cell>
          <cell r="K22">
            <v>0</v>
          </cell>
        </row>
        <row r="23">
          <cell r="B23">
            <v>27.55416666666666</v>
          </cell>
          <cell r="C23">
            <v>35.5</v>
          </cell>
          <cell r="D23">
            <v>21.8</v>
          </cell>
          <cell r="E23">
            <v>63.25</v>
          </cell>
          <cell r="F23">
            <v>86</v>
          </cell>
          <cell r="G23">
            <v>31</v>
          </cell>
          <cell r="H23">
            <v>10.8</v>
          </cell>
          <cell r="I23" t="str">
            <v>NO</v>
          </cell>
          <cell r="J23">
            <v>25.2</v>
          </cell>
          <cell r="K23">
            <v>0</v>
          </cell>
        </row>
        <row r="24">
          <cell r="B24">
            <v>29.429166666666671</v>
          </cell>
          <cell r="C24">
            <v>36.799999999999997</v>
          </cell>
          <cell r="D24">
            <v>23.3</v>
          </cell>
          <cell r="E24">
            <v>56.208333333333336</v>
          </cell>
          <cell r="F24">
            <v>81</v>
          </cell>
          <cell r="G24">
            <v>30</v>
          </cell>
          <cell r="H24">
            <v>11.879999999999999</v>
          </cell>
          <cell r="I24" t="str">
            <v>N</v>
          </cell>
          <cell r="J24">
            <v>31.680000000000003</v>
          </cell>
          <cell r="K24">
            <v>0.2</v>
          </cell>
        </row>
        <row r="25">
          <cell r="B25">
            <v>27.079166666666666</v>
          </cell>
          <cell r="C25">
            <v>35.1</v>
          </cell>
          <cell r="D25">
            <v>22.1</v>
          </cell>
          <cell r="E25">
            <v>68.208333333333329</v>
          </cell>
          <cell r="F25">
            <v>85</v>
          </cell>
          <cell r="G25">
            <v>38</v>
          </cell>
          <cell r="H25">
            <v>13.68</v>
          </cell>
          <cell r="I25" t="str">
            <v>NO</v>
          </cell>
          <cell r="J25">
            <v>83.88000000000001</v>
          </cell>
          <cell r="K25">
            <v>12.6</v>
          </cell>
        </row>
        <row r="26">
          <cell r="B26">
            <v>26.529166666666665</v>
          </cell>
          <cell r="C26">
            <v>32.6</v>
          </cell>
          <cell r="D26">
            <v>22.7</v>
          </cell>
          <cell r="E26">
            <v>71.25</v>
          </cell>
          <cell r="F26">
            <v>87</v>
          </cell>
          <cell r="G26">
            <v>48</v>
          </cell>
          <cell r="H26">
            <v>12.24</v>
          </cell>
          <cell r="I26" t="str">
            <v>NO</v>
          </cell>
          <cell r="J26">
            <v>33.480000000000004</v>
          </cell>
          <cell r="K26">
            <v>0</v>
          </cell>
        </row>
        <row r="27">
          <cell r="B27">
            <v>25.812499999999996</v>
          </cell>
          <cell r="C27">
            <v>31</v>
          </cell>
          <cell r="D27">
            <v>22.2</v>
          </cell>
          <cell r="E27">
            <v>74.5</v>
          </cell>
          <cell r="F27">
            <v>90</v>
          </cell>
          <cell r="G27">
            <v>55</v>
          </cell>
          <cell r="H27">
            <v>12.24</v>
          </cell>
          <cell r="I27" t="str">
            <v>SE</v>
          </cell>
          <cell r="J27">
            <v>29.52</v>
          </cell>
          <cell r="K27">
            <v>0</v>
          </cell>
        </row>
        <row r="28">
          <cell r="B28">
            <v>24.775000000000002</v>
          </cell>
          <cell r="C28">
            <v>32</v>
          </cell>
          <cell r="D28">
            <v>22.1</v>
          </cell>
          <cell r="E28">
            <v>79.583333333333329</v>
          </cell>
          <cell r="F28">
            <v>93</v>
          </cell>
          <cell r="G28">
            <v>48</v>
          </cell>
          <cell r="H28">
            <v>14.76</v>
          </cell>
          <cell r="I28" t="str">
            <v>NO</v>
          </cell>
          <cell r="J28">
            <v>46.080000000000005</v>
          </cell>
          <cell r="K28">
            <v>2.4</v>
          </cell>
        </row>
        <row r="29">
          <cell r="B29">
            <v>25.3</v>
          </cell>
          <cell r="C29">
            <v>32.1</v>
          </cell>
          <cell r="D29">
            <v>21.7</v>
          </cell>
          <cell r="E29">
            <v>77.833333333333329</v>
          </cell>
          <cell r="F29">
            <v>94</v>
          </cell>
          <cell r="G29">
            <v>46</v>
          </cell>
          <cell r="H29">
            <v>13.68</v>
          </cell>
          <cell r="I29" t="str">
            <v>NO</v>
          </cell>
          <cell r="J29">
            <v>32.04</v>
          </cell>
          <cell r="K29">
            <v>1.6</v>
          </cell>
        </row>
        <row r="30">
          <cell r="B30">
            <v>25.4375</v>
          </cell>
          <cell r="C30">
            <v>32.799999999999997</v>
          </cell>
          <cell r="D30">
            <v>21.7</v>
          </cell>
          <cell r="E30">
            <v>75.916666666666671</v>
          </cell>
          <cell r="F30">
            <v>91</v>
          </cell>
          <cell r="G30">
            <v>41</v>
          </cell>
          <cell r="H30">
            <v>17.28</v>
          </cell>
          <cell r="I30" t="str">
            <v>NO</v>
          </cell>
          <cell r="J30">
            <v>38.159999999999997</v>
          </cell>
          <cell r="K30">
            <v>0</v>
          </cell>
        </row>
        <row r="31">
          <cell r="B31">
            <v>26.674999999999997</v>
          </cell>
          <cell r="C31">
            <v>33.9</v>
          </cell>
          <cell r="D31">
            <v>21</v>
          </cell>
          <cell r="E31">
            <v>72.791666666666671</v>
          </cell>
          <cell r="F31">
            <v>95</v>
          </cell>
          <cell r="G31">
            <v>41</v>
          </cell>
          <cell r="H31">
            <v>11.16</v>
          </cell>
          <cell r="I31" t="str">
            <v>NO</v>
          </cell>
          <cell r="J31">
            <v>27.720000000000002</v>
          </cell>
          <cell r="K31">
            <v>0</v>
          </cell>
        </row>
        <row r="32">
          <cell r="B32">
            <v>25.891666666666662</v>
          </cell>
          <cell r="C32">
            <v>32.700000000000003</v>
          </cell>
          <cell r="D32">
            <v>21.2</v>
          </cell>
          <cell r="E32">
            <v>76.5</v>
          </cell>
          <cell r="F32">
            <v>93</v>
          </cell>
          <cell r="G32">
            <v>48</v>
          </cell>
          <cell r="H32">
            <v>12.6</v>
          </cell>
          <cell r="I32" t="str">
            <v>NO</v>
          </cell>
          <cell r="J32">
            <v>30.6</v>
          </cell>
          <cell r="K32">
            <v>2.2000000000000002</v>
          </cell>
        </row>
        <row r="33">
          <cell r="B33">
            <v>24.208333333333329</v>
          </cell>
          <cell r="C33">
            <v>26.4</v>
          </cell>
          <cell r="D33">
            <v>21.7</v>
          </cell>
          <cell r="E33">
            <v>86.375</v>
          </cell>
          <cell r="F33">
            <v>95</v>
          </cell>
          <cell r="G33">
            <v>75</v>
          </cell>
          <cell r="H33">
            <v>13.68</v>
          </cell>
          <cell r="I33" t="str">
            <v>NO</v>
          </cell>
          <cell r="J33">
            <v>30.240000000000002</v>
          </cell>
          <cell r="K33">
            <v>38.6</v>
          </cell>
        </row>
        <row r="34">
          <cell r="B34">
            <v>24.133333333333326</v>
          </cell>
          <cell r="C34">
            <v>31.1</v>
          </cell>
          <cell r="D34">
            <v>22</v>
          </cell>
          <cell r="E34">
            <v>88.708333333333329</v>
          </cell>
          <cell r="F34">
            <v>95</v>
          </cell>
          <cell r="G34">
            <v>61</v>
          </cell>
          <cell r="H34">
            <v>13.32</v>
          </cell>
          <cell r="I34" t="str">
            <v>NO</v>
          </cell>
          <cell r="J34">
            <v>28.8</v>
          </cell>
          <cell r="K34">
            <v>0</v>
          </cell>
        </row>
        <row r="35">
          <cell r="B35">
            <v>25.608333333333331</v>
          </cell>
          <cell r="C35">
            <v>31.9</v>
          </cell>
          <cell r="D35">
            <v>22.1</v>
          </cell>
          <cell r="E35">
            <v>83</v>
          </cell>
          <cell r="F35">
            <v>96</v>
          </cell>
          <cell r="G35">
            <v>55</v>
          </cell>
          <cell r="H35">
            <v>12.96</v>
          </cell>
          <cell r="I35" t="str">
            <v>NO</v>
          </cell>
          <cell r="J35">
            <v>28.8</v>
          </cell>
          <cell r="K35">
            <v>0.2</v>
          </cell>
        </row>
        <row r="36">
          <cell r="I36" t="str">
            <v>NO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23.458333333333332</v>
          </cell>
          <cell r="C5">
            <v>27.8</v>
          </cell>
          <cell r="D5">
            <v>21.2</v>
          </cell>
          <cell r="E5">
            <v>88.958333333333329</v>
          </cell>
          <cell r="F5">
            <v>98</v>
          </cell>
          <cell r="G5">
            <v>68</v>
          </cell>
          <cell r="H5">
            <v>16.920000000000002</v>
          </cell>
          <cell r="I5" t="str">
            <v>N</v>
          </cell>
          <cell r="J5">
            <v>24.48</v>
          </cell>
          <cell r="K5">
            <v>49.6</v>
          </cell>
        </row>
        <row r="6">
          <cell r="B6">
            <v>24.0625</v>
          </cell>
          <cell r="C6">
            <v>28.5</v>
          </cell>
          <cell r="D6">
            <v>21.3</v>
          </cell>
          <cell r="E6">
            <v>84.583333333333329</v>
          </cell>
          <cell r="F6">
            <v>98</v>
          </cell>
          <cell r="G6">
            <v>59</v>
          </cell>
          <cell r="H6">
            <v>20.88</v>
          </cell>
          <cell r="I6" t="str">
            <v>S</v>
          </cell>
          <cell r="J6">
            <v>36.72</v>
          </cell>
          <cell r="K6">
            <v>15.399999999999997</v>
          </cell>
        </row>
        <row r="7">
          <cell r="B7">
            <v>23.645833333333332</v>
          </cell>
          <cell r="C7">
            <v>30.2</v>
          </cell>
          <cell r="D7">
            <v>18.7</v>
          </cell>
          <cell r="E7">
            <v>67.875</v>
          </cell>
          <cell r="F7">
            <v>90</v>
          </cell>
          <cell r="G7">
            <v>41</v>
          </cell>
          <cell r="H7">
            <v>28.8</v>
          </cell>
          <cell r="I7" t="str">
            <v>SO</v>
          </cell>
          <cell r="J7">
            <v>41.4</v>
          </cell>
          <cell r="K7">
            <v>0</v>
          </cell>
        </row>
        <row r="8">
          <cell r="B8">
            <v>23.933333333333337</v>
          </cell>
          <cell r="C8">
            <v>30.8</v>
          </cell>
          <cell r="D8">
            <v>17</v>
          </cell>
          <cell r="E8">
            <v>64.625</v>
          </cell>
          <cell r="F8">
            <v>89</v>
          </cell>
          <cell r="G8">
            <v>35</v>
          </cell>
          <cell r="H8">
            <v>16.559999999999999</v>
          </cell>
          <cell r="I8" t="str">
            <v>S</v>
          </cell>
          <cell r="J8">
            <v>35.28</v>
          </cell>
          <cell r="K8">
            <v>0</v>
          </cell>
        </row>
        <row r="9">
          <cell r="B9">
            <v>25.770833333333332</v>
          </cell>
          <cell r="C9">
            <v>32.4</v>
          </cell>
          <cell r="D9">
            <v>19.100000000000001</v>
          </cell>
          <cell r="E9">
            <v>58.333333333333336</v>
          </cell>
          <cell r="F9">
            <v>85</v>
          </cell>
          <cell r="G9">
            <v>30</v>
          </cell>
          <cell r="H9">
            <v>14.76</v>
          </cell>
          <cell r="I9" t="str">
            <v>SO</v>
          </cell>
          <cell r="J9">
            <v>30.6</v>
          </cell>
          <cell r="K9">
            <v>0</v>
          </cell>
        </row>
        <row r="10">
          <cell r="B10">
            <v>27.545833333333334</v>
          </cell>
          <cell r="C10">
            <v>34.6</v>
          </cell>
          <cell r="D10">
            <v>20.5</v>
          </cell>
          <cell r="E10">
            <v>57.166666666666664</v>
          </cell>
          <cell r="F10">
            <v>81</v>
          </cell>
          <cell r="G10">
            <v>37</v>
          </cell>
          <cell r="H10">
            <v>19.8</v>
          </cell>
          <cell r="I10" t="str">
            <v>L</v>
          </cell>
          <cell r="J10">
            <v>29.880000000000003</v>
          </cell>
          <cell r="K10">
            <v>0</v>
          </cell>
        </row>
        <row r="11">
          <cell r="B11">
            <v>27.266666666666666</v>
          </cell>
          <cell r="C11">
            <v>34.4</v>
          </cell>
          <cell r="D11">
            <v>21.8</v>
          </cell>
          <cell r="E11">
            <v>66.583333333333329</v>
          </cell>
          <cell r="F11">
            <v>90</v>
          </cell>
          <cell r="G11">
            <v>37</v>
          </cell>
          <cell r="H11">
            <v>22.32</v>
          </cell>
          <cell r="I11" t="str">
            <v>SE</v>
          </cell>
          <cell r="J11">
            <v>32.04</v>
          </cell>
          <cell r="K11">
            <v>0</v>
          </cell>
        </row>
        <row r="12">
          <cell r="B12">
            <v>26.358333333333338</v>
          </cell>
          <cell r="C12">
            <v>32.5</v>
          </cell>
          <cell r="D12">
            <v>21.4</v>
          </cell>
          <cell r="E12">
            <v>56.291666666666664</v>
          </cell>
          <cell r="F12">
            <v>88</v>
          </cell>
          <cell r="G12">
            <v>29</v>
          </cell>
          <cell r="H12">
            <v>31.319999999999997</v>
          </cell>
          <cell r="I12" t="str">
            <v>SE</v>
          </cell>
          <cell r="J12">
            <v>42.12</v>
          </cell>
          <cell r="K12">
            <v>0</v>
          </cell>
        </row>
        <row r="13">
          <cell r="B13">
            <v>25.820833333333329</v>
          </cell>
          <cell r="C13">
            <v>33.4</v>
          </cell>
          <cell r="D13">
            <v>20.399999999999999</v>
          </cell>
          <cell r="E13">
            <v>64.541666666666671</v>
          </cell>
          <cell r="F13">
            <v>88</v>
          </cell>
          <cell r="G13">
            <v>38</v>
          </cell>
          <cell r="H13">
            <v>26.64</v>
          </cell>
          <cell r="I13" t="str">
            <v>L</v>
          </cell>
          <cell r="J13">
            <v>48.6</v>
          </cell>
          <cell r="K13">
            <v>3</v>
          </cell>
        </row>
        <row r="14">
          <cell r="B14">
            <v>26.445833333333336</v>
          </cell>
          <cell r="C14">
            <v>32</v>
          </cell>
          <cell r="D14">
            <v>22.5</v>
          </cell>
          <cell r="E14">
            <v>69.375</v>
          </cell>
          <cell r="F14">
            <v>91</v>
          </cell>
          <cell r="G14">
            <v>44</v>
          </cell>
          <cell r="H14">
            <v>28.44</v>
          </cell>
          <cell r="I14" t="str">
            <v>NE</v>
          </cell>
          <cell r="J14">
            <v>46.800000000000004</v>
          </cell>
          <cell r="K14">
            <v>0.2</v>
          </cell>
        </row>
        <row r="15">
          <cell r="B15">
            <v>26.558333333333326</v>
          </cell>
          <cell r="C15">
            <v>32.9</v>
          </cell>
          <cell r="D15">
            <v>20.9</v>
          </cell>
          <cell r="E15">
            <v>66.5</v>
          </cell>
          <cell r="F15">
            <v>88</v>
          </cell>
          <cell r="G15">
            <v>40</v>
          </cell>
          <cell r="H15">
            <v>22.32</v>
          </cell>
          <cell r="I15" t="str">
            <v>NE</v>
          </cell>
          <cell r="J15">
            <v>36.72</v>
          </cell>
          <cell r="K15">
            <v>0</v>
          </cell>
        </row>
        <row r="16">
          <cell r="B16">
            <v>26.645833333333329</v>
          </cell>
          <cell r="C16">
            <v>33.799999999999997</v>
          </cell>
          <cell r="D16">
            <v>20.399999999999999</v>
          </cell>
          <cell r="E16">
            <v>66.916666666666671</v>
          </cell>
          <cell r="F16">
            <v>88</v>
          </cell>
          <cell r="G16">
            <v>38</v>
          </cell>
          <cell r="H16">
            <v>56.16</v>
          </cell>
          <cell r="I16" t="str">
            <v>NE</v>
          </cell>
          <cell r="J16">
            <v>83.160000000000011</v>
          </cell>
          <cell r="K16">
            <v>6.2</v>
          </cell>
        </row>
        <row r="17">
          <cell r="B17">
            <v>24.520833333333339</v>
          </cell>
          <cell r="C17">
            <v>32.799999999999997</v>
          </cell>
          <cell r="D17">
            <v>20</v>
          </cell>
          <cell r="E17">
            <v>70.541666666666671</v>
          </cell>
          <cell r="F17">
            <v>91</v>
          </cell>
          <cell r="G17">
            <v>33</v>
          </cell>
          <cell r="H17">
            <v>28.08</v>
          </cell>
          <cell r="I17" t="str">
            <v>NE</v>
          </cell>
          <cell r="J17">
            <v>41.04</v>
          </cell>
          <cell r="K17">
            <v>3.2</v>
          </cell>
        </row>
        <row r="18">
          <cell r="B18">
            <v>25.720833333333331</v>
          </cell>
          <cell r="C18">
            <v>32.299999999999997</v>
          </cell>
          <cell r="D18">
            <v>21.2</v>
          </cell>
          <cell r="E18">
            <v>67.25</v>
          </cell>
          <cell r="F18">
            <v>87</v>
          </cell>
          <cell r="G18">
            <v>40</v>
          </cell>
          <cell r="H18">
            <v>34.92</v>
          </cell>
          <cell r="I18" t="str">
            <v>NE</v>
          </cell>
          <cell r="J18">
            <v>51.84</v>
          </cell>
          <cell r="K18">
            <v>0</v>
          </cell>
        </row>
        <row r="19">
          <cell r="B19">
            <v>25.75</v>
          </cell>
          <cell r="C19">
            <v>30.8</v>
          </cell>
          <cell r="D19">
            <v>22.5</v>
          </cell>
          <cell r="E19">
            <v>69.208333333333329</v>
          </cell>
          <cell r="F19">
            <v>84</v>
          </cell>
          <cell r="G19">
            <v>44</v>
          </cell>
          <cell r="H19">
            <v>13.32</v>
          </cell>
          <cell r="I19" t="str">
            <v>NE</v>
          </cell>
          <cell r="J19">
            <v>30.96</v>
          </cell>
          <cell r="K19">
            <v>0.2</v>
          </cell>
        </row>
        <row r="20">
          <cell r="B20">
            <v>26.466666666666669</v>
          </cell>
          <cell r="C20">
            <v>34.1</v>
          </cell>
          <cell r="D20">
            <v>21</v>
          </cell>
          <cell r="E20">
            <v>69.625</v>
          </cell>
          <cell r="F20">
            <v>93</v>
          </cell>
          <cell r="G20">
            <v>33</v>
          </cell>
          <cell r="H20">
            <v>14.76</v>
          </cell>
          <cell r="I20" t="str">
            <v>L</v>
          </cell>
          <cell r="J20">
            <v>34.200000000000003</v>
          </cell>
          <cell r="K20">
            <v>0</v>
          </cell>
        </row>
        <row r="21">
          <cell r="B21">
            <v>27.591666666666669</v>
          </cell>
          <cell r="C21">
            <v>34.6</v>
          </cell>
          <cell r="D21">
            <v>21.5</v>
          </cell>
          <cell r="E21">
            <v>61.041666666666664</v>
          </cell>
          <cell r="F21">
            <v>86</v>
          </cell>
          <cell r="G21">
            <v>29</v>
          </cell>
          <cell r="H21">
            <v>19.079999999999998</v>
          </cell>
          <cell r="I21" t="str">
            <v>NE</v>
          </cell>
          <cell r="J21">
            <v>33.480000000000004</v>
          </cell>
          <cell r="K21">
            <v>0</v>
          </cell>
        </row>
        <row r="22">
          <cell r="B22">
            <v>27.383333333333329</v>
          </cell>
          <cell r="C22">
            <v>34.5</v>
          </cell>
          <cell r="D22">
            <v>21.6</v>
          </cell>
          <cell r="E22">
            <v>61.458333333333336</v>
          </cell>
          <cell r="F22">
            <v>84</v>
          </cell>
          <cell r="G22">
            <v>27</v>
          </cell>
          <cell r="H22">
            <v>17.64</v>
          </cell>
          <cell r="I22" t="str">
            <v>L</v>
          </cell>
          <cell r="J22">
            <v>33.480000000000004</v>
          </cell>
          <cell r="K22">
            <v>0</v>
          </cell>
        </row>
        <row r="23">
          <cell r="B23">
            <v>27.041666666666668</v>
          </cell>
          <cell r="C23">
            <v>34</v>
          </cell>
          <cell r="D23">
            <v>20.2</v>
          </cell>
          <cell r="E23">
            <v>64.208333333333329</v>
          </cell>
          <cell r="F23">
            <v>91</v>
          </cell>
          <cell r="G23">
            <v>32</v>
          </cell>
          <cell r="H23">
            <v>18.36</v>
          </cell>
          <cell r="I23" t="str">
            <v>SO</v>
          </cell>
          <cell r="J23">
            <v>28.08</v>
          </cell>
          <cell r="K23">
            <v>0</v>
          </cell>
        </row>
        <row r="24">
          <cell r="B24">
            <v>27.208333333333332</v>
          </cell>
          <cell r="C24">
            <v>32.799999999999997</v>
          </cell>
          <cell r="D24">
            <v>21.4</v>
          </cell>
          <cell r="E24">
            <v>64.291666666666671</v>
          </cell>
          <cell r="F24">
            <v>87</v>
          </cell>
          <cell r="G24">
            <v>43</v>
          </cell>
          <cell r="H24">
            <v>15.48</v>
          </cell>
          <cell r="I24" t="str">
            <v>SO</v>
          </cell>
          <cell r="J24">
            <v>40.680000000000007</v>
          </cell>
          <cell r="K24">
            <v>0.8</v>
          </cell>
        </row>
        <row r="25">
          <cell r="B25">
            <v>27.433333333333334</v>
          </cell>
          <cell r="C25">
            <v>35.1</v>
          </cell>
          <cell r="D25">
            <v>21.6</v>
          </cell>
          <cell r="E25">
            <v>62.458333333333336</v>
          </cell>
          <cell r="F25">
            <v>84</v>
          </cell>
          <cell r="G25">
            <v>32</v>
          </cell>
          <cell r="H25">
            <v>21.96</v>
          </cell>
          <cell r="I25" t="str">
            <v>NE</v>
          </cell>
          <cell r="J25">
            <v>51.12</v>
          </cell>
          <cell r="K25">
            <v>0</v>
          </cell>
        </row>
        <row r="26">
          <cell r="B26">
            <v>26.479166666666657</v>
          </cell>
          <cell r="C26">
            <v>33</v>
          </cell>
          <cell r="D26">
            <v>21.4</v>
          </cell>
          <cell r="E26">
            <v>69.666666666666671</v>
          </cell>
          <cell r="F26">
            <v>93</v>
          </cell>
          <cell r="G26">
            <v>42</v>
          </cell>
          <cell r="H26">
            <v>20.16</v>
          </cell>
          <cell r="I26" t="str">
            <v>O</v>
          </cell>
          <cell r="J26">
            <v>41.4</v>
          </cell>
          <cell r="K26">
            <v>7.6</v>
          </cell>
        </row>
        <row r="27">
          <cell r="B27">
            <v>26.008333333333336</v>
          </cell>
          <cell r="C27">
            <v>33.799999999999997</v>
          </cell>
          <cell r="D27">
            <v>22.2</v>
          </cell>
          <cell r="E27">
            <v>73.416666666666671</v>
          </cell>
          <cell r="F27">
            <v>91</v>
          </cell>
          <cell r="G27">
            <v>42</v>
          </cell>
          <cell r="H27">
            <v>18.720000000000002</v>
          </cell>
          <cell r="I27" t="str">
            <v>NE</v>
          </cell>
          <cell r="J27">
            <v>43.92</v>
          </cell>
          <cell r="K27">
            <v>15.799999999999999</v>
          </cell>
        </row>
        <row r="28">
          <cell r="B28">
            <v>25.095833333333331</v>
          </cell>
          <cell r="C28">
            <v>31</v>
          </cell>
          <cell r="D28">
            <v>21</v>
          </cell>
          <cell r="E28">
            <v>75.5</v>
          </cell>
          <cell r="F28">
            <v>93</v>
          </cell>
          <cell r="G28">
            <v>42</v>
          </cell>
          <cell r="H28">
            <v>20.16</v>
          </cell>
          <cell r="I28" t="str">
            <v>NO</v>
          </cell>
          <cell r="J28">
            <v>33.480000000000004</v>
          </cell>
          <cell r="K28">
            <v>0</v>
          </cell>
        </row>
        <row r="29">
          <cell r="B29">
            <v>26.008333333333336</v>
          </cell>
          <cell r="C29">
            <v>30.5</v>
          </cell>
          <cell r="D29">
            <v>22.7</v>
          </cell>
          <cell r="E29">
            <v>73.583333333333329</v>
          </cell>
          <cell r="F29">
            <v>92</v>
          </cell>
          <cell r="G29">
            <v>49</v>
          </cell>
          <cell r="H29">
            <v>19.8</v>
          </cell>
          <cell r="I29" t="str">
            <v>L</v>
          </cell>
          <cell r="J29">
            <v>35.64</v>
          </cell>
          <cell r="K29">
            <v>0</v>
          </cell>
        </row>
        <row r="30">
          <cell r="B30">
            <v>24.954166666666666</v>
          </cell>
          <cell r="C30">
            <v>32.6</v>
          </cell>
          <cell r="D30">
            <v>21.5</v>
          </cell>
          <cell r="E30">
            <v>78.083333333333329</v>
          </cell>
          <cell r="F30">
            <v>97</v>
          </cell>
          <cell r="G30">
            <v>43</v>
          </cell>
          <cell r="H30">
            <v>22.68</v>
          </cell>
          <cell r="I30" t="str">
            <v>NE</v>
          </cell>
          <cell r="J30">
            <v>41.76</v>
          </cell>
          <cell r="K30">
            <v>30.400000000000002</v>
          </cell>
        </row>
        <row r="31">
          <cell r="B31">
            <v>24.112499999999997</v>
          </cell>
          <cell r="C31">
            <v>29</v>
          </cell>
          <cell r="D31">
            <v>21.9</v>
          </cell>
          <cell r="E31">
            <v>84.75</v>
          </cell>
          <cell r="F31">
            <v>94</v>
          </cell>
          <cell r="G31">
            <v>64</v>
          </cell>
          <cell r="H31">
            <v>18.36</v>
          </cell>
          <cell r="I31" t="str">
            <v>NE</v>
          </cell>
          <cell r="J31">
            <v>43.56</v>
          </cell>
          <cell r="K31">
            <v>4.6000000000000005</v>
          </cell>
        </row>
        <row r="32">
          <cell r="B32">
            <v>24.3</v>
          </cell>
          <cell r="C32">
            <v>28.5</v>
          </cell>
          <cell r="D32">
            <v>22.1</v>
          </cell>
          <cell r="E32">
            <v>86.375</v>
          </cell>
          <cell r="F32">
            <v>96</v>
          </cell>
          <cell r="G32">
            <v>68</v>
          </cell>
          <cell r="H32">
            <v>19.8</v>
          </cell>
          <cell r="I32" t="str">
            <v>N</v>
          </cell>
          <cell r="J32">
            <v>29.880000000000003</v>
          </cell>
          <cell r="K32">
            <v>18.399999999999999</v>
          </cell>
        </row>
        <row r="33">
          <cell r="B33">
            <v>23.220833333333331</v>
          </cell>
          <cell r="C33">
            <v>25.5</v>
          </cell>
          <cell r="D33">
            <v>21.5</v>
          </cell>
          <cell r="E33">
            <v>91.375</v>
          </cell>
          <cell r="F33">
            <v>97</v>
          </cell>
          <cell r="G33">
            <v>81</v>
          </cell>
          <cell r="H33">
            <v>22.68</v>
          </cell>
          <cell r="I33" t="str">
            <v>NE</v>
          </cell>
          <cell r="J33">
            <v>42.480000000000004</v>
          </cell>
          <cell r="K33">
            <v>56.800000000000004</v>
          </cell>
        </row>
        <row r="34">
          <cell r="B34">
            <v>22.916666666666668</v>
          </cell>
          <cell r="C34">
            <v>25.7</v>
          </cell>
          <cell r="D34">
            <v>20.8</v>
          </cell>
          <cell r="E34">
            <v>90.458333333333329</v>
          </cell>
          <cell r="F34">
            <v>97</v>
          </cell>
          <cell r="G34">
            <v>79</v>
          </cell>
          <cell r="H34">
            <v>24.12</v>
          </cell>
          <cell r="I34" t="str">
            <v>NE</v>
          </cell>
          <cell r="J34">
            <v>37.080000000000005</v>
          </cell>
          <cell r="K34">
            <v>2.2000000000000002</v>
          </cell>
        </row>
        <row r="35">
          <cell r="B35">
            <v>23.754166666666663</v>
          </cell>
          <cell r="C35">
            <v>28.6</v>
          </cell>
          <cell r="D35">
            <v>21.9</v>
          </cell>
          <cell r="E35">
            <v>87.541666666666671</v>
          </cell>
          <cell r="F35">
            <v>94</v>
          </cell>
          <cell r="G35">
            <v>67</v>
          </cell>
          <cell r="H35">
            <v>24.12</v>
          </cell>
          <cell r="I35" t="str">
            <v>N</v>
          </cell>
          <cell r="J35">
            <v>40.32</v>
          </cell>
          <cell r="K35">
            <v>0.4</v>
          </cell>
        </row>
        <row r="36">
          <cell r="I36" t="str">
            <v>NE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24.295833333333334</v>
          </cell>
          <cell r="C5">
            <v>30.3</v>
          </cell>
          <cell r="D5">
            <v>22.3</v>
          </cell>
          <cell r="E5">
            <v>93.75</v>
          </cell>
          <cell r="F5">
            <v>100</v>
          </cell>
          <cell r="G5">
            <v>59</v>
          </cell>
          <cell r="H5">
            <v>9.3600000000000012</v>
          </cell>
          <cell r="I5" t="str">
            <v>N</v>
          </cell>
          <cell r="J5">
            <v>23.759999999999998</v>
          </cell>
          <cell r="K5">
            <v>8.6</v>
          </cell>
        </row>
        <row r="6">
          <cell r="B6">
            <v>26.700000000000003</v>
          </cell>
          <cell r="C6">
            <v>33.6</v>
          </cell>
          <cell r="D6">
            <v>22.4</v>
          </cell>
          <cell r="E6">
            <v>73.083333333333329</v>
          </cell>
          <cell r="F6">
            <v>100</v>
          </cell>
          <cell r="G6">
            <v>39</v>
          </cell>
          <cell r="H6">
            <v>12.96</v>
          </cell>
          <cell r="I6" t="str">
            <v>SO</v>
          </cell>
          <cell r="J6">
            <v>30.6</v>
          </cell>
          <cell r="K6">
            <v>0.2</v>
          </cell>
        </row>
        <row r="7">
          <cell r="B7">
            <v>26.958333333333332</v>
          </cell>
          <cell r="C7">
            <v>33.799999999999997</v>
          </cell>
          <cell r="D7">
            <v>21.1</v>
          </cell>
          <cell r="E7">
            <v>63.791666666666664</v>
          </cell>
          <cell r="F7">
            <v>93</v>
          </cell>
          <cell r="G7">
            <v>39</v>
          </cell>
          <cell r="H7">
            <v>9</v>
          </cell>
          <cell r="I7" t="str">
            <v>SO</v>
          </cell>
          <cell r="J7">
            <v>25.2</v>
          </cell>
          <cell r="K7">
            <v>0</v>
          </cell>
        </row>
        <row r="8">
          <cell r="B8">
            <v>27.900000000000006</v>
          </cell>
          <cell r="C8">
            <v>34.700000000000003</v>
          </cell>
          <cell r="D8">
            <v>21.8</v>
          </cell>
          <cell r="E8">
            <v>63.666666666666664</v>
          </cell>
          <cell r="F8">
            <v>94</v>
          </cell>
          <cell r="G8">
            <v>33</v>
          </cell>
          <cell r="H8">
            <v>8.64</v>
          </cell>
          <cell r="I8" t="str">
            <v>S</v>
          </cell>
          <cell r="J8">
            <v>23.400000000000002</v>
          </cell>
          <cell r="K8">
            <v>0</v>
          </cell>
        </row>
        <row r="9">
          <cell r="B9">
            <v>29.074999999999992</v>
          </cell>
          <cell r="C9">
            <v>35.6</v>
          </cell>
          <cell r="D9">
            <v>23.3</v>
          </cell>
          <cell r="E9">
            <v>56.625</v>
          </cell>
          <cell r="F9">
            <v>85</v>
          </cell>
          <cell r="G9">
            <v>32</v>
          </cell>
          <cell r="H9">
            <v>11.879999999999999</v>
          </cell>
          <cell r="I9" t="str">
            <v>S</v>
          </cell>
          <cell r="J9">
            <v>27</v>
          </cell>
          <cell r="K9">
            <v>0</v>
          </cell>
        </row>
        <row r="10">
          <cell r="B10">
            <v>29.408333333333331</v>
          </cell>
          <cell r="C10">
            <v>36.700000000000003</v>
          </cell>
          <cell r="D10">
            <v>22.9</v>
          </cell>
          <cell r="E10">
            <v>51.291666666666664</v>
          </cell>
          <cell r="F10">
            <v>82</v>
          </cell>
          <cell r="G10">
            <v>27</v>
          </cell>
          <cell r="H10">
            <v>10.44</v>
          </cell>
          <cell r="I10" t="str">
            <v>S</v>
          </cell>
          <cell r="J10">
            <v>21.96</v>
          </cell>
          <cell r="K10">
            <v>0</v>
          </cell>
        </row>
        <row r="11">
          <cell r="B11">
            <v>28.787499999999998</v>
          </cell>
          <cell r="C11">
            <v>35.700000000000003</v>
          </cell>
          <cell r="D11">
            <v>22.8</v>
          </cell>
          <cell r="E11">
            <v>45.125</v>
          </cell>
          <cell r="F11">
            <v>69</v>
          </cell>
          <cell r="G11">
            <v>23</v>
          </cell>
          <cell r="H11">
            <v>17.64</v>
          </cell>
          <cell r="I11" t="str">
            <v>S</v>
          </cell>
          <cell r="J11">
            <v>33.480000000000004</v>
          </cell>
          <cell r="K11">
            <v>0</v>
          </cell>
        </row>
        <row r="12">
          <cell r="B12">
            <v>27.370833333333334</v>
          </cell>
          <cell r="C12">
            <v>34.6</v>
          </cell>
          <cell r="D12">
            <v>20.6</v>
          </cell>
          <cell r="E12">
            <v>47.333333333333336</v>
          </cell>
          <cell r="F12">
            <v>77</v>
          </cell>
          <cell r="G12">
            <v>27</v>
          </cell>
          <cell r="H12">
            <v>10.44</v>
          </cell>
          <cell r="I12" t="str">
            <v>SE</v>
          </cell>
          <cell r="J12">
            <v>30.6</v>
          </cell>
          <cell r="K12">
            <v>0</v>
          </cell>
        </row>
        <row r="13">
          <cell r="B13">
            <v>25.566666666666674</v>
          </cell>
          <cell r="C13">
            <v>33.6</v>
          </cell>
          <cell r="D13">
            <v>17.899999999999999</v>
          </cell>
          <cell r="E13">
            <v>51.458333333333336</v>
          </cell>
          <cell r="F13">
            <v>77</v>
          </cell>
          <cell r="G13">
            <v>25</v>
          </cell>
          <cell r="H13">
            <v>9.3600000000000012</v>
          </cell>
          <cell r="I13" t="str">
            <v>SE</v>
          </cell>
          <cell r="J13">
            <v>32.04</v>
          </cell>
          <cell r="K13">
            <v>0</v>
          </cell>
        </row>
        <row r="14">
          <cell r="B14">
            <v>28.258333333333336</v>
          </cell>
          <cell r="C14">
            <v>35.5</v>
          </cell>
          <cell r="D14">
            <v>22.1</v>
          </cell>
          <cell r="E14">
            <v>52.791666666666664</v>
          </cell>
          <cell r="F14">
            <v>86</v>
          </cell>
          <cell r="G14">
            <v>30</v>
          </cell>
          <cell r="H14">
            <v>12.6</v>
          </cell>
          <cell r="I14" t="str">
            <v>NE</v>
          </cell>
          <cell r="J14">
            <v>30.240000000000002</v>
          </cell>
          <cell r="K14">
            <v>0</v>
          </cell>
        </row>
        <row r="15">
          <cell r="B15">
            <v>29.420833333333324</v>
          </cell>
          <cell r="C15">
            <v>36.5</v>
          </cell>
          <cell r="D15">
            <v>23.7</v>
          </cell>
          <cell r="E15">
            <v>55.666666666666664</v>
          </cell>
          <cell r="F15">
            <v>88</v>
          </cell>
          <cell r="G15">
            <v>23</v>
          </cell>
          <cell r="H15">
            <v>14.4</v>
          </cell>
          <cell r="I15" t="str">
            <v>NE</v>
          </cell>
          <cell r="J15">
            <v>29.880000000000003</v>
          </cell>
          <cell r="K15">
            <v>0</v>
          </cell>
        </row>
        <row r="16">
          <cell r="B16">
            <v>30.424999999999997</v>
          </cell>
          <cell r="C16">
            <v>37.299999999999997</v>
          </cell>
          <cell r="D16">
            <v>24.3</v>
          </cell>
          <cell r="E16">
            <v>51.416666666666664</v>
          </cell>
          <cell r="F16">
            <v>84</v>
          </cell>
          <cell r="G16">
            <v>27</v>
          </cell>
          <cell r="H16">
            <v>17.28</v>
          </cell>
          <cell r="I16" t="str">
            <v>N</v>
          </cell>
          <cell r="J16">
            <v>33.840000000000003</v>
          </cell>
          <cell r="K16">
            <v>0</v>
          </cell>
        </row>
        <row r="17">
          <cell r="B17">
            <v>29.170833333333334</v>
          </cell>
          <cell r="C17">
            <v>36.6</v>
          </cell>
          <cell r="D17">
            <v>23.3</v>
          </cell>
          <cell r="E17">
            <v>55.75</v>
          </cell>
          <cell r="F17">
            <v>91</v>
          </cell>
          <cell r="G17">
            <v>26</v>
          </cell>
          <cell r="H17">
            <v>11.16</v>
          </cell>
          <cell r="I17" t="str">
            <v>N</v>
          </cell>
          <cell r="J17">
            <v>33.840000000000003</v>
          </cell>
          <cell r="K17">
            <v>0</v>
          </cell>
        </row>
        <row r="18">
          <cell r="B18">
            <v>28.549999999999997</v>
          </cell>
          <cell r="C18">
            <v>35.200000000000003</v>
          </cell>
          <cell r="D18">
            <v>22.9</v>
          </cell>
          <cell r="E18">
            <v>62.083333333333336</v>
          </cell>
          <cell r="F18">
            <v>100</v>
          </cell>
          <cell r="G18">
            <v>31</v>
          </cell>
          <cell r="H18">
            <v>11.879999999999999</v>
          </cell>
          <cell r="I18" t="str">
            <v>N</v>
          </cell>
          <cell r="J18">
            <v>57.24</v>
          </cell>
          <cell r="K18">
            <v>6.6000000000000005</v>
          </cell>
        </row>
        <row r="19">
          <cell r="B19">
            <v>28.833333333333339</v>
          </cell>
          <cell r="C19">
            <v>36.6</v>
          </cell>
          <cell r="D19">
            <v>24.6</v>
          </cell>
          <cell r="E19">
            <v>64.333333333333329</v>
          </cell>
          <cell r="F19">
            <v>88</v>
          </cell>
          <cell r="G19">
            <v>30</v>
          </cell>
          <cell r="H19">
            <v>9.3600000000000012</v>
          </cell>
          <cell r="I19" t="str">
            <v>N</v>
          </cell>
          <cell r="J19">
            <v>31.680000000000003</v>
          </cell>
          <cell r="K19">
            <v>0</v>
          </cell>
        </row>
        <row r="20">
          <cell r="B20">
            <v>29.695833333333336</v>
          </cell>
          <cell r="C20">
            <v>37.799999999999997</v>
          </cell>
          <cell r="D20">
            <v>23.5</v>
          </cell>
          <cell r="E20">
            <v>60.416666666666664</v>
          </cell>
          <cell r="F20">
            <v>95</v>
          </cell>
          <cell r="G20">
            <v>27</v>
          </cell>
          <cell r="H20">
            <v>7.9200000000000008</v>
          </cell>
          <cell r="I20" t="str">
            <v>N</v>
          </cell>
          <cell r="J20">
            <v>22.32</v>
          </cell>
          <cell r="K20">
            <v>0</v>
          </cell>
        </row>
        <row r="21">
          <cell r="B21">
            <v>30.958333333333339</v>
          </cell>
          <cell r="C21">
            <v>38</v>
          </cell>
          <cell r="D21">
            <v>24.9</v>
          </cell>
          <cell r="E21">
            <v>56.875</v>
          </cell>
          <cell r="F21">
            <v>92</v>
          </cell>
          <cell r="G21">
            <v>27</v>
          </cell>
          <cell r="H21">
            <v>12.96</v>
          </cell>
          <cell r="I21" t="str">
            <v>N</v>
          </cell>
          <cell r="J21">
            <v>29.16</v>
          </cell>
          <cell r="K21">
            <v>1</v>
          </cell>
        </row>
        <row r="22">
          <cell r="B22">
            <v>31.504166666666674</v>
          </cell>
          <cell r="C22">
            <v>38.9</v>
          </cell>
          <cell r="D22">
            <v>25.5</v>
          </cell>
          <cell r="E22">
            <v>53.875</v>
          </cell>
          <cell r="F22">
            <v>90</v>
          </cell>
          <cell r="G22">
            <v>21</v>
          </cell>
          <cell r="H22">
            <v>11.520000000000001</v>
          </cell>
          <cell r="I22" t="str">
            <v>NO</v>
          </cell>
          <cell r="J22">
            <v>28.08</v>
          </cell>
          <cell r="K22">
            <v>0</v>
          </cell>
        </row>
        <row r="23">
          <cell r="B23">
            <v>29.137499999999999</v>
          </cell>
          <cell r="C23">
            <v>35.299999999999997</v>
          </cell>
          <cell r="D23">
            <v>24.9</v>
          </cell>
          <cell r="E23">
            <v>62.75</v>
          </cell>
          <cell r="F23">
            <v>91</v>
          </cell>
          <cell r="G23">
            <v>34</v>
          </cell>
          <cell r="H23">
            <v>10.8</v>
          </cell>
          <cell r="I23" t="str">
            <v>NE</v>
          </cell>
          <cell r="J23">
            <v>24.48</v>
          </cell>
          <cell r="K23">
            <v>0</v>
          </cell>
        </row>
        <row r="24">
          <cell r="B24">
            <v>31.054166666666664</v>
          </cell>
          <cell r="C24">
            <v>38.799999999999997</v>
          </cell>
          <cell r="D24">
            <v>24.9</v>
          </cell>
          <cell r="E24">
            <v>53.875</v>
          </cell>
          <cell r="F24">
            <v>89</v>
          </cell>
          <cell r="G24">
            <v>25</v>
          </cell>
          <cell r="H24">
            <v>15.48</v>
          </cell>
          <cell r="I24" t="str">
            <v>NE</v>
          </cell>
          <cell r="J24">
            <v>30.6</v>
          </cell>
          <cell r="K24">
            <v>0</v>
          </cell>
        </row>
        <row r="25">
          <cell r="B25">
            <v>30.770833333333329</v>
          </cell>
          <cell r="C25">
            <v>39.4</v>
          </cell>
          <cell r="D25">
            <v>23.1</v>
          </cell>
          <cell r="E25">
            <v>50.25</v>
          </cell>
          <cell r="F25">
            <v>98</v>
          </cell>
          <cell r="G25">
            <v>24</v>
          </cell>
          <cell r="H25">
            <v>18.720000000000002</v>
          </cell>
          <cell r="I25" t="str">
            <v>O</v>
          </cell>
          <cell r="J25">
            <v>45.36</v>
          </cell>
          <cell r="K25">
            <v>3</v>
          </cell>
        </row>
        <row r="26">
          <cell r="B26">
            <v>27.466666666666669</v>
          </cell>
          <cell r="C26">
            <v>35</v>
          </cell>
          <cell r="D26">
            <v>23.8</v>
          </cell>
          <cell r="E26">
            <v>70.208333333333329</v>
          </cell>
          <cell r="F26">
            <v>95</v>
          </cell>
          <cell r="G26">
            <v>36</v>
          </cell>
          <cell r="H26">
            <v>12.96</v>
          </cell>
          <cell r="I26" t="str">
            <v>N</v>
          </cell>
          <cell r="J26">
            <v>32.04</v>
          </cell>
          <cell r="K26">
            <v>0</v>
          </cell>
        </row>
        <row r="27">
          <cell r="B27">
            <v>26.545833333333331</v>
          </cell>
          <cell r="C27">
            <v>34.6</v>
          </cell>
          <cell r="D27">
            <v>22.5</v>
          </cell>
          <cell r="E27">
            <v>80.541666666666671</v>
          </cell>
          <cell r="F27">
            <v>100</v>
          </cell>
          <cell r="G27">
            <v>37</v>
          </cell>
          <cell r="H27">
            <v>12.96</v>
          </cell>
          <cell r="I27" t="str">
            <v>S</v>
          </cell>
          <cell r="J27">
            <v>38.159999999999997</v>
          </cell>
          <cell r="K27">
            <v>8.1999999999999993</v>
          </cell>
        </row>
        <row r="28">
          <cell r="B28">
            <v>26.50833333333334</v>
          </cell>
          <cell r="C28">
            <v>33.1</v>
          </cell>
          <cell r="D28">
            <v>22.6</v>
          </cell>
          <cell r="E28">
            <v>78.625</v>
          </cell>
          <cell r="F28">
            <v>100</v>
          </cell>
          <cell r="G28">
            <v>41</v>
          </cell>
          <cell r="H28">
            <v>10.8</v>
          </cell>
          <cell r="I28" t="str">
            <v>N</v>
          </cell>
          <cell r="J28">
            <v>28.44</v>
          </cell>
          <cell r="K28">
            <v>1</v>
          </cell>
        </row>
        <row r="29">
          <cell r="B29">
            <v>25.291666666666668</v>
          </cell>
          <cell r="C29">
            <v>31.4</v>
          </cell>
          <cell r="D29">
            <v>21.6</v>
          </cell>
          <cell r="E29">
            <v>89.625</v>
          </cell>
          <cell r="F29">
            <v>100</v>
          </cell>
          <cell r="G29">
            <v>58</v>
          </cell>
          <cell r="H29">
            <v>9</v>
          </cell>
          <cell r="I29" t="str">
            <v>SE</v>
          </cell>
          <cell r="J29">
            <v>59.760000000000005</v>
          </cell>
          <cell r="K29">
            <v>16</v>
          </cell>
        </row>
        <row r="30">
          <cell r="B30">
            <v>26.112500000000001</v>
          </cell>
          <cell r="C30">
            <v>32.799999999999997</v>
          </cell>
          <cell r="D30">
            <v>22.7</v>
          </cell>
          <cell r="E30">
            <v>85.208333333333329</v>
          </cell>
          <cell r="F30">
            <v>100</v>
          </cell>
          <cell r="G30">
            <v>48</v>
          </cell>
          <cell r="H30">
            <v>14.4</v>
          </cell>
          <cell r="I30" t="str">
            <v>NO</v>
          </cell>
          <cell r="J30">
            <v>29.880000000000003</v>
          </cell>
          <cell r="K30">
            <v>6.6</v>
          </cell>
        </row>
        <row r="31">
          <cell r="B31">
            <v>25.579166666666666</v>
          </cell>
          <cell r="C31">
            <v>30.8</v>
          </cell>
          <cell r="D31">
            <v>22.7</v>
          </cell>
          <cell r="E31">
            <v>89.5</v>
          </cell>
          <cell r="F31">
            <v>100</v>
          </cell>
          <cell r="G31">
            <v>64</v>
          </cell>
          <cell r="H31">
            <v>8.64</v>
          </cell>
          <cell r="I31" t="str">
            <v>N</v>
          </cell>
          <cell r="J31">
            <v>31.680000000000003</v>
          </cell>
          <cell r="K31">
            <v>10.999999999999998</v>
          </cell>
        </row>
        <row r="32">
          <cell r="B32">
            <v>26.904166666666669</v>
          </cell>
          <cell r="C32">
            <v>33.700000000000003</v>
          </cell>
          <cell r="D32">
            <v>22.3</v>
          </cell>
          <cell r="E32">
            <v>80.958333333333329</v>
          </cell>
          <cell r="F32">
            <v>100</v>
          </cell>
          <cell r="G32">
            <v>43</v>
          </cell>
          <cell r="H32">
            <v>20.16</v>
          </cell>
          <cell r="I32" t="str">
            <v>NO</v>
          </cell>
          <cell r="J32">
            <v>44.28</v>
          </cell>
          <cell r="K32">
            <v>0</v>
          </cell>
        </row>
        <row r="33">
          <cell r="B33">
            <v>26.9375</v>
          </cell>
          <cell r="C33">
            <v>33.799999999999997</v>
          </cell>
          <cell r="D33">
            <v>23.2</v>
          </cell>
          <cell r="E33">
            <v>81.291666666666671</v>
          </cell>
          <cell r="F33">
            <v>100</v>
          </cell>
          <cell r="G33">
            <v>45</v>
          </cell>
          <cell r="H33">
            <v>13.68</v>
          </cell>
          <cell r="I33" t="str">
            <v>N</v>
          </cell>
          <cell r="J33">
            <v>40.32</v>
          </cell>
          <cell r="K33">
            <v>22.599999999999998</v>
          </cell>
        </row>
        <row r="34">
          <cell r="B34">
            <v>26.704166666666666</v>
          </cell>
          <cell r="C34">
            <v>32.200000000000003</v>
          </cell>
          <cell r="D34">
            <v>23.5</v>
          </cell>
          <cell r="E34">
            <v>86.208333333333329</v>
          </cell>
          <cell r="F34">
            <v>100</v>
          </cell>
          <cell r="G34">
            <v>54</v>
          </cell>
          <cell r="H34">
            <v>13.32</v>
          </cell>
          <cell r="I34" t="str">
            <v>NO</v>
          </cell>
          <cell r="J34">
            <v>25.2</v>
          </cell>
          <cell r="K34">
            <v>0.2</v>
          </cell>
        </row>
        <row r="35">
          <cell r="B35">
            <v>28.308333333333334</v>
          </cell>
          <cell r="C35">
            <v>35.700000000000003</v>
          </cell>
          <cell r="D35">
            <v>24</v>
          </cell>
          <cell r="E35">
            <v>78.541666666666671</v>
          </cell>
          <cell r="F35">
            <v>100</v>
          </cell>
          <cell r="G35">
            <v>36</v>
          </cell>
          <cell r="H35">
            <v>10.44</v>
          </cell>
          <cell r="I35" t="str">
            <v>NO</v>
          </cell>
          <cell r="J35">
            <v>25.92</v>
          </cell>
          <cell r="K35">
            <v>0</v>
          </cell>
        </row>
        <row r="36">
          <cell r="I36" t="str">
            <v>N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23.05</v>
          </cell>
          <cell r="C5">
            <v>28.2</v>
          </cell>
          <cell r="D5">
            <v>19.5</v>
          </cell>
          <cell r="E5" t="str">
            <v>*</v>
          </cell>
          <cell r="F5" t="str">
            <v>*</v>
          </cell>
          <cell r="G5" t="str">
            <v>*</v>
          </cell>
          <cell r="H5">
            <v>17.64</v>
          </cell>
          <cell r="I5" t="str">
            <v>S</v>
          </cell>
          <cell r="J5">
            <v>35.64</v>
          </cell>
          <cell r="K5">
            <v>0.2</v>
          </cell>
        </row>
        <row r="6">
          <cell r="B6">
            <v>20.866666666666667</v>
          </cell>
          <cell r="C6">
            <v>26</v>
          </cell>
          <cell r="D6">
            <v>16.2</v>
          </cell>
          <cell r="E6" t="str">
            <v>*</v>
          </cell>
          <cell r="F6" t="str">
            <v>*</v>
          </cell>
          <cell r="G6" t="str">
            <v>*</v>
          </cell>
          <cell r="H6">
            <v>20.16</v>
          </cell>
          <cell r="I6" t="str">
            <v>S</v>
          </cell>
          <cell r="J6">
            <v>39.96</v>
          </cell>
          <cell r="K6">
            <v>0</v>
          </cell>
        </row>
        <row r="7">
          <cell r="B7">
            <v>20.333333333333336</v>
          </cell>
          <cell r="C7">
            <v>28.3</v>
          </cell>
          <cell r="D7">
            <v>13.8</v>
          </cell>
          <cell r="E7" t="str">
            <v>*</v>
          </cell>
          <cell r="F7" t="str">
            <v>*</v>
          </cell>
          <cell r="G7" t="str">
            <v>*</v>
          </cell>
          <cell r="H7">
            <v>19.079999999999998</v>
          </cell>
          <cell r="I7" t="str">
            <v>S</v>
          </cell>
          <cell r="J7">
            <v>32.76</v>
          </cell>
          <cell r="K7">
            <v>0</v>
          </cell>
        </row>
        <row r="8">
          <cell r="B8">
            <v>22.174999999999997</v>
          </cell>
          <cell r="C8">
            <v>29.2</v>
          </cell>
          <cell r="D8">
            <v>15.7</v>
          </cell>
          <cell r="E8" t="str">
            <v>*</v>
          </cell>
          <cell r="F8" t="str">
            <v>*</v>
          </cell>
          <cell r="G8" t="str">
            <v>*</v>
          </cell>
          <cell r="H8">
            <v>16.2</v>
          </cell>
          <cell r="I8" t="str">
            <v>SE</v>
          </cell>
          <cell r="J8">
            <v>26.28</v>
          </cell>
          <cell r="K8">
            <v>0</v>
          </cell>
        </row>
        <row r="9">
          <cell r="B9">
            <v>24.454166666666666</v>
          </cell>
          <cell r="C9">
            <v>30.6</v>
          </cell>
          <cell r="D9">
            <v>19.8</v>
          </cell>
          <cell r="E9" t="str">
            <v>*</v>
          </cell>
          <cell r="F9" t="str">
            <v>*</v>
          </cell>
          <cell r="G9" t="str">
            <v>*</v>
          </cell>
          <cell r="H9">
            <v>12.24</v>
          </cell>
          <cell r="I9" t="str">
            <v>L</v>
          </cell>
          <cell r="J9">
            <v>20.16</v>
          </cell>
          <cell r="K9">
            <v>0</v>
          </cell>
        </row>
        <row r="10">
          <cell r="B10">
            <v>25.295833333333334</v>
          </cell>
          <cell r="C10">
            <v>32.1</v>
          </cell>
          <cell r="D10">
            <v>19.600000000000001</v>
          </cell>
          <cell r="E10" t="str">
            <v>*</v>
          </cell>
          <cell r="F10" t="str">
            <v>*</v>
          </cell>
          <cell r="G10" t="str">
            <v>*</v>
          </cell>
          <cell r="H10">
            <v>12.96</v>
          </cell>
          <cell r="I10" t="str">
            <v>L</v>
          </cell>
          <cell r="J10">
            <v>23.759999999999998</v>
          </cell>
          <cell r="K10">
            <v>0</v>
          </cell>
        </row>
        <row r="11">
          <cell r="B11">
            <v>22.783333333333342</v>
          </cell>
          <cell r="C11">
            <v>28</v>
          </cell>
          <cell r="D11">
            <v>18.399999999999999</v>
          </cell>
          <cell r="E11" t="str">
            <v>*</v>
          </cell>
          <cell r="F11" t="str">
            <v>*</v>
          </cell>
          <cell r="G11" t="str">
            <v>*</v>
          </cell>
          <cell r="H11">
            <v>16.2</v>
          </cell>
          <cell r="I11" t="str">
            <v>S</v>
          </cell>
          <cell r="J11">
            <v>31.680000000000003</v>
          </cell>
          <cell r="K11">
            <v>0</v>
          </cell>
        </row>
        <row r="12">
          <cell r="B12">
            <v>21.9375</v>
          </cell>
          <cell r="C12">
            <v>28.8</v>
          </cell>
          <cell r="D12">
            <v>15.7</v>
          </cell>
          <cell r="E12" t="str">
            <v>*</v>
          </cell>
          <cell r="F12" t="str">
            <v>*</v>
          </cell>
          <cell r="G12" t="str">
            <v>*</v>
          </cell>
          <cell r="H12">
            <v>19.440000000000001</v>
          </cell>
          <cell r="I12" t="str">
            <v>S</v>
          </cell>
          <cell r="J12">
            <v>33.840000000000003</v>
          </cell>
          <cell r="K12">
            <v>0</v>
          </cell>
        </row>
        <row r="13">
          <cell r="B13">
            <v>23.145833333333329</v>
          </cell>
          <cell r="C13">
            <v>31</v>
          </cell>
          <cell r="D13">
            <v>16.3</v>
          </cell>
          <cell r="E13" t="str">
            <v>*</v>
          </cell>
          <cell r="F13" t="str">
            <v>*</v>
          </cell>
          <cell r="G13" t="str">
            <v>*</v>
          </cell>
          <cell r="H13">
            <v>23.400000000000002</v>
          </cell>
          <cell r="I13" t="str">
            <v>NE</v>
          </cell>
          <cell r="J13">
            <v>43.92</v>
          </cell>
          <cell r="K13">
            <v>0</v>
          </cell>
        </row>
        <row r="14">
          <cell r="B14">
            <v>26.724999999999998</v>
          </cell>
          <cell r="C14">
            <v>34.299999999999997</v>
          </cell>
          <cell r="D14">
            <v>20.7</v>
          </cell>
          <cell r="E14" t="str">
            <v>*</v>
          </cell>
          <cell r="F14" t="str">
            <v>*</v>
          </cell>
          <cell r="G14" t="str">
            <v>*</v>
          </cell>
          <cell r="H14">
            <v>18.720000000000002</v>
          </cell>
          <cell r="I14" t="str">
            <v>NE</v>
          </cell>
          <cell r="J14">
            <v>39.96</v>
          </cell>
          <cell r="K14">
            <v>0</v>
          </cell>
        </row>
        <row r="15">
          <cell r="B15">
            <v>28.129166666666674</v>
          </cell>
          <cell r="C15">
            <v>34.1</v>
          </cell>
          <cell r="D15">
            <v>21.6</v>
          </cell>
          <cell r="E15" t="str">
            <v>*</v>
          </cell>
          <cell r="F15" t="str">
            <v>*</v>
          </cell>
          <cell r="G15" t="str">
            <v>*</v>
          </cell>
          <cell r="H15">
            <v>17.28</v>
          </cell>
          <cell r="I15" t="str">
            <v>N</v>
          </cell>
          <cell r="J15">
            <v>38.880000000000003</v>
          </cell>
          <cell r="K15">
            <v>0</v>
          </cell>
        </row>
        <row r="16">
          <cell r="B16">
            <v>28.420833333333331</v>
          </cell>
          <cell r="C16">
            <v>34.9</v>
          </cell>
          <cell r="D16">
            <v>23.3</v>
          </cell>
          <cell r="E16" t="str">
            <v>*</v>
          </cell>
          <cell r="F16" t="str">
            <v>*</v>
          </cell>
          <cell r="G16" t="str">
            <v>*</v>
          </cell>
          <cell r="H16">
            <v>17.28</v>
          </cell>
          <cell r="I16" t="str">
            <v>N</v>
          </cell>
          <cell r="J16">
            <v>37.440000000000005</v>
          </cell>
          <cell r="K16">
            <v>0</v>
          </cell>
        </row>
        <row r="17">
          <cell r="B17">
            <v>26.349999999999998</v>
          </cell>
          <cell r="C17">
            <v>32.4</v>
          </cell>
          <cell r="D17">
            <v>20.2</v>
          </cell>
          <cell r="E17" t="str">
            <v>*</v>
          </cell>
          <cell r="F17" t="str">
            <v>*</v>
          </cell>
          <cell r="G17" t="str">
            <v>*</v>
          </cell>
          <cell r="H17">
            <v>32.76</v>
          </cell>
          <cell r="I17" t="str">
            <v>N</v>
          </cell>
          <cell r="J17">
            <v>64.44</v>
          </cell>
          <cell r="K17">
            <v>24.599999999999998</v>
          </cell>
        </row>
        <row r="18">
          <cell r="B18">
            <v>27.509999999999991</v>
          </cell>
          <cell r="C18">
            <v>33.9</v>
          </cell>
          <cell r="D18">
            <v>23.6</v>
          </cell>
          <cell r="E18" t="str">
            <v>*</v>
          </cell>
          <cell r="F18" t="str">
            <v>*</v>
          </cell>
          <cell r="G18" t="str">
            <v>*</v>
          </cell>
          <cell r="H18">
            <v>20.88</v>
          </cell>
          <cell r="I18" t="str">
            <v>N</v>
          </cell>
          <cell r="J18">
            <v>39.24</v>
          </cell>
          <cell r="K18">
            <v>0</v>
          </cell>
        </row>
        <row r="19">
          <cell r="B19">
            <v>26.979166666666668</v>
          </cell>
          <cell r="C19">
            <v>32</v>
          </cell>
          <cell r="D19">
            <v>23.4</v>
          </cell>
          <cell r="E19" t="str">
            <v>*</v>
          </cell>
          <cell r="F19" t="str">
            <v>*</v>
          </cell>
          <cell r="G19" t="str">
            <v>*</v>
          </cell>
          <cell r="H19">
            <v>17.64</v>
          </cell>
          <cell r="I19" t="str">
            <v>NO</v>
          </cell>
          <cell r="J19">
            <v>37.440000000000005</v>
          </cell>
          <cell r="K19">
            <v>2</v>
          </cell>
        </row>
        <row r="20">
          <cell r="B20">
            <v>26.075000000000003</v>
          </cell>
          <cell r="C20">
            <v>32.200000000000003</v>
          </cell>
          <cell r="D20">
            <v>21.4</v>
          </cell>
          <cell r="E20" t="str">
            <v>*</v>
          </cell>
          <cell r="F20" t="str">
            <v>*</v>
          </cell>
          <cell r="G20" t="str">
            <v>*</v>
          </cell>
          <cell r="H20">
            <v>15.120000000000001</v>
          </cell>
          <cell r="I20" t="str">
            <v>N</v>
          </cell>
          <cell r="J20">
            <v>32.76</v>
          </cell>
          <cell r="K20">
            <v>0</v>
          </cell>
        </row>
        <row r="21">
          <cell r="B21">
            <v>26.7</v>
          </cell>
          <cell r="C21">
            <v>34.4</v>
          </cell>
          <cell r="D21">
            <v>22.7</v>
          </cell>
          <cell r="E21" t="str">
            <v>*</v>
          </cell>
          <cell r="F21" t="str">
            <v>*</v>
          </cell>
          <cell r="G21" t="str">
            <v>*</v>
          </cell>
          <cell r="H21">
            <v>20.88</v>
          </cell>
          <cell r="I21" t="str">
            <v>NE</v>
          </cell>
          <cell r="J21">
            <v>55.800000000000004</v>
          </cell>
          <cell r="K21">
            <v>5</v>
          </cell>
        </row>
        <row r="22">
          <cell r="B22">
            <v>28.749999999999989</v>
          </cell>
          <cell r="C22">
            <v>34.4</v>
          </cell>
          <cell r="D22">
            <v>25.2</v>
          </cell>
          <cell r="E22" t="str">
            <v>*</v>
          </cell>
          <cell r="F22" t="str">
            <v>*</v>
          </cell>
          <cell r="G22" t="str">
            <v>*</v>
          </cell>
          <cell r="H22">
            <v>15.48</v>
          </cell>
          <cell r="I22" t="str">
            <v>NO</v>
          </cell>
          <cell r="J22">
            <v>31.319999999999997</v>
          </cell>
          <cell r="K22">
            <v>0.2</v>
          </cell>
        </row>
        <row r="23">
          <cell r="B23">
            <v>28.879166666666663</v>
          </cell>
          <cell r="C23">
            <v>34.799999999999997</v>
          </cell>
          <cell r="D23">
            <v>24.4</v>
          </cell>
          <cell r="E23" t="str">
            <v>*</v>
          </cell>
          <cell r="F23" t="str">
            <v>*</v>
          </cell>
          <cell r="G23" t="str">
            <v>*</v>
          </cell>
          <cell r="H23">
            <v>14.76</v>
          </cell>
          <cell r="I23" t="str">
            <v>NO</v>
          </cell>
          <cell r="J23">
            <v>30.240000000000002</v>
          </cell>
          <cell r="K23">
            <v>1.2</v>
          </cell>
        </row>
        <row r="24">
          <cell r="B24">
            <v>29.299999999999997</v>
          </cell>
          <cell r="C24">
            <v>34.5</v>
          </cell>
          <cell r="D24">
            <v>25.2</v>
          </cell>
          <cell r="E24" t="str">
            <v>*</v>
          </cell>
          <cell r="F24" t="str">
            <v>*</v>
          </cell>
          <cell r="G24" t="str">
            <v>*</v>
          </cell>
          <cell r="H24">
            <v>20.16</v>
          </cell>
          <cell r="I24" t="str">
            <v>NO</v>
          </cell>
          <cell r="J24">
            <v>38.880000000000003</v>
          </cell>
          <cell r="K24">
            <v>0</v>
          </cell>
        </row>
        <row r="25">
          <cell r="B25">
            <v>27.329166666666666</v>
          </cell>
          <cell r="C25">
            <v>31.5</v>
          </cell>
          <cell r="D25">
            <v>23.2</v>
          </cell>
          <cell r="E25" t="str">
            <v>*</v>
          </cell>
          <cell r="F25" t="str">
            <v>*</v>
          </cell>
          <cell r="G25" t="str">
            <v>*</v>
          </cell>
          <cell r="H25">
            <v>22.32</v>
          </cell>
          <cell r="I25" t="str">
            <v>NO</v>
          </cell>
          <cell r="J25">
            <v>45</v>
          </cell>
          <cell r="K25">
            <v>0</v>
          </cell>
        </row>
        <row r="26">
          <cell r="B26">
            <v>25.17916666666666</v>
          </cell>
          <cell r="C26">
            <v>30.4</v>
          </cell>
          <cell r="D26">
            <v>21.9</v>
          </cell>
          <cell r="E26" t="str">
            <v>*</v>
          </cell>
          <cell r="F26" t="str">
            <v>*</v>
          </cell>
          <cell r="G26" t="str">
            <v>*</v>
          </cell>
          <cell r="H26">
            <v>18.36</v>
          </cell>
          <cell r="I26" t="str">
            <v>NO</v>
          </cell>
          <cell r="J26">
            <v>44.64</v>
          </cell>
          <cell r="K26">
            <v>0</v>
          </cell>
        </row>
        <row r="27">
          <cell r="B27">
            <v>23.916666666666668</v>
          </cell>
          <cell r="C27">
            <v>29.1</v>
          </cell>
          <cell r="D27">
            <v>20.100000000000001</v>
          </cell>
          <cell r="E27" t="str">
            <v>*</v>
          </cell>
          <cell r="F27" t="str">
            <v>*</v>
          </cell>
          <cell r="G27" t="str">
            <v>*</v>
          </cell>
          <cell r="H27">
            <v>21.6</v>
          </cell>
          <cell r="I27" t="str">
            <v>N</v>
          </cell>
          <cell r="J27">
            <v>61.2</v>
          </cell>
          <cell r="K27">
            <v>97.2</v>
          </cell>
        </row>
        <row r="28">
          <cell r="B28">
            <v>22.812499999999996</v>
          </cell>
          <cell r="C28">
            <v>28.9</v>
          </cell>
          <cell r="D28">
            <v>19.2</v>
          </cell>
          <cell r="E28" t="str">
            <v>*</v>
          </cell>
          <cell r="F28" t="str">
            <v>*</v>
          </cell>
          <cell r="G28" t="str">
            <v>*</v>
          </cell>
          <cell r="H28">
            <v>18</v>
          </cell>
          <cell r="I28" t="str">
            <v>N</v>
          </cell>
          <cell r="J28">
            <v>30.96</v>
          </cell>
          <cell r="K28">
            <v>74.599999999999994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25.420833333333334</v>
          </cell>
          <cell r="C5">
            <v>30.8</v>
          </cell>
          <cell r="D5">
            <v>20.2</v>
          </cell>
          <cell r="E5">
            <v>76.8125</v>
          </cell>
          <cell r="F5">
            <v>100</v>
          </cell>
          <cell r="G5">
            <v>54</v>
          </cell>
          <cell r="H5">
            <v>22.32</v>
          </cell>
          <cell r="I5" t="str">
            <v>N</v>
          </cell>
          <cell r="J5">
            <v>48.24</v>
          </cell>
          <cell r="K5">
            <v>25.6</v>
          </cell>
        </row>
        <row r="6">
          <cell r="B6">
            <v>25.795833333333334</v>
          </cell>
          <cell r="C6">
            <v>31.9</v>
          </cell>
          <cell r="D6">
            <v>20.3</v>
          </cell>
          <cell r="E6">
            <v>60.333333333333336</v>
          </cell>
          <cell r="F6">
            <v>100</v>
          </cell>
          <cell r="G6">
            <v>33</v>
          </cell>
          <cell r="H6">
            <v>20.52</v>
          </cell>
          <cell r="I6" t="str">
            <v>SO</v>
          </cell>
          <cell r="J6">
            <v>34.56</v>
          </cell>
          <cell r="K6">
            <v>0</v>
          </cell>
        </row>
        <row r="7">
          <cell r="B7">
            <v>25.283333333333342</v>
          </cell>
          <cell r="C7">
            <v>31.9</v>
          </cell>
          <cell r="D7">
            <v>19.399999999999999</v>
          </cell>
          <cell r="E7">
            <v>65.5</v>
          </cell>
          <cell r="F7">
            <v>97</v>
          </cell>
          <cell r="G7">
            <v>33</v>
          </cell>
          <cell r="H7">
            <v>20.88</v>
          </cell>
          <cell r="I7" t="str">
            <v>SO</v>
          </cell>
          <cell r="J7">
            <v>34.200000000000003</v>
          </cell>
          <cell r="K7">
            <v>0</v>
          </cell>
        </row>
        <row r="8">
          <cell r="B8">
            <v>27.074999999999999</v>
          </cell>
          <cell r="C8">
            <v>32.1</v>
          </cell>
          <cell r="D8">
            <v>21.8</v>
          </cell>
          <cell r="E8">
            <v>60.291666666666664</v>
          </cell>
          <cell r="F8">
            <v>86</v>
          </cell>
          <cell r="G8">
            <v>41</v>
          </cell>
          <cell r="H8">
            <v>11.879999999999999</v>
          </cell>
          <cell r="I8" t="str">
            <v>S</v>
          </cell>
          <cell r="J8">
            <v>24.840000000000003</v>
          </cell>
          <cell r="K8">
            <v>0</v>
          </cell>
        </row>
        <row r="9">
          <cell r="B9">
            <v>28.162499999999998</v>
          </cell>
          <cell r="C9">
            <v>34.9</v>
          </cell>
          <cell r="D9">
            <v>23.6</v>
          </cell>
          <cell r="E9">
            <v>43.958333333333336</v>
          </cell>
          <cell r="F9">
            <v>59</v>
          </cell>
          <cell r="G9">
            <v>28</v>
          </cell>
          <cell r="H9">
            <v>15.48</v>
          </cell>
          <cell r="I9" t="str">
            <v>S</v>
          </cell>
          <cell r="J9">
            <v>28.8</v>
          </cell>
          <cell r="K9">
            <v>0</v>
          </cell>
        </row>
        <row r="10">
          <cell r="B10">
            <v>28.358333333333334</v>
          </cell>
          <cell r="C10">
            <v>34.700000000000003</v>
          </cell>
          <cell r="D10">
            <v>22.8</v>
          </cell>
          <cell r="E10">
            <v>42.458333333333336</v>
          </cell>
          <cell r="F10">
            <v>61</v>
          </cell>
          <cell r="G10">
            <v>25</v>
          </cell>
          <cell r="H10">
            <v>16.559999999999999</v>
          </cell>
          <cell r="I10" t="str">
            <v>S</v>
          </cell>
          <cell r="J10">
            <v>52.56</v>
          </cell>
          <cell r="K10">
            <v>0</v>
          </cell>
        </row>
        <row r="11">
          <cell r="B11">
            <v>27.629166666666666</v>
          </cell>
          <cell r="C11">
            <v>33.299999999999997</v>
          </cell>
          <cell r="D11">
            <v>21.2</v>
          </cell>
          <cell r="E11">
            <v>39.708333333333336</v>
          </cell>
          <cell r="F11">
            <v>66</v>
          </cell>
          <cell r="G11">
            <v>24</v>
          </cell>
          <cell r="H11">
            <v>20.16</v>
          </cell>
          <cell r="I11" t="str">
            <v>S</v>
          </cell>
          <cell r="J11">
            <v>30.6</v>
          </cell>
          <cell r="K11">
            <v>0</v>
          </cell>
        </row>
        <row r="12">
          <cell r="B12">
            <v>24.708333333333329</v>
          </cell>
          <cell r="C12">
            <v>30.5</v>
          </cell>
          <cell r="D12">
            <v>18.8</v>
          </cell>
          <cell r="E12">
            <v>51.208333333333336</v>
          </cell>
          <cell r="F12">
            <v>80</v>
          </cell>
          <cell r="G12">
            <v>29</v>
          </cell>
          <cell r="H12">
            <v>26.28</v>
          </cell>
          <cell r="I12" t="str">
            <v>SE</v>
          </cell>
          <cell r="J12">
            <v>40.32</v>
          </cell>
          <cell r="K12">
            <v>0</v>
          </cell>
        </row>
        <row r="13">
          <cell r="B13">
            <v>24.741666666666671</v>
          </cell>
          <cell r="C13">
            <v>32.4</v>
          </cell>
          <cell r="D13">
            <v>17.5</v>
          </cell>
          <cell r="E13">
            <v>49.291666666666664</v>
          </cell>
          <cell r="F13">
            <v>70</v>
          </cell>
          <cell r="G13">
            <v>28</v>
          </cell>
          <cell r="H13">
            <v>27.36</v>
          </cell>
          <cell r="I13" t="str">
            <v>L</v>
          </cell>
          <cell r="J13">
            <v>43.2</v>
          </cell>
          <cell r="K13">
            <v>0</v>
          </cell>
        </row>
        <row r="14">
          <cell r="B14">
            <v>27.866666666666664</v>
          </cell>
          <cell r="C14">
            <v>35.799999999999997</v>
          </cell>
          <cell r="D14">
            <v>20.7</v>
          </cell>
          <cell r="E14">
            <v>52.375</v>
          </cell>
          <cell r="F14">
            <v>83</v>
          </cell>
          <cell r="G14">
            <v>26</v>
          </cell>
          <cell r="H14">
            <v>16.920000000000002</v>
          </cell>
          <cell r="I14" t="str">
            <v>SE</v>
          </cell>
          <cell r="J14">
            <v>29.16</v>
          </cell>
          <cell r="K14">
            <v>0</v>
          </cell>
        </row>
        <row r="15">
          <cell r="B15">
            <v>29.354166666666661</v>
          </cell>
          <cell r="C15">
            <v>35.6</v>
          </cell>
          <cell r="D15">
            <v>22.9</v>
          </cell>
          <cell r="E15">
            <v>43.666666666666664</v>
          </cell>
          <cell r="F15">
            <v>69</v>
          </cell>
          <cell r="G15">
            <v>22</v>
          </cell>
          <cell r="H15">
            <v>19.079999999999998</v>
          </cell>
          <cell r="I15" t="str">
            <v>NE</v>
          </cell>
          <cell r="J15">
            <v>37.440000000000005</v>
          </cell>
          <cell r="K15">
            <v>0</v>
          </cell>
        </row>
        <row r="16">
          <cell r="B16">
            <v>29.470833333333328</v>
          </cell>
          <cell r="C16">
            <v>36.9</v>
          </cell>
          <cell r="D16">
            <v>24.4</v>
          </cell>
          <cell r="E16">
            <v>46.291666666666664</v>
          </cell>
          <cell r="F16">
            <v>66</v>
          </cell>
          <cell r="G16">
            <v>21</v>
          </cell>
          <cell r="H16">
            <v>25.92</v>
          </cell>
          <cell r="I16" t="str">
            <v>NE</v>
          </cell>
          <cell r="J16">
            <v>54</v>
          </cell>
          <cell r="K16">
            <v>0</v>
          </cell>
        </row>
        <row r="17">
          <cell r="B17">
            <v>27.474999999999998</v>
          </cell>
          <cell r="C17">
            <v>35.9</v>
          </cell>
          <cell r="D17">
            <v>21.3</v>
          </cell>
          <cell r="E17">
            <v>58.25</v>
          </cell>
          <cell r="F17">
            <v>98</v>
          </cell>
          <cell r="G17">
            <v>30</v>
          </cell>
          <cell r="H17">
            <v>18</v>
          </cell>
          <cell r="I17" t="str">
            <v>NO</v>
          </cell>
          <cell r="J17">
            <v>84.24</v>
          </cell>
          <cell r="K17">
            <v>6.2</v>
          </cell>
        </row>
        <row r="18">
          <cell r="B18">
            <v>28.608333333333334</v>
          </cell>
          <cell r="C18">
            <v>36</v>
          </cell>
          <cell r="D18">
            <v>22.3</v>
          </cell>
          <cell r="E18">
            <v>58.208333333333336</v>
          </cell>
          <cell r="F18">
            <v>98</v>
          </cell>
          <cell r="G18">
            <v>28</v>
          </cell>
          <cell r="H18">
            <v>15.48</v>
          </cell>
          <cell r="I18" t="str">
            <v>NE</v>
          </cell>
          <cell r="J18">
            <v>30.6</v>
          </cell>
          <cell r="K18">
            <v>0</v>
          </cell>
        </row>
        <row r="19">
          <cell r="B19">
            <v>27.787500000000005</v>
          </cell>
          <cell r="C19">
            <v>36.700000000000003</v>
          </cell>
          <cell r="D19">
            <v>22.5</v>
          </cell>
          <cell r="E19">
            <v>62.666666666666664</v>
          </cell>
          <cell r="F19">
            <v>100</v>
          </cell>
          <cell r="G19">
            <v>28</v>
          </cell>
          <cell r="H19">
            <v>19.8</v>
          </cell>
          <cell r="I19" t="str">
            <v>N</v>
          </cell>
          <cell r="J19">
            <v>69.12</v>
          </cell>
          <cell r="K19">
            <v>7</v>
          </cell>
        </row>
        <row r="20">
          <cell r="B20">
            <v>28.691666666666666</v>
          </cell>
          <cell r="C20">
            <v>35.700000000000003</v>
          </cell>
          <cell r="D20">
            <v>23.3</v>
          </cell>
          <cell r="E20">
            <v>64.208333333333329</v>
          </cell>
          <cell r="F20">
            <v>99</v>
          </cell>
          <cell r="G20">
            <v>32</v>
          </cell>
          <cell r="H20">
            <v>22.32</v>
          </cell>
          <cell r="I20" t="str">
            <v>L</v>
          </cell>
          <cell r="J20">
            <v>32.76</v>
          </cell>
          <cell r="K20">
            <v>0</v>
          </cell>
        </row>
        <row r="21">
          <cell r="B21">
            <v>31.150000000000002</v>
          </cell>
          <cell r="C21">
            <v>38</v>
          </cell>
          <cell r="D21">
            <v>24.8</v>
          </cell>
          <cell r="E21">
            <v>52.5</v>
          </cell>
          <cell r="F21">
            <v>82</v>
          </cell>
          <cell r="G21">
            <v>24</v>
          </cell>
          <cell r="H21">
            <v>14.04</v>
          </cell>
          <cell r="I21" t="str">
            <v>SE</v>
          </cell>
          <cell r="J21">
            <v>29.880000000000003</v>
          </cell>
          <cell r="K21">
            <v>0</v>
          </cell>
        </row>
        <row r="22">
          <cell r="B22">
            <v>29.100000000000005</v>
          </cell>
          <cell r="C22">
            <v>37.299999999999997</v>
          </cell>
          <cell r="D22">
            <v>25.1</v>
          </cell>
          <cell r="E22">
            <v>60</v>
          </cell>
          <cell r="F22">
            <v>79</v>
          </cell>
          <cell r="G22">
            <v>31</v>
          </cell>
          <cell r="H22">
            <v>23.040000000000003</v>
          </cell>
          <cell r="I22" t="str">
            <v>NE</v>
          </cell>
          <cell r="J22">
            <v>44.64</v>
          </cell>
          <cell r="K22">
            <v>0</v>
          </cell>
        </row>
        <row r="23">
          <cell r="B23">
            <v>29.445833333333329</v>
          </cell>
          <cell r="C23">
            <v>36.6</v>
          </cell>
          <cell r="D23">
            <v>24.6</v>
          </cell>
          <cell r="E23">
            <v>60.833333333333336</v>
          </cell>
          <cell r="F23">
            <v>90</v>
          </cell>
          <cell r="G23">
            <v>33</v>
          </cell>
          <cell r="H23">
            <v>25.2</v>
          </cell>
          <cell r="I23" t="str">
            <v>NE</v>
          </cell>
          <cell r="J23">
            <v>39.6</v>
          </cell>
          <cell r="K23">
            <v>0</v>
          </cell>
        </row>
        <row r="24">
          <cell r="B24">
            <v>30.987500000000001</v>
          </cell>
          <cell r="C24">
            <v>38.200000000000003</v>
          </cell>
          <cell r="D24">
            <v>24.8</v>
          </cell>
          <cell r="E24">
            <v>51.666666666666664</v>
          </cell>
          <cell r="F24">
            <v>79</v>
          </cell>
          <cell r="G24">
            <v>24</v>
          </cell>
          <cell r="H24">
            <v>12.6</v>
          </cell>
          <cell r="I24" t="str">
            <v>NE</v>
          </cell>
          <cell r="J24">
            <v>30.6</v>
          </cell>
          <cell r="K24">
            <v>0</v>
          </cell>
        </row>
        <row r="25">
          <cell r="B25">
            <v>30.512499999999999</v>
          </cell>
          <cell r="C25">
            <v>38.799999999999997</v>
          </cell>
          <cell r="D25">
            <v>24.5</v>
          </cell>
          <cell r="E25">
            <v>51.875</v>
          </cell>
          <cell r="F25">
            <v>77</v>
          </cell>
          <cell r="G25">
            <v>23</v>
          </cell>
          <cell r="H25">
            <v>18.720000000000002</v>
          </cell>
          <cell r="I25" t="str">
            <v>O</v>
          </cell>
          <cell r="J25">
            <v>47.88</v>
          </cell>
          <cell r="K25">
            <v>0</v>
          </cell>
        </row>
        <row r="26">
          <cell r="B26">
            <v>28.391666666666666</v>
          </cell>
          <cell r="C26">
            <v>37.200000000000003</v>
          </cell>
          <cell r="D26">
            <v>23.7</v>
          </cell>
          <cell r="E26">
            <v>68.291666666666671</v>
          </cell>
          <cell r="F26">
            <v>100</v>
          </cell>
          <cell r="G26">
            <v>25</v>
          </cell>
          <cell r="H26">
            <v>21.240000000000002</v>
          </cell>
          <cell r="I26" t="str">
            <v>NO</v>
          </cell>
          <cell r="J26">
            <v>43.92</v>
          </cell>
          <cell r="K26">
            <v>0</v>
          </cell>
        </row>
        <row r="27">
          <cell r="B27">
            <v>25.745833333333334</v>
          </cell>
          <cell r="C27">
            <v>34</v>
          </cell>
          <cell r="D27">
            <v>21.5</v>
          </cell>
          <cell r="E27">
            <v>71.952380952380949</v>
          </cell>
          <cell r="F27">
            <v>100</v>
          </cell>
          <cell r="G27">
            <v>41</v>
          </cell>
          <cell r="H27">
            <v>18.36</v>
          </cell>
          <cell r="I27" t="str">
            <v>N</v>
          </cell>
          <cell r="J27">
            <v>36</v>
          </cell>
          <cell r="K27">
            <v>39.199999999999996</v>
          </cell>
        </row>
        <row r="28">
          <cell r="B28">
            <v>24.762499999999999</v>
          </cell>
          <cell r="C28">
            <v>32.299999999999997</v>
          </cell>
          <cell r="D28">
            <v>22.3</v>
          </cell>
          <cell r="E28">
            <v>79.083333333333329</v>
          </cell>
          <cell r="F28">
            <v>100</v>
          </cell>
          <cell r="G28">
            <v>47</v>
          </cell>
          <cell r="H28">
            <v>19.8</v>
          </cell>
          <cell r="I28" t="str">
            <v>N</v>
          </cell>
          <cell r="J28">
            <v>27</v>
          </cell>
          <cell r="K28">
            <v>9.3999999999999986</v>
          </cell>
        </row>
        <row r="29">
          <cell r="B29">
            <v>25.662500000000005</v>
          </cell>
          <cell r="C29">
            <v>31.6</v>
          </cell>
          <cell r="D29">
            <v>21.7</v>
          </cell>
          <cell r="E29">
            <v>76.066666666666663</v>
          </cell>
          <cell r="F29">
            <v>100</v>
          </cell>
          <cell r="G29">
            <v>50</v>
          </cell>
          <cell r="H29">
            <v>19.079999999999998</v>
          </cell>
          <cell r="I29" t="str">
            <v>L</v>
          </cell>
          <cell r="J29">
            <v>32.76</v>
          </cell>
          <cell r="K29">
            <v>35.6</v>
          </cell>
        </row>
        <row r="30">
          <cell r="B30">
            <v>26</v>
          </cell>
          <cell r="C30">
            <v>32.700000000000003</v>
          </cell>
          <cell r="D30">
            <v>23.1</v>
          </cell>
          <cell r="E30">
            <v>79.222222222222229</v>
          </cell>
          <cell r="F30">
            <v>100</v>
          </cell>
          <cell r="G30">
            <v>48</v>
          </cell>
          <cell r="H30">
            <v>11.879999999999999</v>
          </cell>
          <cell r="I30" t="str">
            <v>L</v>
          </cell>
          <cell r="J30">
            <v>30.6</v>
          </cell>
          <cell r="K30">
            <v>1.6</v>
          </cell>
        </row>
        <row r="31">
          <cell r="B31">
            <v>26.016666666666666</v>
          </cell>
          <cell r="C31">
            <v>31.4</v>
          </cell>
          <cell r="D31">
            <v>22.4</v>
          </cell>
          <cell r="E31">
            <v>79.099999999999994</v>
          </cell>
          <cell r="F31">
            <v>100</v>
          </cell>
          <cell r="G31">
            <v>54</v>
          </cell>
          <cell r="H31">
            <v>14.4</v>
          </cell>
          <cell r="I31" t="str">
            <v>NE</v>
          </cell>
          <cell r="J31">
            <v>33.840000000000003</v>
          </cell>
          <cell r="K31">
            <v>1.6</v>
          </cell>
        </row>
        <row r="32">
          <cell r="B32">
            <v>27.516666666666669</v>
          </cell>
          <cell r="C32">
            <v>33.4</v>
          </cell>
          <cell r="D32">
            <v>22.3</v>
          </cell>
          <cell r="E32">
            <v>71.954545454545453</v>
          </cell>
          <cell r="F32">
            <v>100</v>
          </cell>
          <cell r="G32">
            <v>45</v>
          </cell>
          <cell r="H32">
            <v>18</v>
          </cell>
          <cell r="I32" t="str">
            <v>N</v>
          </cell>
          <cell r="J32">
            <v>33.480000000000004</v>
          </cell>
          <cell r="K32">
            <v>10.4</v>
          </cell>
        </row>
        <row r="33">
          <cell r="B33">
            <v>26.158333333333331</v>
          </cell>
          <cell r="C33">
            <v>33.799999999999997</v>
          </cell>
          <cell r="D33">
            <v>22.8</v>
          </cell>
          <cell r="E33">
            <v>80.944444444444443</v>
          </cell>
          <cell r="F33">
            <v>100</v>
          </cell>
          <cell r="G33">
            <v>47</v>
          </cell>
          <cell r="H33">
            <v>19.079999999999998</v>
          </cell>
          <cell r="I33" t="str">
            <v>NE</v>
          </cell>
          <cell r="J33">
            <v>42.84</v>
          </cell>
          <cell r="K33">
            <v>16.600000000000001</v>
          </cell>
        </row>
        <row r="34">
          <cell r="B34">
            <v>26.241666666666664</v>
          </cell>
          <cell r="C34">
            <v>32</v>
          </cell>
          <cell r="D34">
            <v>23</v>
          </cell>
          <cell r="E34">
            <v>70.5</v>
          </cell>
          <cell r="F34">
            <v>100</v>
          </cell>
          <cell r="G34">
            <v>49</v>
          </cell>
          <cell r="H34">
            <v>17.28</v>
          </cell>
          <cell r="I34" t="str">
            <v>NO</v>
          </cell>
          <cell r="J34">
            <v>32.76</v>
          </cell>
          <cell r="K34">
            <v>0.2</v>
          </cell>
        </row>
        <row r="35">
          <cell r="B35">
            <v>27.762499999999999</v>
          </cell>
          <cell r="C35">
            <v>34.5</v>
          </cell>
          <cell r="D35">
            <v>23.6</v>
          </cell>
          <cell r="E35">
            <v>70.555555555555557</v>
          </cell>
          <cell r="F35">
            <v>100</v>
          </cell>
          <cell r="G35">
            <v>47</v>
          </cell>
          <cell r="H35">
            <v>14.4</v>
          </cell>
          <cell r="I35" t="str">
            <v>O</v>
          </cell>
          <cell r="J35">
            <v>30.240000000000002</v>
          </cell>
          <cell r="K35">
            <v>2.4000000000000004</v>
          </cell>
        </row>
        <row r="36">
          <cell r="I36" t="str">
            <v>NE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25.433333333333326</v>
          </cell>
          <cell r="C5">
            <v>30.8</v>
          </cell>
          <cell r="D5">
            <v>22.1</v>
          </cell>
          <cell r="E5">
            <v>74.956521739130437</v>
          </cell>
          <cell r="F5">
            <v>98</v>
          </cell>
          <cell r="G5">
            <v>44</v>
          </cell>
          <cell r="H5">
            <v>19.079999999999998</v>
          </cell>
          <cell r="I5" t="str">
            <v>S</v>
          </cell>
          <cell r="J5">
            <v>39.24</v>
          </cell>
          <cell r="K5">
            <v>0.8</v>
          </cell>
        </row>
        <row r="6">
          <cell r="B6">
            <v>23.137500000000003</v>
          </cell>
          <cell r="C6">
            <v>28.7</v>
          </cell>
          <cell r="D6">
            <v>17.899999999999999</v>
          </cell>
          <cell r="E6">
            <v>64.375</v>
          </cell>
          <cell r="F6">
            <v>86</v>
          </cell>
          <cell r="G6">
            <v>44</v>
          </cell>
          <cell r="H6">
            <v>19.8</v>
          </cell>
          <cell r="I6" t="str">
            <v>S</v>
          </cell>
          <cell r="J6">
            <v>37.440000000000005</v>
          </cell>
          <cell r="K6">
            <v>0</v>
          </cell>
        </row>
        <row r="7">
          <cell r="B7">
            <v>21.716666666666669</v>
          </cell>
          <cell r="C7">
            <v>30.3</v>
          </cell>
          <cell r="D7">
            <v>14.1</v>
          </cell>
          <cell r="E7">
            <v>62.5</v>
          </cell>
          <cell r="F7">
            <v>90</v>
          </cell>
          <cell r="G7">
            <v>35</v>
          </cell>
          <cell r="H7">
            <v>13.32</v>
          </cell>
          <cell r="I7" t="str">
            <v>S</v>
          </cell>
          <cell r="J7">
            <v>26.28</v>
          </cell>
          <cell r="K7">
            <v>0</v>
          </cell>
        </row>
        <row r="8">
          <cell r="B8">
            <v>23.200000000000003</v>
          </cell>
          <cell r="C8">
            <v>31.6</v>
          </cell>
          <cell r="D8">
            <v>14.5</v>
          </cell>
          <cell r="E8">
            <v>59.958333333333336</v>
          </cell>
          <cell r="F8">
            <v>93</v>
          </cell>
          <cell r="G8">
            <v>25</v>
          </cell>
          <cell r="H8">
            <v>9.3600000000000012</v>
          </cell>
          <cell r="I8" t="str">
            <v>SO</v>
          </cell>
          <cell r="J8">
            <v>19.440000000000001</v>
          </cell>
          <cell r="K8">
            <v>0</v>
          </cell>
        </row>
        <row r="9">
          <cell r="B9">
            <v>24.933333333333334</v>
          </cell>
          <cell r="C9">
            <v>33.799999999999997</v>
          </cell>
          <cell r="D9">
            <v>16.399999999999999</v>
          </cell>
          <cell r="E9">
            <v>61.375</v>
          </cell>
          <cell r="F9">
            <v>92</v>
          </cell>
          <cell r="G9">
            <v>28</v>
          </cell>
          <cell r="H9">
            <v>8.64</v>
          </cell>
          <cell r="I9" t="str">
            <v>S</v>
          </cell>
          <cell r="J9">
            <v>19.079999999999998</v>
          </cell>
          <cell r="K9">
            <v>0</v>
          </cell>
        </row>
        <row r="10">
          <cell r="B10">
            <v>25.749999999999996</v>
          </cell>
          <cell r="C10">
            <v>34.5</v>
          </cell>
          <cell r="D10">
            <v>17.3</v>
          </cell>
          <cell r="E10">
            <v>64.208333333333329</v>
          </cell>
          <cell r="F10">
            <v>92</v>
          </cell>
          <cell r="G10">
            <v>32</v>
          </cell>
          <cell r="H10">
            <v>12.24</v>
          </cell>
          <cell r="I10" t="str">
            <v>SO</v>
          </cell>
          <cell r="J10">
            <v>25.2</v>
          </cell>
          <cell r="K10">
            <v>0</v>
          </cell>
        </row>
        <row r="11">
          <cell r="B11">
            <v>24.024999999999995</v>
          </cell>
          <cell r="C11">
            <v>29</v>
          </cell>
          <cell r="D11">
            <v>19.7</v>
          </cell>
          <cell r="E11">
            <v>64.791666666666671</v>
          </cell>
          <cell r="F11">
            <v>87</v>
          </cell>
          <cell r="G11">
            <v>43</v>
          </cell>
          <cell r="H11">
            <v>15.840000000000002</v>
          </cell>
          <cell r="I11" t="str">
            <v>S</v>
          </cell>
          <cell r="J11">
            <v>32.4</v>
          </cell>
          <cell r="K11">
            <v>0</v>
          </cell>
        </row>
        <row r="12">
          <cell r="B12">
            <v>23.866666666666671</v>
          </cell>
          <cell r="C12">
            <v>33</v>
          </cell>
          <cell r="D12">
            <v>15.1</v>
          </cell>
          <cell r="E12">
            <v>54.791666666666664</v>
          </cell>
          <cell r="F12">
            <v>89</v>
          </cell>
          <cell r="G12">
            <v>21</v>
          </cell>
          <cell r="H12">
            <v>10.8</v>
          </cell>
          <cell r="I12" t="str">
            <v>SO</v>
          </cell>
          <cell r="J12">
            <v>26.64</v>
          </cell>
          <cell r="K12">
            <v>0</v>
          </cell>
        </row>
        <row r="13">
          <cell r="B13">
            <v>24.979166666666661</v>
          </cell>
          <cell r="C13">
            <v>34.700000000000003</v>
          </cell>
          <cell r="D13">
            <v>15.1</v>
          </cell>
          <cell r="E13">
            <v>60.458333333333336</v>
          </cell>
          <cell r="F13">
            <v>92</v>
          </cell>
          <cell r="G13">
            <v>32</v>
          </cell>
          <cell r="H13">
            <v>15.48</v>
          </cell>
          <cell r="I13" t="str">
            <v>NE</v>
          </cell>
          <cell r="J13">
            <v>38.880000000000003</v>
          </cell>
          <cell r="K13">
            <v>0</v>
          </cell>
        </row>
        <row r="14">
          <cell r="B14">
            <v>27.966666666666665</v>
          </cell>
          <cell r="C14">
            <v>36.6</v>
          </cell>
          <cell r="D14">
            <v>18.7</v>
          </cell>
          <cell r="E14">
            <v>60.125</v>
          </cell>
          <cell r="F14">
            <v>92</v>
          </cell>
          <cell r="G14">
            <v>30</v>
          </cell>
          <cell r="H14">
            <v>14.76</v>
          </cell>
          <cell r="I14" t="str">
            <v>NE</v>
          </cell>
          <cell r="J14">
            <v>36</v>
          </cell>
          <cell r="K14">
            <v>0</v>
          </cell>
        </row>
        <row r="15">
          <cell r="B15">
            <v>28.562499999999996</v>
          </cell>
          <cell r="C15">
            <v>36.1</v>
          </cell>
          <cell r="D15">
            <v>21.1</v>
          </cell>
          <cell r="E15">
            <v>61.5</v>
          </cell>
          <cell r="F15">
            <v>91</v>
          </cell>
          <cell r="G15">
            <v>30</v>
          </cell>
          <cell r="H15">
            <v>16.2</v>
          </cell>
          <cell r="I15" t="str">
            <v>N</v>
          </cell>
          <cell r="J15">
            <v>38.159999999999997</v>
          </cell>
          <cell r="K15">
            <v>0</v>
          </cell>
        </row>
        <row r="16">
          <cell r="B16">
            <v>28.008333333333329</v>
          </cell>
          <cell r="C16">
            <v>37</v>
          </cell>
          <cell r="D16">
            <v>20.399999999999999</v>
          </cell>
          <cell r="E16">
            <v>63.375</v>
          </cell>
          <cell r="F16">
            <v>89</v>
          </cell>
          <cell r="G16">
            <v>33</v>
          </cell>
          <cell r="H16">
            <v>20.52</v>
          </cell>
          <cell r="I16" t="str">
            <v>N</v>
          </cell>
          <cell r="J16">
            <v>40.32</v>
          </cell>
          <cell r="K16">
            <v>0</v>
          </cell>
        </row>
        <row r="17">
          <cell r="B17">
            <v>28.654166666666665</v>
          </cell>
          <cell r="C17">
            <v>35.5</v>
          </cell>
          <cell r="D17">
            <v>23.3</v>
          </cell>
          <cell r="E17">
            <v>59.583333333333336</v>
          </cell>
          <cell r="F17">
            <v>81</v>
          </cell>
          <cell r="G17">
            <v>35</v>
          </cell>
          <cell r="H17">
            <v>17.64</v>
          </cell>
          <cell r="I17" t="str">
            <v>N</v>
          </cell>
          <cell r="J17">
            <v>39.96</v>
          </cell>
          <cell r="K17">
            <v>0</v>
          </cell>
        </row>
        <row r="18">
          <cell r="B18">
            <v>28.629166666666663</v>
          </cell>
          <cell r="C18">
            <v>36.200000000000003</v>
          </cell>
          <cell r="D18">
            <v>22.3</v>
          </cell>
          <cell r="E18">
            <v>59.958333333333336</v>
          </cell>
          <cell r="F18">
            <v>83</v>
          </cell>
          <cell r="G18">
            <v>34</v>
          </cell>
          <cell r="H18">
            <v>20.88</v>
          </cell>
          <cell r="I18" t="str">
            <v>N</v>
          </cell>
          <cell r="J18">
            <v>38.880000000000003</v>
          </cell>
          <cell r="K18">
            <v>0</v>
          </cell>
        </row>
        <row r="19">
          <cell r="B19">
            <v>27.095833333333331</v>
          </cell>
          <cell r="C19">
            <v>35.1</v>
          </cell>
          <cell r="D19">
            <v>22.9</v>
          </cell>
          <cell r="E19">
            <v>71.041666666666671</v>
          </cell>
          <cell r="F19">
            <v>87</v>
          </cell>
          <cell r="G19">
            <v>41</v>
          </cell>
          <cell r="H19">
            <v>11.520000000000001</v>
          </cell>
          <cell r="I19" t="str">
            <v>NE</v>
          </cell>
          <cell r="J19">
            <v>34.200000000000003</v>
          </cell>
          <cell r="K19">
            <v>7.8</v>
          </cell>
        </row>
        <row r="20">
          <cell r="B20">
            <v>26.6875</v>
          </cell>
          <cell r="C20">
            <v>36.200000000000003</v>
          </cell>
          <cell r="D20">
            <v>22</v>
          </cell>
          <cell r="E20">
            <v>75.041666666666671</v>
          </cell>
          <cell r="F20">
            <v>91</v>
          </cell>
          <cell r="G20">
            <v>37</v>
          </cell>
          <cell r="H20">
            <v>24.840000000000003</v>
          </cell>
          <cell r="I20" t="str">
            <v>NE</v>
          </cell>
          <cell r="J20">
            <v>43.92</v>
          </cell>
          <cell r="K20">
            <v>0</v>
          </cell>
        </row>
        <row r="21">
          <cell r="B21">
            <v>28.416666666666661</v>
          </cell>
          <cell r="C21">
            <v>36.5</v>
          </cell>
          <cell r="D21">
            <v>21.6</v>
          </cell>
          <cell r="E21">
            <v>65.375</v>
          </cell>
          <cell r="F21">
            <v>91</v>
          </cell>
          <cell r="G21">
            <v>35</v>
          </cell>
          <cell r="H21">
            <v>15.840000000000002</v>
          </cell>
          <cell r="I21" t="str">
            <v>NE</v>
          </cell>
          <cell r="J21">
            <v>52.56</v>
          </cell>
          <cell r="K21">
            <v>0</v>
          </cell>
        </row>
        <row r="22">
          <cell r="B22">
            <v>29.175000000000001</v>
          </cell>
          <cell r="C22">
            <v>37.6</v>
          </cell>
          <cell r="D22">
            <v>21.9</v>
          </cell>
          <cell r="E22">
            <v>63</v>
          </cell>
          <cell r="F22">
            <v>91</v>
          </cell>
          <cell r="G22">
            <v>28</v>
          </cell>
          <cell r="H22">
            <v>14.4</v>
          </cell>
          <cell r="I22" t="str">
            <v>NO</v>
          </cell>
          <cell r="J22">
            <v>32.04</v>
          </cell>
          <cell r="K22">
            <v>0</v>
          </cell>
        </row>
        <row r="23">
          <cell r="B23">
            <v>28.625</v>
          </cell>
          <cell r="C23">
            <v>36.299999999999997</v>
          </cell>
          <cell r="D23">
            <v>22.6</v>
          </cell>
          <cell r="E23">
            <v>63.875</v>
          </cell>
          <cell r="F23">
            <v>91</v>
          </cell>
          <cell r="G23">
            <v>34</v>
          </cell>
          <cell r="H23">
            <v>20.88</v>
          </cell>
          <cell r="I23" t="str">
            <v>NO</v>
          </cell>
          <cell r="J23">
            <v>42.84</v>
          </cell>
          <cell r="K23">
            <v>8.1999999999999993</v>
          </cell>
        </row>
        <row r="24">
          <cell r="B24">
            <v>29.149999999999995</v>
          </cell>
          <cell r="C24">
            <v>37.299999999999997</v>
          </cell>
          <cell r="D24">
            <v>21.2</v>
          </cell>
          <cell r="E24">
            <v>58.541666666666664</v>
          </cell>
          <cell r="F24">
            <v>91</v>
          </cell>
          <cell r="G24">
            <v>29</v>
          </cell>
          <cell r="H24">
            <v>16.920000000000002</v>
          </cell>
          <cell r="I24" t="str">
            <v>N</v>
          </cell>
          <cell r="J24">
            <v>37.800000000000004</v>
          </cell>
          <cell r="K24">
            <v>0</v>
          </cell>
        </row>
        <row r="25">
          <cell r="B25">
            <v>28.266666666666662</v>
          </cell>
          <cell r="C25">
            <v>36.799999999999997</v>
          </cell>
          <cell r="D25">
            <v>23.7</v>
          </cell>
          <cell r="E25">
            <v>63.458333333333336</v>
          </cell>
          <cell r="F25">
            <v>86</v>
          </cell>
          <cell r="G25">
            <v>34</v>
          </cell>
          <cell r="H25">
            <v>19.079999999999998</v>
          </cell>
          <cell r="I25" t="str">
            <v>N</v>
          </cell>
          <cell r="J25">
            <v>43.92</v>
          </cell>
          <cell r="K25">
            <v>2.8000000000000003</v>
          </cell>
        </row>
        <row r="26">
          <cell r="B26">
            <v>27.308333333333337</v>
          </cell>
          <cell r="C26">
            <v>33.4</v>
          </cell>
          <cell r="D26">
            <v>23.1</v>
          </cell>
          <cell r="E26">
            <v>73.125</v>
          </cell>
          <cell r="F26">
            <v>90</v>
          </cell>
          <cell r="G26">
            <v>46</v>
          </cell>
          <cell r="H26">
            <v>15.48</v>
          </cell>
          <cell r="I26" t="str">
            <v>N</v>
          </cell>
          <cell r="J26">
            <v>36</v>
          </cell>
          <cell r="K26">
            <v>0.4</v>
          </cell>
        </row>
        <row r="27">
          <cell r="B27">
            <v>25.841666666666665</v>
          </cell>
          <cell r="C27">
            <v>32.200000000000003</v>
          </cell>
          <cell r="D27">
            <v>22</v>
          </cell>
          <cell r="E27">
            <v>82.5</v>
          </cell>
          <cell r="F27">
            <v>92</v>
          </cell>
          <cell r="G27">
            <v>55</v>
          </cell>
          <cell r="H27">
            <v>20.16</v>
          </cell>
          <cell r="I27" t="str">
            <v>NO</v>
          </cell>
          <cell r="J27">
            <v>49.32</v>
          </cell>
          <cell r="K27">
            <v>64</v>
          </cell>
        </row>
        <row r="28">
          <cell r="B28">
            <v>25.279166666666665</v>
          </cell>
          <cell r="C28">
            <v>31.8</v>
          </cell>
          <cell r="D28">
            <v>22.8</v>
          </cell>
          <cell r="E28">
            <v>80.875</v>
          </cell>
          <cell r="F28">
            <v>90</v>
          </cell>
          <cell r="G28">
            <v>51</v>
          </cell>
          <cell r="H28">
            <v>11.520000000000001</v>
          </cell>
          <cell r="I28" t="str">
            <v>O</v>
          </cell>
          <cell r="J28">
            <v>24.12</v>
          </cell>
          <cell r="K28">
            <v>4.6000000000000005</v>
          </cell>
        </row>
        <row r="29">
          <cell r="B29">
            <v>25.383333333333329</v>
          </cell>
          <cell r="C29">
            <v>32</v>
          </cell>
          <cell r="D29">
            <v>22.3</v>
          </cell>
          <cell r="E29">
            <v>80.458333333333329</v>
          </cell>
          <cell r="F29">
            <v>91</v>
          </cell>
          <cell r="G29">
            <v>53</v>
          </cell>
          <cell r="H29">
            <v>11.16</v>
          </cell>
          <cell r="I29" t="str">
            <v>NE</v>
          </cell>
          <cell r="J29">
            <v>43.2</v>
          </cell>
          <cell r="K29">
            <v>0.4</v>
          </cell>
        </row>
        <row r="30">
          <cell r="B30">
            <v>26.083333333333332</v>
          </cell>
          <cell r="C30">
            <v>31.2</v>
          </cell>
          <cell r="D30">
            <v>22.6</v>
          </cell>
          <cell r="E30">
            <v>78.916666666666671</v>
          </cell>
          <cell r="F30">
            <v>91</v>
          </cell>
          <cell r="G30">
            <v>58</v>
          </cell>
          <cell r="H30">
            <v>10.08</v>
          </cell>
          <cell r="I30" t="str">
            <v>NE</v>
          </cell>
          <cell r="J30">
            <v>32.04</v>
          </cell>
          <cell r="K30">
            <v>1.6</v>
          </cell>
        </row>
        <row r="31">
          <cell r="B31">
            <v>27.512499999999999</v>
          </cell>
          <cell r="C31">
            <v>33.799999999999997</v>
          </cell>
          <cell r="D31">
            <v>23.5</v>
          </cell>
          <cell r="E31">
            <v>75.416666666666671</v>
          </cell>
          <cell r="F31">
            <v>91</v>
          </cell>
          <cell r="G31">
            <v>47</v>
          </cell>
          <cell r="H31">
            <v>13.32</v>
          </cell>
          <cell r="I31" t="str">
            <v>NE</v>
          </cell>
          <cell r="J31">
            <v>33.480000000000004</v>
          </cell>
          <cell r="K31">
            <v>2</v>
          </cell>
        </row>
        <row r="32">
          <cell r="B32">
            <v>27.950000000000003</v>
          </cell>
          <cell r="C32">
            <v>34.1</v>
          </cell>
          <cell r="D32">
            <v>24.5</v>
          </cell>
          <cell r="E32">
            <v>75.291666666666671</v>
          </cell>
          <cell r="F32">
            <v>89</v>
          </cell>
          <cell r="G32">
            <v>52</v>
          </cell>
          <cell r="H32">
            <v>13.32</v>
          </cell>
          <cell r="I32" t="str">
            <v>NE</v>
          </cell>
          <cell r="J32">
            <v>37.440000000000005</v>
          </cell>
          <cell r="K32">
            <v>0.8</v>
          </cell>
        </row>
        <row r="33">
          <cell r="B33">
            <v>24.362499999999997</v>
          </cell>
          <cell r="C33">
            <v>26.9</v>
          </cell>
          <cell r="D33">
            <v>22.2</v>
          </cell>
          <cell r="E33">
            <v>86.541666666666671</v>
          </cell>
          <cell r="F33">
            <v>91</v>
          </cell>
          <cell r="G33">
            <v>70</v>
          </cell>
          <cell r="H33">
            <v>12.6</v>
          </cell>
          <cell r="I33" t="str">
            <v>NE</v>
          </cell>
          <cell r="J33">
            <v>24.840000000000003</v>
          </cell>
          <cell r="K33">
            <v>22.399999999999995</v>
          </cell>
        </row>
        <row r="34">
          <cell r="B34">
            <v>25.704166666666666</v>
          </cell>
          <cell r="C34">
            <v>30.3</v>
          </cell>
          <cell r="D34">
            <v>23.2</v>
          </cell>
          <cell r="E34">
            <v>83.833333333333329</v>
          </cell>
          <cell r="F34">
            <v>91</v>
          </cell>
          <cell r="G34">
            <v>64</v>
          </cell>
          <cell r="H34">
            <v>10.44</v>
          </cell>
          <cell r="I34" t="str">
            <v>N</v>
          </cell>
          <cell r="J34">
            <v>32.4</v>
          </cell>
          <cell r="K34">
            <v>2.2000000000000002</v>
          </cell>
        </row>
        <row r="35">
          <cell r="B35">
            <v>27.766666666666662</v>
          </cell>
          <cell r="C35">
            <v>33.9</v>
          </cell>
          <cell r="D35">
            <v>24</v>
          </cell>
          <cell r="E35">
            <v>77.5</v>
          </cell>
          <cell r="F35">
            <v>90</v>
          </cell>
          <cell r="G35">
            <v>52</v>
          </cell>
          <cell r="H35">
            <v>14.76</v>
          </cell>
          <cell r="I35" t="str">
            <v>NE</v>
          </cell>
          <cell r="J35">
            <v>30.6</v>
          </cell>
          <cell r="K35">
            <v>0</v>
          </cell>
        </row>
        <row r="36">
          <cell r="I36" t="str">
            <v>NE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25.745833333333326</v>
          </cell>
          <cell r="C5">
            <v>31.8</v>
          </cell>
          <cell r="D5">
            <v>22.7</v>
          </cell>
          <cell r="E5">
            <v>81.625</v>
          </cell>
          <cell r="F5">
            <v>98</v>
          </cell>
          <cell r="G5">
            <v>50</v>
          </cell>
          <cell r="H5">
            <v>29.880000000000003</v>
          </cell>
          <cell r="I5" t="str">
            <v>S</v>
          </cell>
          <cell r="J5">
            <v>47.16</v>
          </cell>
          <cell r="K5">
            <v>1.2000000000000002</v>
          </cell>
        </row>
        <row r="6">
          <cell r="B6">
            <v>23.3125</v>
          </cell>
          <cell r="C6">
            <v>29.9</v>
          </cell>
          <cell r="D6">
            <v>18.2</v>
          </cell>
          <cell r="E6">
            <v>68.541666666666671</v>
          </cell>
          <cell r="F6">
            <v>89</v>
          </cell>
          <cell r="G6">
            <v>42</v>
          </cell>
          <cell r="H6">
            <v>29.52</v>
          </cell>
          <cell r="I6" t="str">
            <v>S</v>
          </cell>
          <cell r="J6">
            <v>46.440000000000005</v>
          </cell>
          <cell r="K6">
            <v>0</v>
          </cell>
        </row>
        <row r="7">
          <cell r="B7">
            <v>22.099999999999998</v>
          </cell>
          <cell r="C7">
            <v>31</v>
          </cell>
          <cell r="D7">
            <v>14.6</v>
          </cell>
          <cell r="E7">
            <v>64.583333333333329</v>
          </cell>
          <cell r="F7">
            <v>91</v>
          </cell>
          <cell r="G7">
            <v>37</v>
          </cell>
          <cell r="H7">
            <v>16.920000000000002</v>
          </cell>
          <cell r="I7" t="str">
            <v>SO</v>
          </cell>
          <cell r="J7">
            <v>30.6</v>
          </cell>
          <cell r="K7">
            <v>0</v>
          </cell>
        </row>
        <row r="8">
          <cell r="B8">
            <v>24.258333333333329</v>
          </cell>
          <cell r="C8">
            <v>32.700000000000003</v>
          </cell>
          <cell r="D8">
            <v>16.600000000000001</v>
          </cell>
          <cell r="E8">
            <v>62.333333333333336</v>
          </cell>
          <cell r="F8">
            <v>90</v>
          </cell>
          <cell r="G8">
            <v>36</v>
          </cell>
          <cell r="H8">
            <v>11.520000000000001</v>
          </cell>
          <cell r="I8" t="str">
            <v>SO</v>
          </cell>
          <cell r="J8">
            <v>21.240000000000002</v>
          </cell>
          <cell r="K8">
            <v>0</v>
          </cell>
        </row>
        <row r="9">
          <cell r="B9">
            <v>25.983333333333331</v>
          </cell>
          <cell r="C9">
            <v>34.799999999999997</v>
          </cell>
          <cell r="D9">
            <v>19.2</v>
          </cell>
          <cell r="E9">
            <v>59.541666666666664</v>
          </cell>
          <cell r="F9">
            <v>85</v>
          </cell>
          <cell r="G9">
            <v>31</v>
          </cell>
          <cell r="H9">
            <v>12.6</v>
          </cell>
          <cell r="I9" t="str">
            <v>SO</v>
          </cell>
          <cell r="J9">
            <v>21.6</v>
          </cell>
          <cell r="K9">
            <v>0</v>
          </cell>
        </row>
        <row r="10">
          <cell r="B10">
            <v>27.237500000000001</v>
          </cell>
          <cell r="C10">
            <v>35.299999999999997</v>
          </cell>
          <cell r="D10">
            <v>20.100000000000001</v>
          </cell>
          <cell r="E10">
            <v>60</v>
          </cell>
          <cell r="F10">
            <v>84</v>
          </cell>
          <cell r="G10">
            <v>31</v>
          </cell>
          <cell r="H10">
            <v>12.96</v>
          </cell>
          <cell r="I10" t="str">
            <v>SO</v>
          </cell>
          <cell r="J10">
            <v>21.96</v>
          </cell>
          <cell r="K10">
            <v>0</v>
          </cell>
        </row>
        <row r="11">
          <cell r="B11">
            <v>25.487500000000001</v>
          </cell>
          <cell r="C11">
            <v>31.4</v>
          </cell>
          <cell r="D11">
            <v>20.9</v>
          </cell>
          <cell r="E11">
            <v>61.416666666666664</v>
          </cell>
          <cell r="F11">
            <v>79</v>
          </cell>
          <cell r="G11">
            <v>42</v>
          </cell>
          <cell r="H11">
            <v>28.44</v>
          </cell>
          <cell r="I11" t="str">
            <v>S</v>
          </cell>
          <cell r="J11">
            <v>39.6</v>
          </cell>
          <cell r="K11">
            <v>0</v>
          </cell>
        </row>
        <row r="12">
          <cell r="B12">
            <v>24.55</v>
          </cell>
          <cell r="C12">
            <v>33.299999999999997</v>
          </cell>
          <cell r="D12">
            <v>16.2</v>
          </cell>
          <cell r="E12">
            <v>53.5</v>
          </cell>
          <cell r="F12">
            <v>86</v>
          </cell>
          <cell r="G12">
            <v>25</v>
          </cell>
          <cell r="H12">
            <v>18</v>
          </cell>
          <cell r="I12" t="str">
            <v>SO</v>
          </cell>
          <cell r="J12">
            <v>34.92</v>
          </cell>
          <cell r="K12">
            <v>0</v>
          </cell>
        </row>
        <row r="13">
          <cell r="B13">
            <v>20.766666666666662</v>
          </cell>
          <cell r="C13">
            <v>24.7</v>
          </cell>
          <cell r="D13">
            <v>18.100000000000001</v>
          </cell>
          <cell r="E13">
            <v>67.222222222222229</v>
          </cell>
          <cell r="F13">
            <v>83</v>
          </cell>
          <cell r="G13">
            <v>50</v>
          </cell>
          <cell r="H13">
            <v>8.64</v>
          </cell>
          <cell r="I13" t="str">
            <v>L</v>
          </cell>
          <cell r="J13">
            <v>11.520000000000001</v>
          </cell>
          <cell r="K13">
            <v>0</v>
          </cell>
        </row>
        <row r="14">
          <cell r="B14">
            <v>28.079166666666666</v>
          </cell>
          <cell r="C14">
            <v>35.6</v>
          </cell>
          <cell r="D14">
            <v>19.899999999999999</v>
          </cell>
          <cell r="E14">
            <v>63.125</v>
          </cell>
          <cell r="F14">
            <v>92</v>
          </cell>
          <cell r="G14">
            <v>37</v>
          </cell>
          <cell r="H14">
            <v>22.68</v>
          </cell>
          <cell r="I14" t="str">
            <v>N</v>
          </cell>
          <cell r="J14">
            <v>40.32</v>
          </cell>
          <cell r="K14">
            <v>0</v>
          </cell>
        </row>
        <row r="15">
          <cell r="B15">
            <v>28.854166666666668</v>
          </cell>
          <cell r="C15">
            <v>35.200000000000003</v>
          </cell>
          <cell r="D15">
            <v>22.6</v>
          </cell>
          <cell r="E15">
            <v>64</v>
          </cell>
          <cell r="F15">
            <v>91</v>
          </cell>
          <cell r="G15">
            <v>38</v>
          </cell>
          <cell r="H15">
            <v>23.759999999999998</v>
          </cell>
          <cell r="I15" t="str">
            <v>N</v>
          </cell>
          <cell r="J15">
            <v>47.519999999999996</v>
          </cell>
          <cell r="K15">
            <v>0</v>
          </cell>
        </row>
        <row r="16">
          <cell r="B16">
            <v>24.981818181818184</v>
          </cell>
          <cell r="C16">
            <v>29.3</v>
          </cell>
          <cell r="D16">
            <v>21.7</v>
          </cell>
          <cell r="E16">
            <v>77.36363636363636</v>
          </cell>
          <cell r="F16">
            <v>93</v>
          </cell>
          <cell r="G16">
            <v>58</v>
          </cell>
          <cell r="H16">
            <v>8.64</v>
          </cell>
          <cell r="I16" t="str">
            <v>N</v>
          </cell>
          <cell r="J16">
            <v>14.4</v>
          </cell>
          <cell r="K16">
            <v>0</v>
          </cell>
        </row>
        <row r="17">
          <cell r="B17">
            <v>26.837500000000002</v>
          </cell>
          <cell r="C17">
            <v>34</v>
          </cell>
          <cell r="D17">
            <v>22.1</v>
          </cell>
          <cell r="E17">
            <v>73.541666666666671</v>
          </cell>
          <cell r="F17">
            <v>95</v>
          </cell>
          <cell r="G17">
            <v>43</v>
          </cell>
          <cell r="H17">
            <v>26.28</v>
          </cell>
          <cell r="I17" t="str">
            <v>N</v>
          </cell>
          <cell r="J17">
            <v>46.800000000000004</v>
          </cell>
          <cell r="K17">
            <v>0.8</v>
          </cell>
        </row>
        <row r="18">
          <cell r="B18">
            <v>28.404166666666669</v>
          </cell>
          <cell r="C18">
            <v>35.200000000000003</v>
          </cell>
          <cell r="D18">
            <v>22.8</v>
          </cell>
          <cell r="E18">
            <v>65.791666666666671</v>
          </cell>
          <cell r="F18">
            <v>85</v>
          </cell>
          <cell r="G18">
            <v>40</v>
          </cell>
          <cell r="H18">
            <v>27.36</v>
          </cell>
          <cell r="I18" t="str">
            <v>N</v>
          </cell>
          <cell r="J18">
            <v>50.4</v>
          </cell>
          <cell r="K18">
            <v>0</v>
          </cell>
        </row>
        <row r="19">
          <cell r="B19">
            <v>28.162500000000005</v>
          </cell>
          <cell r="C19">
            <v>35.200000000000003</v>
          </cell>
          <cell r="D19">
            <v>23.1</v>
          </cell>
          <cell r="E19">
            <v>67.958333333333329</v>
          </cell>
          <cell r="F19">
            <v>89</v>
          </cell>
          <cell r="G19">
            <v>43</v>
          </cell>
          <cell r="H19">
            <v>22.32</v>
          </cell>
          <cell r="I19" t="str">
            <v>N</v>
          </cell>
          <cell r="J19">
            <v>43.2</v>
          </cell>
          <cell r="K19">
            <v>0</v>
          </cell>
        </row>
        <row r="20">
          <cell r="B20">
            <v>27.88333333333334</v>
          </cell>
          <cell r="C20">
            <v>35.6</v>
          </cell>
          <cell r="D20">
            <v>22.5</v>
          </cell>
          <cell r="E20">
            <v>70.875</v>
          </cell>
          <cell r="F20">
            <v>92</v>
          </cell>
          <cell r="G20">
            <v>39</v>
          </cell>
          <cell r="H20">
            <v>15.120000000000001</v>
          </cell>
          <cell r="I20" t="str">
            <v>NE</v>
          </cell>
          <cell r="J20">
            <v>41.04</v>
          </cell>
          <cell r="K20">
            <v>0</v>
          </cell>
        </row>
        <row r="21">
          <cell r="B21">
            <v>28.941666666666663</v>
          </cell>
          <cell r="C21">
            <v>36.799999999999997</v>
          </cell>
          <cell r="D21">
            <v>22</v>
          </cell>
          <cell r="E21">
            <v>67.75</v>
          </cell>
          <cell r="F21">
            <v>96</v>
          </cell>
          <cell r="G21">
            <v>34</v>
          </cell>
          <cell r="H21">
            <v>21.96</v>
          </cell>
          <cell r="I21" t="str">
            <v>N</v>
          </cell>
          <cell r="J21">
            <v>37.080000000000005</v>
          </cell>
          <cell r="K21">
            <v>0</v>
          </cell>
        </row>
        <row r="22">
          <cell r="B22">
            <v>30.091666666666669</v>
          </cell>
          <cell r="C22">
            <v>37.799999999999997</v>
          </cell>
          <cell r="D22">
            <v>22</v>
          </cell>
          <cell r="E22">
            <v>60.25</v>
          </cell>
          <cell r="F22">
            <v>94</v>
          </cell>
          <cell r="G22">
            <v>30</v>
          </cell>
          <cell r="H22">
            <v>22.68</v>
          </cell>
          <cell r="I22" t="str">
            <v>NO</v>
          </cell>
          <cell r="J22">
            <v>41.04</v>
          </cell>
          <cell r="K22">
            <v>0</v>
          </cell>
        </row>
        <row r="23">
          <cell r="B23">
            <v>29.529166666666665</v>
          </cell>
          <cell r="C23">
            <v>37.6</v>
          </cell>
          <cell r="D23">
            <v>22.2</v>
          </cell>
          <cell r="E23">
            <v>61.75</v>
          </cell>
          <cell r="F23">
            <v>94</v>
          </cell>
          <cell r="G23">
            <v>29</v>
          </cell>
          <cell r="H23">
            <v>22.32</v>
          </cell>
          <cell r="I23" t="str">
            <v>N</v>
          </cell>
          <cell r="J23">
            <v>39.6</v>
          </cell>
          <cell r="K23">
            <v>0</v>
          </cell>
        </row>
        <row r="24">
          <cell r="B24">
            <v>29.1875</v>
          </cell>
          <cell r="C24">
            <v>37.1</v>
          </cell>
          <cell r="D24">
            <v>21.3</v>
          </cell>
          <cell r="E24">
            <v>61.416666666666664</v>
          </cell>
          <cell r="F24">
            <v>92</v>
          </cell>
          <cell r="G24">
            <v>33</v>
          </cell>
          <cell r="H24">
            <v>21.240000000000002</v>
          </cell>
          <cell r="I24" t="str">
            <v>NO</v>
          </cell>
          <cell r="J24">
            <v>45.36</v>
          </cell>
          <cell r="K24">
            <v>0</v>
          </cell>
        </row>
        <row r="25">
          <cell r="B25">
            <v>28.620833333333337</v>
          </cell>
          <cell r="C25">
            <v>35.799999999999997</v>
          </cell>
          <cell r="D25">
            <v>23.1</v>
          </cell>
          <cell r="E25">
            <v>65.583333333333329</v>
          </cell>
          <cell r="F25">
            <v>87</v>
          </cell>
          <cell r="G25">
            <v>40</v>
          </cell>
          <cell r="H25">
            <v>23.400000000000002</v>
          </cell>
          <cell r="I25" t="str">
            <v>N</v>
          </cell>
          <cell r="J25">
            <v>49.32</v>
          </cell>
          <cell r="K25">
            <v>0.4</v>
          </cell>
        </row>
        <row r="26">
          <cell r="B26">
            <v>27.666666666666675</v>
          </cell>
          <cell r="C26">
            <v>34.200000000000003</v>
          </cell>
          <cell r="D26">
            <v>22.7</v>
          </cell>
          <cell r="E26">
            <v>70.875</v>
          </cell>
          <cell r="F26">
            <v>92</v>
          </cell>
          <cell r="G26">
            <v>46</v>
          </cell>
          <cell r="H26">
            <v>24.12</v>
          </cell>
          <cell r="I26" t="str">
            <v>O</v>
          </cell>
          <cell r="J26">
            <v>36.36</v>
          </cell>
          <cell r="K26">
            <v>0.2</v>
          </cell>
        </row>
        <row r="27">
          <cell r="B27">
            <v>25.300000000000008</v>
          </cell>
          <cell r="C27">
            <v>31.5</v>
          </cell>
          <cell r="D27">
            <v>22.8</v>
          </cell>
          <cell r="E27">
            <v>86.916666666666671</v>
          </cell>
          <cell r="F27">
            <v>97</v>
          </cell>
          <cell r="G27">
            <v>63</v>
          </cell>
          <cell r="H27">
            <v>16.920000000000002</v>
          </cell>
          <cell r="I27" t="str">
            <v>N</v>
          </cell>
          <cell r="J27">
            <v>40.680000000000007</v>
          </cell>
          <cell r="K27">
            <v>28.4</v>
          </cell>
        </row>
        <row r="28">
          <cell r="B28">
            <v>24.049999999999997</v>
          </cell>
          <cell r="C28">
            <v>29.8</v>
          </cell>
          <cell r="D28">
            <v>21.9</v>
          </cell>
          <cell r="E28">
            <v>92.375</v>
          </cell>
          <cell r="F28">
            <v>99</v>
          </cell>
          <cell r="G28">
            <v>67</v>
          </cell>
          <cell r="H28">
            <v>16.559999999999999</v>
          </cell>
          <cell r="I28" t="str">
            <v>N</v>
          </cell>
          <cell r="J28">
            <v>42.480000000000004</v>
          </cell>
          <cell r="K28">
            <v>12.799999999999999</v>
          </cell>
        </row>
        <row r="29">
          <cell r="B29">
            <v>24.754166666666663</v>
          </cell>
          <cell r="C29">
            <v>32.4</v>
          </cell>
          <cell r="D29">
            <v>22.3</v>
          </cell>
          <cell r="E29">
            <v>88</v>
          </cell>
          <cell r="F29">
            <v>98</v>
          </cell>
          <cell r="G29">
            <v>54</v>
          </cell>
          <cell r="H29">
            <v>14.76</v>
          </cell>
          <cell r="I29" t="str">
            <v>N</v>
          </cell>
          <cell r="J29">
            <v>36.36</v>
          </cell>
          <cell r="K29">
            <v>34.599999999999994</v>
          </cell>
        </row>
        <row r="30">
          <cell r="B30">
            <v>25.724999999999998</v>
          </cell>
          <cell r="C30">
            <v>31.1</v>
          </cell>
          <cell r="D30">
            <v>21.3</v>
          </cell>
          <cell r="E30">
            <v>83.708333333333329</v>
          </cell>
          <cell r="F30">
            <v>98</v>
          </cell>
          <cell r="G30">
            <v>59</v>
          </cell>
          <cell r="H30">
            <v>18.36</v>
          </cell>
          <cell r="I30" t="str">
            <v>N</v>
          </cell>
          <cell r="J30">
            <v>33.480000000000004</v>
          </cell>
          <cell r="K30">
            <v>0.2</v>
          </cell>
        </row>
        <row r="31">
          <cell r="B31">
            <v>26.687500000000004</v>
          </cell>
          <cell r="C31">
            <v>32.9</v>
          </cell>
          <cell r="D31">
            <v>22.5</v>
          </cell>
          <cell r="E31">
            <v>81.125</v>
          </cell>
          <cell r="F31">
            <v>97</v>
          </cell>
          <cell r="G31">
            <v>54</v>
          </cell>
          <cell r="H31">
            <v>17.64</v>
          </cell>
          <cell r="I31" t="str">
            <v>N</v>
          </cell>
          <cell r="J31">
            <v>47.519999999999996</v>
          </cell>
          <cell r="K31">
            <v>4.6000000000000005</v>
          </cell>
        </row>
        <row r="32">
          <cell r="B32">
            <v>27.008333333333329</v>
          </cell>
          <cell r="C32">
            <v>32.6</v>
          </cell>
          <cell r="D32">
            <v>24.1</v>
          </cell>
          <cell r="E32">
            <v>81.75</v>
          </cell>
          <cell r="F32">
            <v>96</v>
          </cell>
          <cell r="G32">
            <v>61</v>
          </cell>
          <cell r="H32">
            <v>21.6</v>
          </cell>
          <cell r="I32" t="str">
            <v>N</v>
          </cell>
          <cell r="J32">
            <v>36.72</v>
          </cell>
          <cell r="K32">
            <v>0</v>
          </cell>
        </row>
        <row r="33">
          <cell r="B33">
            <v>23.929166666666671</v>
          </cell>
          <cell r="C33">
            <v>26.9</v>
          </cell>
          <cell r="D33">
            <v>21.2</v>
          </cell>
          <cell r="E33">
            <v>93.25</v>
          </cell>
          <cell r="F33">
            <v>99</v>
          </cell>
          <cell r="G33">
            <v>82</v>
          </cell>
          <cell r="H33">
            <v>14.04</v>
          </cell>
          <cell r="I33" t="str">
            <v>N</v>
          </cell>
          <cell r="J33">
            <v>38.880000000000003</v>
          </cell>
          <cell r="K33">
            <v>32.399999999999991</v>
          </cell>
        </row>
        <row r="34">
          <cell r="B34">
            <v>23.340000000000003</v>
          </cell>
          <cell r="C34">
            <v>23.5</v>
          </cell>
          <cell r="D34">
            <v>22.7</v>
          </cell>
          <cell r="E34">
            <v>96.6</v>
          </cell>
          <cell r="F34">
            <v>98</v>
          </cell>
          <cell r="G34">
            <v>95</v>
          </cell>
          <cell r="H34">
            <v>14.4</v>
          </cell>
          <cell r="I34" t="str">
            <v>N</v>
          </cell>
          <cell r="J34">
            <v>27.720000000000002</v>
          </cell>
          <cell r="K34">
            <v>0.4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N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0"/>
  <sheetViews>
    <sheetView tabSelected="1" zoomScale="90" zoomScaleNormal="90" workbookViewId="0">
      <selection activeCell="AK61" sqref="AK61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7" bestFit="1" customWidth="1"/>
  </cols>
  <sheetData>
    <row r="1" spans="1:37" ht="20.100000000000001" customHeight="1" x14ac:dyDescent="0.2">
      <c r="A1" s="148" t="s">
        <v>22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50"/>
    </row>
    <row r="2" spans="1:37" s="4" customFormat="1" ht="20.100000000000001" customHeight="1" x14ac:dyDescent="0.2">
      <c r="A2" s="151" t="s">
        <v>21</v>
      </c>
      <c r="B2" s="145" t="s">
        <v>230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7"/>
    </row>
    <row r="3" spans="1:37" s="5" customFormat="1" ht="20.100000000000001" customHeight="1" x14ac:dyDescent="0.2">
      <c r="A3" s="151"/>
      <c r="B3" s="142">
        <v>1</v>
      </c>
      <c r="C3" s="142">
        <f>SUM(B3+1)</f>
        <v>2</v>
      </c>
      <c r="D3" s="142">
        <f t="shared" ref="D3:AB3" si="0">SUM(C3+1)</f>
        <v>3</v>
      </c>
      <c r="E3" s="142">
        <f t="shared" si="0"/>
        <v>4</v>
      </c>
      <c r="F3" s="142">
        <f t="shared" si="0"/>
        <v>5</v>
      </c>
      <c r="G3" s="142">
        <v>6</v>
      </c>
      <c r="H3" s="142">
        <v>7</v>
      </c>
      <c r="I3" s="142">
        <f t="shared" si="0"/>
        <v>8</v>
      </c>
      <c r="J3" s="142">
        <f t="shared" si="0"/>
        <v>9</v>
      </c>
      <c r="K3" s="142">
        <f t="shared" si="0"/>
        <v>10</v>
      </c>
      <c r="L3" s="142">
        <f t="shared" si="0"/>
        <v>11</v>
      </c>
      <c r="M3" s="142">
        <f t="shared" si="0"/>
        <v>12</v>
      </c>
      <c r="N3" s="142">
        <f t="shared" si="0"/>
        <v>13</v>
      </c>
      <c r="O3" s="142">
        <f t="shared" si="0"/>
        <v>14</v>
      </c>
      <c r="P3" s="142">
        <f t="shared" si="0"/>
        <v>15</v>
      </c>
      <c r="Q3" s="142">
        <f t="shared" si="0"/>
        <v>16</v>
      </c>
      <c r="R3" s="142">
        <f t="shared" si="0"/>
        <v>17</v>
      </c>
      <c r="S3" s="142">
        <f t="shared" si="0"/>
        <v>18</v>
      </c>
      <c r="T3" s="142">
        <f t="shared" si="0"/>
        <v>19</v>
      </c>
      <c r="U3" s="142">
        <f t="shared" si="0"/>
        <v>20</v>
      </c>
      <c r="V3" s="142">
        <f t="shared" si="0"/>
        <v>21</v>
      </c>
      <c r="W3" s="142">
        <f t="shared" si="0"/>
        <v>22</v>
      </c>
      <c r="X3" s="142">
        <f t="shared" si="0"/>
        <v>23</v>
      </c>
      <c r="Y3" s="142">
        <f t="shared" si="0"/>
        <v>24</v>
      </c>
      <c r="Z3" s="142">
        <f t="shared" si="0"/>
        <v>25</v>
      </c>
      <c r="AA3" s="142">
        <f t="shared" si="0"/>
        <v>26</v>
      </c>
      <c r="AB3" s="142">
        <f t="shared" si="0"/>
        <v>27</v>
      </c>
      <c r="AC3" s="142">
        <f>SUM(AB3+1)</f>
        <v>28</v>
      </c>
      <c r="AD3" s="142">
        <f>SUM(AC3+1)</f>
        <v>29</v>
      </c>
      <c r="AE3" s="142">
        <v>30</v>
      </c>
      <c r="AF3" s="143">
        <v>31</v>
      </c>
      <c r="AG3" s="138" t="s">
        <v>36</v>
      </c>
    </row>
    <row r="4" spans="1:37" s="5" customFormat="1" x14ac:dyDescent="0.2">
      <c r="A4" s="15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4"/>
      <c r="AG4" s="139"/>
    </row>
    <row r="5" spans="1:37" s="5" customFormat="1" x14ac:dyDescent="0.2">
      <c r="A5" s="59" t="s">
        <v>40</v>
      </c>
      <c r="B5" s="11">
        <f>[1]Dezembro!$B$5</f>
        <v>25.570833333333336</v>
      </c>
      <c r="C5" s="11">
        <f>[1]Dezembro!$B$6</f>
        <v>26.183333333333337</v>
      </c>
      <c r="D5" s="11">
        <f>[1]Dezembro!$B$7</f>
        <v>25.545833333333331</v>
      </c>
      <c r="E5" s="11">
        <f>[1]Dezembro!$B$8</f>
        <v>26.929166666666671</v>
      </c>
      <c r="F5" s="11">
        <f>[1]Dezembro!$B$9</f>
        <v>27.612500000000001</v>
      </c>
      <c r="G5" s="11">
        <f>[1]Dezembro!$B$10</f>
        <v>28.479166666666668</v>
      </c>
      <c r="H5" s="11">
        <f>[1]Dezembro!$B$11</f>
        <v>28.379166666666663</v>
      </c>
      <c r="I5" s="11">
        <f>[1]Dezembro!$B$12</f>
        <v>26.866666666666664</v>
      </c>
      <c r="J5" s="11">
        <f>[1]Dezembro!$B$13</f>
        <v>25.225000000000005</v>
      </c>
      <c r="K5" s="11">
        <f>[1]Dezembro!$B$14</f>
        <v>27.504166666666666</v>
      </c>
      <c r="L5" s="11">
        <f>[1]Dezembro!$B$15</f>
        <v>29.020833333333325</v>
      </c>
      <c r="M5" s="11">
        <f>[1]Dezembro!$B$16</f>
        <v>29.433333333333326</v>
      </c>
      <c r="N5" s="11">
        <f>[1]Dezembro!$B$17</f>
        <v>26.783333333333328</v>
      </c>
      <c r="O5" s="11">
        <f>[1]Dezembro!$B$18</f>
        <v>28.208333333333332</v>
      </c>
      <c r="P5" s="11">
        <f>[1]Dezembro!$B$19</f>
        <v>28.387499999999999</v>
      </c>
      <c r="Q5" s="11">
        <f>[1]Dezembro!$B$20</f>
        <v>28.041666666666671</v>
      </c>
      <c r="R5" s="11">
        <f>[1]Dezembro!$B$21</f>
        <v>29.174999999999997</v>
      </c>
      <c r="S5" s="11">
        <f>[1]Dezembro!$B$22</f>
        <v>28.591666666666665</v>
      </c>
      <c r="T5" s="11">
        <f>[1]Dezembro!$B$23</f>
        <v>26.812499999999996</v>
      </c>
      <c r="U5" s="11">
        <f>[1]Dezembro!$B$24</f>
        <v>27.441666666666659</v>
      </c>
      <c r="V5" s="11">
        <f>[1]Dezembro!$B$25</f>
        <v>27.845833333333328</v>
      </c>
      <c r="W5" s="11">
        <f>[1]Dezembro!$B$26</f>
        <v>26.666666666666668</v>
      </c>
      <c r="X5" s="11">
        <f>[1]Dezembro!$B$27</f>
        <v>27.329166666666666</v>
      </c>
      <c r="Y5" s="11">
        <f>[1]Dezembro!$B$28</f>
        <v>25.649999999999995</v>
      </c>
      <c r="Z5" s="11">
        <f>[1]Dezembro!$B$29</f>
        <v>26.175000000000001</v>
      </c>
      <c r="AA5" s="11">
        <f>[1]Dezembro!$B$30</f>
        <v>26.683333333333334</v>
      </c>
      <c r="AB5" s="11">
        <f>[1]Dezembro!$B$31</f>
        <v>27.425000000000001</v>
      </c>
      <c r="AC5" s="11">
        <f>[1]Dezembro!$B$32</f>
        <v>26.512499999999999</v>
      </c>
      <c r="AD5" s="11">
        <f>[1]Dezembro!$B$33</f>
        <v>25.399999999999995</v>
      </c>
      <c r="AE5" s="11">
        <f>[1]Dezembro!$B$34</f>
        <v>26.45</v>
      </c>
      <c r="AF5" s="11">
        <f>[1]Dezembro!$B$35</f>
        <v>27.595833333333328</v>
      </c>
      <c r="AG5" s="98">
        <f>AVERAGE(B5:AF5)</f>
        <v>27.223387096774182</v>
      </c>
    </row>
    <row r="6" spans="1:37" x14ac:dyDescent="0.2">
      <c r="A6" s="59" t="s">
        <v>0</v>
      </c>
      <c r="B6" s="11">
        <f>[2]Dezembro!$B$5</f>
        <v>24.833333333333339</v>
      </c>
      <c r="C6" s="11">
        <f>[2]Dezembro!$B$6</f>
        <v>21.950000000000006</v>
      </c>
      <c r="D6" s="11">
        <f>[2]Dezembro!$B$7</f>
        <v>21.18333333333333</v>
      </c>
      <c r="E6" s="11">
        <f>[2]Dezembro!$B$8</f>
        <v>22.120833333333334</v>
      </c>
      <c r="F6" s="11">
        <f>[2]Dezembro!$B$9</f>
        <v>23.654166666666669</v>
      </c>
      <c r="G6" s="11">
        <f>[2]Dezembro!$B$10</f>
        <v>24.791666666666668</v>
      </c>
      <c r="H6" s="11">
        <f>[2]Dezembro!$B$11</f>
        <v>23.962500000000006</v>
      </c>
      <c r="I6" s="11">
        <f>[2]Dezembro!$B$12</f>
        <v>22.116666666666664</v>
      </c>
      <c r="J6" s="11">
        <f>[2]Dezembro!$B$13</f>
        <v>22.604166666666671</v>
      </c>
      <c r="K6" s="11">
        <f>[2]Dezembro!$B$14</f>
        <v>25.675000000000001</v>
      </c>
      <c r="L6" s="11">
        <f>[2]Dezembro!$B$15</f>
        <v>27.091666666666665</v>
      </c>
      <c r="M6" s="11">
        <f>[2]Dezembro!$B$16</f>
        <v>26.900000000000002</v>
      </c>
      <c r="N6" s="11">
        <f>[2]Dezembro!$B$17</f>
        <v>26.108333333333338</v>
      </c>
      <c r="O6" s="11">
        <f>[2]Dezembro!$B$18</f>
        <v>27.850000000000005</v>
      </c>
      <c r="P6" s="11">
        <f>[2]Dezembro!$B$19</f>
        <v>25.633333333333336</v>
      </c>
      <c r="Q6" s="11">
        <f>[2]Dezembro!$B$20</f>
        <v>26.366666666666671</v>
      </c>
      <c r="R6" s="11">
        <f>[2]Dezembro!$B$21</f>
        <v>26.266666666666669</v>
      </c>
      <c r="S6" s="11">
        <f>[2]Dezembro!$B$22</f>
        <v>26.445833333333329</v>
      </c>
      <c r="T6" s="11">
        <f>[2]Dezembro!$B$23</f>
        <v>27.529166666666669</v>
      </c>
      <c r="U6" s="11">
        <f>[2]Dezembro!$B$24</f>
        <v>27.854166666666671</v>
      </c>
      <c r="V6" s="11">
        <f>[2]Dezembro!$B$25</f>
        <v>27.337499999999995</v>
      </c>
      <c r="W6" s="11">
        <f>[2]Dezembro!$B$26</f>
        <v>25.55416666666666</v>
      </c>
      <c r="X6" s="11">
        <f>[2]Dezembro!$B$27</f>
        <v>23.795833333333334</v>
      </c>
      <c r="Y6" s="11">
        <f>[2]Dezembro!$B$28</f>
        <v>23.416666666666668</v>
      </c>
      <c r="Z6" s="11">
        <f>[2]Dezembro!$B$29</f>
        <v>24.258333333333336</v>
      </c>
      <c r="AA6" s="11">
        <f>[2]Dezembro!$B$30</f>
        <v>24.570833333333336</v>
      </c>
      <c r="AB6" s="11">
        <f>[2]Dezembro!$B$31</f>
        <v>26.587499999999995</v>
      </c>
      <c r="AC6" s="11">
        <f>[2]Dezembro!$B$32</f>
        <v>25.224999999999998</v>
      </c>
      <c r="AD6" s="11">
        <f>[2]Dezembro!$B$33</f>
        <v>24.158333333333331</v>
      </c>
      <c r="AE6" s="11">
        <f>[2]Dezembro!$B$34</f>
        <v>23.679166666666664</v>
      </c>
      <c r="AF6" s="11">
        <f>[2]Dezembro!$B$35</f>
        <v>25.908333333333335</v>
      </c>
      <c r="AG6" s="94">
        <f t="shared" ref="AG6" si="1">AVERAGE(B6:AF6)</f>
        <v>25.013844086021507</v>
      </c>
    </row>
    <row r="7" spans="1:37" x14ac:dyDescent="0.2">
      <c r="A7" s="59" t="s">
        <v>104</v>
      </c>
      <c r="B7" s="11">
        <f>[3]Dezembro!$B$5</f>
        <v>25.620833333333334</v>
      </c>
      <c r="C7" s="11">
        <f>[3]Dezembro!$B$6</f>
        <v>24.470833333333331</v>
      </c>
      <c r="D7" s="11">
        <f>[3]Dezembro!$B$7</f>
        <v>24.104166666666668</v>
      </c>
      <c r="E7" s="11">
        <f>[3]Dezembro!$B$8</f>
        <v>25.987499999999997</v>
      </c>
      <c r="F7" s="11">
        <f>[3]Dezembro!$B$9</f>
        <v>27.099999999999998</v>
      </c>
      <c r="G7" s="11">
        <f>[3]Dezembro!$B$10</f>
        <v>27.979166666666671</v>
      </c>
      <c r="H7" s="11">
        <f>[3]Dezembro!$B$11</f>
        <v>26.987500000000001</v>
      </c>
      <c r="I7" s="11">
        <f>[3]Dezembro!$B$12</f>
        <v>24.208333333333329</v>
      </c>
      <c r="J7" s="11">
        <f>[3]Dezembro!$B$13</f>
        <v>24.629166666666663</v>
      </c>
      <c r="K7" s="11">
        <f>[3]Dezembro!$B$14</f>
        <v>27.683333333333326</v>
      </c>
      <c r="L7" s="11">
        <f>[3]Dezembro!$B$15</f>
        <v>29.3</v>
      </c>
      <c r="M7" s="11">
        <f>[3]Dezembro!$B$16</f>
        <v>28.412499999999998</v>
      </c>
      <c r="N7" s="11">
        <f>[3]Dezembro!$B$17</f>
        <v>27.508333333333329</v>
      </c>
      <c r="O7" s="11">
        <f>[3]Dezembro!$B$18</f>
        <v>28.483333333333334</v>
      </c>
      <c r="P7" s="11">
        <f>[3]Dezembro!$B$19</f>
        <v>28.287500000000005</v>
      </c>
      <c r="Q7" s="11">
        <f>[3]Dezembro!$B$20</f>
        <v>28.366666666666674</v>
      </c>
      <c r="R7" s="11">
        <f>[3]Dezembro!$B$21</f>
        <v>30.058333333333334</v>
      </c>
      <c r="S7" s="11">
        <f>[3]Dezembro!$B$22</f>
        <v>29.908333333333335</v>
      </c>
      <c r="T7" s="11">
        <f>[3]Dezembro!$B$23</f>
        <v>28.954166666666666</v>
      </c>
      <c r="U7" s="11">
        <f>[3]Dezembro!$B$24</f>
        <v>30.387499999999999</v>
      </c>
      <c r="V7" s="11">
        <f>[3]Dezembro!$B$25</f>
        <v>30.041666666666657</v>
      </c>
      <c r="W7" s="11">
        <f>[3]Dezembro!$B$26</f>
        <v>27.087500000000006</v>
      </c>
      <c r="X7" s="11">
        <f>[3]Dezembro!$B$27</f>
        <v>23.866666666666664</v>
      </c>
      <c r="Y7" s="11">
        <f>[3]Dezembro!$B$28</f>
        <v>24.670833333333331</v>
      </c>
      <c r="Z7" s="11">
        <f>[3]Dezembro!$B$29</f>
        <v>25.070833333333336</v>
      </c>
      <c r="AA7" s="11">
        <f>[3]Dezembro!$B$30</f>
        <v>26.245833333333337</v>
      </c>
      <c r="AB7" s="11">
        <f>[3]Dezembro!$B$31</f>
        <v>26.775000000000002</v>
      </c>
      <c r="AC7" s="11">
        <f>[3]Dezembro!$B$32</f>
        <v>27.662499999999994</v>
      </c>
      <c r="AD7" s="11">
        <f>[3]Dezembro!$B$33</f>
        <v>25.970833333333331</v>
      </c>
      <c r="AE7" s="11">
        <f>[3]Dezembro!$B$34</f>
        <v>25.879166666666666</v>
      </c>
      <c r="AF7" s="11">
        <f>[3]Dezembro!$B$35</f>
        <v>27.475000000000005</v>
      </c>
      <c r="AG7" s="98">
        <f>AVERAGE(B7:AF7)</f>
        <v>27.070430107526885</v>
      </c>
    </row>
    <row r="8" spans="1:37" x14ac:dyDescent="0.2">
      <c r="A8" s="59" t="s">
        <v>1</v>
      </c>
      <c r="B8" s="11">
        <f>[4]Dezembro!$B$5</f>
        <v>28.150000000000002</v>
      </c>
      <c r="C8" s="11">
        <f>[4]Dezembro!$B$6</f>
        <v>27.37142857142857</v>
      </c>
      <c r="D8" s="11">
        <f>[4]Dezembro!$B$7</f>
        <v>27.074999999999999</v>
      </c>
      <c r="E8" s="11">
        <f>[4]Dezembro!$B$8</f>
        <v>28.000000000000004</v>
      </c>
      <c r="F8" s="11">
        <f>[4]Dezembro!$B$9</f>
        <v>29.921428571428574</v>
      </c>
      <c r="G8" s="11">
        <f>[4]Dezembro!$B$10</f>
        <v>31.818181818181813</v>
      </c>
      <c r="H8" s="11">
        <f>[4]Dezembro!$B$11</f>
        <v>30.025000000000002</v>
      </c>
      <c r="I8" s="11">
        <f>[4]Dezembro!$B$12</f>
        <v>29.218181818181822</v>
      </c>
      <c r="J8" s="11">
        <f>[4]Dezembro!$B$13</f>
        <v>31.724999999999998</v>
      </c>
      <c r="K8" s="11">
        <f>[4]Dezembro!$B$14</f>
        <v>30.150000000000002</v>
      </c>
      <c r="L8" s="11">
        <f>[4]Dezembro!$B$15</f>
        <v>32.409090909090907</v>
      </c>
      <c r="M8" s="11">
        <f>[4]Dezembro!$B$16</f>
        <v>31.24545454545455</v>
      </c>
      <c r="N8" s="11">
        <f>[4]Dezembro!$B$17</f>
        <v>31.429999999999996</v>
      </c>
      <c r="O8" s="11">
        <f>[4]Dezembro!$B$18</f>
        <v>33.659999999999997</v>
      </c>
      <c r="P8" s="11">
        <f>[4]Dezembro!$B$19</f>
        <v>34.040000000000006</v>
      </c>
      <c r="Q8" s="11">
        <f>[4]Dezembro!$B$20</f>
        <v>31.409999999999997</v>
      </c>
      <c r="R8" s="11">
        <f>[4]Dezembro!$B$21</f>
        <v>30.95</v>
      </c>
      <c r="S8" s="11">
        <f>[4]Dezembro!$B$22</f>
        <v>30.783333333333335</v>
      </c>
      <c r="T8" s="11">
        <f>[4]Dezembro!$B$23</f>
        <v>30.846153846153843</v>
      </c>
      <c r="U8" s="11">
        <f>[4]Dezembro!$B$24</f>
        <v>31.079999999999995</v>
      </c>
      <c r="V8" s="11">
        <f>[4]Dezembro!$B$25</f>
        <v>30.299999999999997</v>
      </c>
      <c r="W8" s="11">
        <f>[4]Dezembro!$B$26</f>
        <v>29.080000000000005</v>
      </c>
      <c r="X8" s="11">
        <f>[4]Dezembro!$B$27</f>
        <v>28.580000000000002</v>
      </c>
      <c r="Y8" s="11">
        <f>[4]Dezembro!$B$28</f>
        <v>27.509090909090911</v>
      </c>
      <c r="Z8" s="11">
        <f>[4]Dezembro!$B$29</f>
        <v>31.444444444444443</v>
      </c>
      <c r="AA8" s="11">
        <f>[4]Dezembro!$B$30</f>
        <v>29.030769230769238</v>
      </c>
      <c r="AB8" s="11">
        <f>[4]Dezembro!$B$31</f>
        <v>29.599999999999998</v>
      </c>
      <c r="AC8" s="11">
        <f>[4]Dezembro!$B$32</f>
        <v>31.070000000000004</v>
      </c>
      <c r="AD8" s="11">
        <f>[4]Dezembro!$B$33</f>
        <v>25.212500000000002</v>
      </c>
      <c r="AE8" s="11">
        <f>[4]Dezembro!$B$34</f>
        <v>28.091666666666665</v>
      </c>
      <c r="AF8" s="11">
        <f>[4]Dezembro!$B$35</f>
        <v>29.361538461538466</v>
      </c>
      <c r="AG8" s="94">
        <f t="shared" ref="AG8:AG9" si="2">AVERAGE(B8:AF8)</f>
        <v>30.018976229863334</v>
      </c>
    </row>
    <row r="9" spans="1:37" x14ac:dyDescent="0.2">
      <c r="A9" s="59" t="s">
        <v>167</v>
      </c>
      <c r="B9" s="11">
        <f>[5]Dezembro!$B$5</f>
        <v>23.05</v>
      </c>
      <c r="C9" s="11">
        <f>[5]Dezembro!$B$6</f>
        <v>20.866666666666667</v>
      </c>
      <c r="D9" s="11">
        <f>[5]Dezembro!$B$7</f>
        <v>20.333333333333336</v>
      </c>
      <c r="E9" s="11">
        <f>[5]Dezembro!$B$8</f>
        <v>22.174999999999997</v>
      </c>
      <c r="F9" s="11">
        <f>[5]Dezembro!$B$9</f>
        <v>24.454166666666666</v>
      </c>
      <c r="G9" s="11">
        <f>[5]Dezembro!$B$10</f>
        <v>25.295833333333334</v>
      </c>
      <c r="H9" s="11">
        <f>[5]Dezembro!$B$11</f>
        <v>22.783333333333342</v>
      </c>
      <c r="I9" s="11">
        <f>[5]Dezembro!$B$12</f>
        <v>21.9375</v>
      </c>
      <c r="J9" s="11">
        <f>[5]Dezembro!$B$13</f>
        <v>23.145833333333329</v>
      </c>
      <c r="K9" s="11">
        <f>[5]Dezembro!$B$14</f>
        <v>26.724999999999998</v>
      </c>
      <c r="L9" s="11">
        <f>[5]Dezembro!$B$15</f>
        <v>28.129166666666674</v>
      </c>
      <c r="M9" s="11">
        <f>[5]Dezembro!$B$16</f>
        <v>28.420833333333331</v>
      </c>
      <c r="N9" s="11">
        <f>[5]Dezembro!$B$17</f>
        <v>26.349999999999998</v>
      </c>
      <c r="O9" s="11">
        <f>[5]Dezembro!$B$18</f>
        <v>27.509999999999991</v>
      </c>
      <c r="P9" s="11">
        <f>[5]Dezembro!$B$19</f>
        <v>26.979166666666668</v>
      </c>
      <c r="Q9" s="11">
        <f>[5]Dezembro!$B$20</f>
        <v>26.075000000000003</v>
      </c>
      <c r="R9" s="11">
        <f>[5]Dezembro!$B$21</f>
        <v>26.7</v>
      </c>
      <c r="S9" s="11">
        <f>[5]Dezembro!$B$22</f>
        <v>28.749999999999989</v>
      </c>
      <c r="T9" s="11">
        <f>[5]Dezembro!$B$23</f>
        <v>28.879166666666663</v>
      </c>
      <c r="U9" s="11">
        <f>[5]Dezembro!$B$24</f>
        <v>29.299999999999997</v>
      </c>
      <c r="V9" s="11">
        <f>[5]Dezembro!$B$25</f>
        <v>27.329166666666666</v>
      </c>
      <c r="W9" s="11">
        <f>[5]Dezembro!$B$26</f>
        <v>25.17916666666666</v>
      </c>
      <c r="X9" s="11">
        <f>[5]Dezembro!$B$27</f>
        <v>23.916666666666668</v>
      </c>
      <c r="Y9" s="11">
        <f>[5]Dezembro!$B$28</f>
        <v>22.812499999999996</v>
      </c>
      <c r="Z9" s="11" t="str">
        <f>[5]Dezembro!$B$29</f>
        <v>*</v>
      </c>
      <c r="AA9" s="11" t="str">
        <f>[5]Dezembro!$B$30</f>
        <v>*</v>
      </c>
      <c r="AB9" s="11" t="str">
        <f>[5]Dezembro!$B$31</f>
        <v>*</v>
      </c>
      <c r="AC9" s="11" t="str">
        <f>[5]Dezembro!$B$32</f>
        <v>*</v>
      </c>
      <c r="AD9" s="11" t="str">
        <f>[5]Dezembro!$B$33</f>
        <v>*</v>
      </c>
      <c r="AE9" s="11" t="str">
        <f>[5]Dezembro!$B$34</f>
        <v>*</v>
      </c>
      <c r="AF9" s="11" t="str">
        <f>[5]Dezembro!$B$35</f>
        <v>*</v>
      </c>
      <c r="AG9" s="94">
        <f t="shared" si="2"/>
        <v>25.295729166666671</v>
      </c>
    </row>
    <row r="10" spans="1:37" x14ac:dyDescent="0.2">
      <c r="A10" s="59" t="s">
        <v>111</v>
      </c>
      <c r="B10" s="11" t="str">
        <f>[6]Dezembro!$B$5</f>
        <v>*</v>
      </c>
      <c r="C10" s="11" t="str">
        <f>[6]Dezembro!$B$6</f>
        <v>*</v>
      </c>
      <c r="D10" s="11" t="str">
        <f>[6]Dezembro!$B$7</f>
        <v>*</v>
      </c>
      <c r="E10" s="11" t="str">
        <f>[6]Dezembro!$B$8</f>
        <v>*</v>
      </c>
      <c r="F10" s="11" t="str">
        <f>[6]Dezembro!$B$9</f>
        <v>*</v>
      </c>
      <c r="G10" s="11" t="str">
        <f>[6]Dezembro!$B$10</f>
        <v>*</v>
      </c>
      <c r="H10" s="11" t="str">
        <f>[6]Dezembro!$B$11</f>
        <v>*</v>
      </c>
      <c r="I10" s="11" t="str">
        <f>[6]Dezembro!$B$12</f>
        <v>*</v>
      </c>
      <c r="J10" s="11" t="str">
        <f>[6]Dezembro!$B$13</f>
        <v>*</v>
      </c>
      <c r="K10" s="11" t="str">
        <f>[6]Dezembro!$B$14</f>
        <v>*</v>
      </c>
      <c r="L10" s="11" t="str">
        <f>[6]Dezembro!$B$15</f>
        <v>*</v>
      </c>
      <c r="M10" s="11" t="str">
        <f>[6]Dezembro!$B$16</f>
        <v>*</v>
      </c>
      <c r="N10" s="11" t="str">
        <f>[6]Dezembro!$B$17</f>
        <v>*</v>
      </c>
      <c r="O10" s="11" t="str">
        <f>[6]Dezembro!$B$18</f>
        <v>*</v>
      </c>
      <c r="P10" s="11" t="str">
        <f>[6]Dezembro!$B$19</f>
        <v>*</v>
      </c>
      <c r="Q10" s="11" t="str">
        <f>[6]Dezembro!$B$20</f>
        <v>*</v>
      </c>
      <c r="R10" s="11" t="str">
        <f>[6]Dezembro!$B$21</f>
        <v>*</v>
      </c>
      <c r="S10" s="11" t="str">
        <f>[6]Dezembro!$B$22</f>
        <v>*</v>
      </c>
      <c r="T10" s="11" t="str">
        <f>[6]Dezembro!$B$23</f>
        <v>*</v>
      </c>
      <c r="U10" s="11" t="str">
        <f>[6]Dezembro!$B$24</f>
        <v>*</v>
      </c>
      <c r="V10" s="11" t="str">
        <f>[6]Dezembro!$B$25</f>
        <v>*</v>
      </c>
      <c r="W10" s="11" t="str">
        <f>[6]Dezembro!$B$26</f>
        <v>*</v>
      </c>
      <c r="X10" s="11" t="str">
        <f>[6]Dezembro!$B$27</f>
        <v>*</v>
      </c>
      <c r="Y10" s="11" t="str">
        <f>[6]Dezembro!$B$28</f>
        <v>*</v>
      </c>
      <c r="Z10" s="11" t="str">
        <f>[6]Dezembro!$B$29</f>
        <v>*</v>
      </c>
      <c r="AA10" s="11" t="str">
        <f>[6]Dezembro!$B$30</f>
        <v>*</v>
      </c>
      <c r="AB10" s="11" t="str">
        <f>[6]Dezembro!$B$31</f>
        <v>*</v>
      </c>
      <c r="AC10" s="11" t="str">
        <f>[6]Dezembro!$B$32</f>
        <v>*</v>
      </c>
      <c r="AD10" s="11" t="str">
        <f>[6]Dezembro!$B$33</f>
        <v>*</v>
      </c>
      <c r="AE10" s="11" t="str">
        <f>[6]Dezembro!$B$34</f>
        <v>*</v>
      </c>
      <c r="AF10" s="11" t="str">
        <f>[6]Dezembro!$B$35</f>
        <v>*</v>
      </c>
      <c r="AG10" s="94" t="s">
        <v>226</v>
      </c>
    </row>
    <row r="11" spans="1:37" x14ac:dyDescent="0.2">
      <c r="A11" s="59" t="s">
        <v>64</v>
      </c>
      <c r="B11" s="11">
        <f>[7]Dezembro!$B$5</f>
        <v>25.420833333333334</v>
      </c>
      <c r="C11" s="11">
        <f>[7]Dezembro!$B$6</f>
        <v>25.795833333333334</v>
      </c>
      <c r="D11" s="11">
        <f>[7]Dezembro!$B$7</f>
        <v>25.283333333333342</v>
      </c>
      <c r="E11" s="11">
        <f>[7]Dezembro!$B$8</f>
        <v>27.074999999999999</v>
      </c>
      <c r="F11" s="11">
        <f>[7]Dezembro!$B$9</f>
        <v>28.162499999999998</v>
      </c>
      <c r="G11" s="11">
        <f>[7]Dezembro!$B$10</f>
        <v>28.358333333333334</v>
      </c>
      <c r="H11" s="11">
        <f>[7]Dezembro!$B$11</f>
        <v>27.629166666666666</v>
      </c>
      <c r="I11" s="11">
        <f>[7]Dezembro!$B$12</f>
        <v>24.708333333333329</v>
      </c>
      <c r="J11" s="11">
        <f>[7]Dezembro!$B$13</f>
        <v>24.741666666666671</v>
      </c>
      <c r="K11" s="11">
        <f>[7]Dezembro!$B$14</f>
        <v>27.866666666666664</v>
      </c>
      <c r="L11" s="11">
        <f>[7]Dezembro!$B$15</f>
        <v>29.354166666666661</v>
      </c>
      <c r="M11" s="11">
        <f>[7]Dezembro!$B$16</f>
        <v>29.470833333333328</v>
      </c>
      <c r="N11" s="11">
        <f>[7]Dezembro!$B$17</f>
        <v>27.474999999999998</v>
      </c>
      <c r="O11" s="11">
        <f>[7]Dezembro!$B$18</f>
        <v>28.608333333333334</v>
      </c>
      <c r="P11" s="11">
        <f>[7]Dezembro!$B$19</f>
        <v>27.787500000000005</v>
      </c>
      <c r="Q11" s="11">
        <f>[7]Dezembro!$B$20</f>
        <v>28.691666666666666</v>
      </c>
      <c r="R11" s="11">
        <f>[7]Dezembro!$B$21</f>
        <v>31.150000000000002</v>
      </c>
      <c r="S11" s="11">
        <f>[7]Dezembro!$B$22</f>
        <v>29.100000000000005</v>
      </c>
      <c r="T11" s="11">
        <f>[7]Dezembro!$B$23</f>
        <v>29.445833333333329</v>
      </c>
      <c r="U11" s="11">
        <f>[7]Dezembro!$B$24</f>
        <v>30.987500000000001</v>
      </c>
      <c r="V11" s="11">
        <f>[7]Dezembro!$B$25</f>
        <v>30.512499999999999</v>
      </c>
      <c r="W11" s="11">
        <f>[7]Dezembro!$B$26</f>
        <v>28.391666666666666</v>
      </c>
      <c r="X11" s="11">
        <f>[7]Dezembro!$B$27</f>
        <v>25.745833333333334</v>
      </c>
      <c r="Y11" s="11">
        <f>[7]Dezembro!$B$28</f>
        <v>24.762499999999999</v>
      </c>
      <c r="Z11" s="11">
        <f>[7]Dezembro!$B$29</f>
        <v>25.662500000000005</v>
      </c>
      <c r="AA11" s="11">
        <f>[7]Dezembro!$B$30</f>
        <v>26</v>
      </c>
      <c r="AB11" s="11">
        <f>[7]Dezembro!$B$31</f>
        <v>26.016666666666666</v>
      </c>
      <c r="AC11" s="11">
        <f>[7]Dezembro!$B$32</f>
        <v>27.516666666666669</v>
      </c>
      <c r="AD11" s="11">
        <f>[7]Dezembro!$B$33</f>
        <v>26.158333333333331</v>
      </c>
      <c r="AE11" s="11">
        <f>[7]Dezembro!$B$34</f>
        <v>26.241666666666664</v>
      </c>
      <c r="AF11" s="11">
        <f>[7]Dezembro!$B$35</f>
        <v>27.762499999999999</v>
      </c>
      <c r="AG11" s="94">
        <f t="shared" ref="AG11" si="3">AVERAGE(B11:AF11)</f>
        <v>27.480107526881724</v>
      </c>
    </row>
    <row r="12" spans="1:37" x14ac:dyDescent="0.2">
      <c r="A12" s="59" t="s">
        <v>41</v>
      </c>
      <c r="B12" s="11">
        <f>[8]Dezembro!$B$5</f>
        <v>25.433333333333326</v>
      </c>
      <c r="C12" s="11">
        <f>[8]Dezembro!$B$6</f>
        <v>23.137500000000003</v>
      </c>
      <c r="D12" s="11">
        <f>[8]Dezembro!$B$7</f>
        <v>21.716666666666669</v>
      </c>
      <c r="E12" s="11">
        <f>[8]Dezembro!$B$8</f>
        <v>23.200000000000003</v>
      </c>
      <c r="F12" s="11">
        <f>[8]Dezembro!$B$9</f>
        <v>24.933333333333334</v>
      </c>
      <c r="G12" s="11">
        <f>[8]Dezembro!$B$10</f>
        <v>25.749999999999996</v>
      </c>
      <c r="H12" s="11">
        <f>[8]Dezembro!$B$11</f>
        <v>24.024999999999995</v>
      </c>
      <c r="I12" s="11">
        <f>[8]Dezembro!$B$12</f>
        <v>23.866666666666671</v>
      </c>
      <c r="J12" s="11">
        <f>[8]Dezembro!$B$13</f>
        <v>24.979166666666661</v>
      </c>
      <c r="K12" s="11">
        <f>[8]Dezembro!$B$14</f>
        <v>27.966666666666665</v>
      </c>
      <c r="L12" s="11">
        <f>[8]Dezembro!$B$15</f>
        <v>28.562499999999996</v>
      </c>
      <c r="M12" s="11">
        <f>[8]Dezembro!$B$16</f>
        <v>28.008333333333329</v>
      </c>
      <c r="N12" s="11">
        <f>[8]Dezembro!$B$17</f>
        <v>28.654166666666665</v>
      </c>
      <c r="O12" s="11">
        <f>[8]Dezembro!$B$18</f>
        <v>28.629166666666663</v>
      </c>
      <c r="P12" s="11">
        <f>[8]Dezembro!$B$19</f>
        <v>27.095833333333331</v>
      </c>
      <c r="Q12" s="11">
        <f>[8]Dezembro!$B$20</f>
        <v>26.6875</v>
      </c>
      <c r="R12" s="11">
        <f>[8]Dezembro!$B$21</f>
        <v>28.416666666666661</v>
      </c>
      <c r="S12" s="11">
        <f>[8]Dezembro!$B$22</f>
        <v>29.175000000000001</v>
      </c>
      <c r="T12" s="11">
        <f>[8]Dezembro!$B$23</f>
        <v>28.625</v>
      </c>
      <c r="U12" s="11">
        <f>[8]Dezembro!$B$24</f>
        <v>29.149999999999995</v>
      </c>
      <c r="V12" s="11">
        <f>[8]Dezembro!$B$25</f>
        <v>28.266666666666662</v>
      </c>
      <c r="W12" s="11">
        <f>[8]Dezembro!$B$26</f>
        <v>27.308333333333337</v>
      </c>
      <c r="X12" s="11">
        <f>[8]Dezembro!$B$27</f>
        <v>25.841666666666665</v>
      </c>
      <c r="Y12" s="11">
        <f>[8]Dezembro!$B$28</f>
        <v>25.279166666666665</v>
      </c>
      <c r="Z12" s="11">
        <f>[8]Dezembro!$B$29</f>
        <v>25.383333333333329</v>
      </c>
      <c r="AA12" s="11">
        <f>[8]Dezembro!$B$30</f>
        <v>26.083333333333332</v>
      </c>
      <c r="AB12" s="11">
        <f>[8]Dezembro!$B$31</f>
        <v>27.512499999999999</v>
      </c>
      <c r="AC12" s="11">
        <f>[8]Dezembro!$B$32</f>
        <v>27.950000000000003</v>
      </c>
      <c r="AD12" s="11">
        <f>[8]Dezembro!$B$33</f>
        <v>24.362499999999997</v>
      </c>
      <c r="AE12" s="11">
        <f>[8]Dezembro!$B$34</f>
        <v>25.704166666666666</v>
      </c>
      <c r="AF12" s="11">
        <f>[8]Dezembro!$B$35</f>
        <v>27.766666666666662</v>
      </c>
      <c r="AG12" s="94">
        <f>AVERAGE(B12:AF12)</f>
        <v>26.434543010752687</v>
      </c>
    </row>
    <row r="13" spans="1:37" x14ac:dyDescent="0.2">
      <c r="A13" s="59" t="s">
        <v>114</v>
      </c>
      <c r="B13" s="11">
        <f>[9]Dezembro!$B$5</f>
        <v>25.745833333333326</v>
      </c>
      <c r="C13" s="11">
        <f>[9]Dezembro!$B$6</f>
        <v>23.3125</v>
      </c>
      <c r="D13" s="11">
        <f>[9]Dezembro!$B$7</f>
        <v>22.099999999999998</v>
      </c>
      <c r="E13" s="11">
        <f>[9]Dezembro!$B$8</f>
        <v>24.258333333333329</v>
      </c>
      <c r="F13" s="11">
        <f>[9]Dezembro!$B$9</f>
        <v>25.983333333333331</v>
      </c>
      <c r="G13" s="11">
        <f>[9]Dezembro!$B$10</f>
        <v>27.237500000000001</v>
      </c>
      <c r="H13" s="11">
        <f>[9]Dezembro!$B$11</f>
        <v>25.487500000000001</v>
      </c>
      <c r="I13" s="11">
        <f>[9]Dezembro!$B$12</f>
        <v>24.55</v>
      </c>
      <c r="J13" s="11">
        <f>[9]Dezembro!$B$13</f>
        <v>20.766666666666662</v>
      </c>
      <c r="K13" s="11">
        <f>[9]Dezembro!$B$14</f>
        <v>28.079166666666666</v>
      </c>
      <c r="L13" s="11">
        <f>[9]Dezembro!$B$15</f>
        <v>28.854166666666668</v>
      </c>
      <c r="M13" s="11">
        <f>[9]Dezembro!$B$16</f>
        <v>24.981818181818184</v>
      </c>
      <c r="N13" s="11">
        <f>[9]Dezembro!$B$17</f>
        <v>26.837500000000002</v>
      </c>
      <c r="O13" s="11">
        <f>[9]Dezembro!$B$18</f>
        <v>28.404166666666669</v>
      </c>
      <c r="P13" s="11">
        <f>[9]Dezembro!$B$19</f>
        <v>28.162500000000005</v>
      </c>
      <c r="Q13" s="11">
        <f>[9]Dezembro!$B$20</f>
        <v>27.88333333333334</v>
      </c>
      <c r="R13" s="11">
        <f>[9]Dezembro!$B$21</f>
        <v>28.941666666666663</v>
      </c>
      <c r="S13" s="11">
        <f>[9]Dezembro!$B$22</f>
        <v>30.091666666666669</v>
      </c>
      <c r="T13" s="11">
        <f>[9]Dezembro!$B$23</f>
        <v>29.529166666666665</v>
      </c>
      <c r="U13" s="11">
        <f>[9]Dezembro!$B$24</f>
        <v>29.1875</v>
      </c>
      <c r="V13" s="11">
        <f>[9]Dezembro!$B$25</f>
        <v>28.620833333333337</v>
      </c>
      <c r="W13" s="11">
        <f>[9]Dezembro!$B$26</f>
        <v>27.666666666666675</v>
      </c>
      <c r="X13" s="11">
        <f>[9]Dezembro!$B$27</f>
        <v>25.300000000000008</v>
      </c>
      <c r="Y13" s="11">
        <f>[9]Dezembro!$B$28</f>
        <v>24.049999999999997</v>
      </c>
      <c r="Z13" s="11">
        <f>[9]Dezembro!$B$29</f>
        <v>24.754166666666663</v>
      </c>
      <c r="AA13" s="11">
        <f>[9]Dezembro!$B$30</f>
        <v>25.724999999999998</v>
      </c>
      <c r="AB13" s="11">
        <f>[9]Dezembro!$B$31</f>
        <v>26.687500000000004</v>
      </c>
      <c r="AC13" s="11">
        <f>[9]Dezembro!$B$32</f>
        <v>27.008333333333329</v>
      </c>
      <c r="AD13" s="11">
        <f>[9]Dezembro!$B$33</f>
        <v>23.929166666666671</v>
      </c>
      <c r="AE13" s="11">
        <f>[9]Dezembro!$B$34</f>
        <v>23.340000000000003</v>
      </c>
      <c r="AF13" s="11" t="str">
        <f>[9]Dezembro!$B$35</f>
        <v>*</v>
      </c>
      <c r="AG13" s="94">
        <f t="shared" ref="AG13:AG15" si="4">AVERAGE(B13:AF13)</f>
        <v>26.249199494949494</v>
      </c>
    </row>
    <row r="14" spans="1:37" x14ac:dyDescent="0.2">
      <c r="A14" s="59" t="s">
        <v>118</v>
      </c>
      <c r="B14" s="11">
        <f>[10]Dezembro!$B$5</f>
        <v>23.891666666666662</v>
      </c>
      <c r="C14" s="11">
        <f>[10]Dezembro!$B$6</f>
        <v>25.358333333333334</v>
      </c>
      <c r="D14" s="11">
        <f>[10]Dezembro!$B$7</f>
        <v>25.391666666666662</v>
      </c>
      <c r="E14" s="11">
        <f>[10]Dezembro!$B$8</f>
        <v>26.479166666666668</v>
      </c>
      <c r="F14" s="11">
        <f>[10]Dezembro!$B$9</f>
        <v>27.595833333333331</v>
      </c>
      <c r="G14" s="11">
        <f>[10]Dezembro!$B$10</f>
        <v>27.708333333333339</v>
      </c>
      <c r="H14" s="11">
        <f>[10]Dezembro!$B$11</f>
        <v>26.437499999999996</v>
      </c>
      <c r="I14" s="11">
        <f>[10]Dezembro!$B$12</f>
        <v>25.145833333333329</v>
      </c>
      <c r="J14" s="11">
        <f>[10]Dezembro!$B$13</f>
        <v>24.891666666666666</v>
      </c>
      <c r="K14" s="11">
        <f>[10]Dezembro!$B$14</f>
        <v>27.045833333333331</v>
      </c>
      <c r="L14" s="11">
        <f>[10]Dezembro!$B$15</f>
        <v>28.679166666666664</v>
      </c>
      <c r="M14" s="11">
        <f>[10]Dezembro!$B$16</f>
        <v>29.041666666666671</v>
      </c>
      <c r="N14" s="11">
        <f>[10]Dezembro!$B$17</f>
        <v>27.054166666666671</v>
      </c>
      <c r="O14" s="11">
        <f>[10]Dezembro!$B$18</f>
        <v>27.537500000000009</v>
      </c>
      <c r="P14" s="11">
        <f>[10]Dezembro!$B$19</f>
        <v>26.95</v>
      </c>
      <c r="Q14" s="11">
        <f>[10]Dezembro!$B$20</f>
        <v>28.112499999999997</v>
      </c>
      <c r="R14" s="11">
        <f>[10]Dezembro!$B$21</f>
        <v>29.754166666666663</v>
      </c>
      <c r="S14" s="11">
        <f>[10]Dezembro!$B$22</f>
        <v>28.454166666666669</v>
      </c>
      <c r="T14" s="11">
        <f>[10]Dezembro!$B$23</f>
        <v>27.987500000000001</v>
      </c>
      <c r="U14" s="11">
        <f>[10]Dezembro!$B$24</f>
        <v>29.862499999999997</v>
      </c>
      <c r="V14" s="11">
        <f>[10]Dezembro!$B$25</f>
        <v>27.533333333333331</v>
      </c>
      <c r="W14" s="11">
        <f>[10]Dezembro!$B$26</f>
        <v>27.091666666666669</v>
      </c>
      <c r="X14" s="11">
        <f>[10]Dezembro!$B$27</f>
        <v>25.470833333333331</v>
      </c>
      <c r="Y14" s="11">
        <f>[10]Dezembro!$B$28</f>
        <v>24.929166666666671</v>
      </c>
      <c r="Z14" s="11">
        <f>[10]Dezembro!$B$29</f>
        <v>25.295833333333334</v>
      </c>
      <c r="AA14" s="11">
        <f>[10]Dezembro!$B$30</f>
        <v>25.487499999999997</v>
      </c>
      <c r="AB14" s="11">
        <f>[10]Dezembro!$B$31</f>
        <v>25.379166666666666</v>
      </c>
      <c r="AC14" s="11">
        <f>[10]Dezembro!$B$32</f>
        <v>26.558333333333326</v>
      </c>
      <c r="AD14" s="11">
        <f>[10]Dezembro!$B$33</f>
        <v>26.720833333333335</v>
      </c>
      <c r="AE14" s="11">
        <f>[10]Dezembro!$B$34</f>
        <v>26.250000000000004</v>
      </c>
      <c r="AF14" s="11">
        <f>[10]Dezembro!$B$35</f>
        <v>27.225000000000005</v>
      </c>
      <c r="AG14" s="94">
        <f>AVERAGE(B14:AF14)</f>
        <v>26.816801075268813</v>
      </c>
    </row>
    <row r="15" spans="1:37" x14ac:dyDescent="0.2">
      <c r="A15" s="59" t="s">
        <v>121</v>
      </c>
      <c r="B15" s="11">
        <f>[11]Dezembro!$B$5</f>
        <v>24.170833333333331</v>
      </c>
      <c r="C15" s="11">
        <f>[11]Dezembro!$B$6</f>
        <v>21.479166666666668</v>
      </c>
      <c r="D15" s="11">
        <f>[11]Dezembro!$B$7</f>
        <v>21.037500000000001</v>
      </c>
      <c r="E15" s="11">
        <f>[11]Dezembro!$B$8</f>
        <v>22.512499999999999</v>
      </c>
      <c r="F15" s="11">
        <f>[11]Dezembro!$B$9</f>
        <v>24.645833333333332</v>
      </c>
      <c r="G15" s="11">
        <f>[11]Dezembro!$B$10</f>
        <v>25.425000000000001</v>
      </c>
      <c r="H15" s="11">
        <f>[11]Dezembro!$B$11</f>
        <v>23.570833333333336</v>
      </c>
      <c r="I15" s="11">
        <f>[11]Dezembro!$B$12</f>
        <v>22.383333333333336</v>
      </c>
      <c r="J15" s="11">
        <f>[11]Dezembro!$B$13</f>
        <v>24.545833333333334</v>
      </c>
      <c r="K15" s="11">
        <f>[11]Dezembro!$B$14</f>
        <v>27.745833333333341</v>
      </c>
      <c r="L15" s="11">
        <f>[11]Dezembro!$B$15</f>
        <v>28.758333333333326</v>
      </c>
      <c r="M15" s="11">
        <f>[11]Dezembro!$B$16</f>
        <v>28.737499999999997</v>
      </c>
      <c r="N15" s="11">
        <f>[11]Dezembro!$B$17</f>
        <v>26.833333333333329</v>
      </c>
      <c r="O15" s="11">
        <f>[11]Dezembro!$B$18</f>
        <v>28.654166666666701</v>
      </c>
      <c r="P15" s="11">
        <f>[11]Dezembro!$B$19</f>
        <v>28.912499999999994</v>
      </c>
      <c r="Q15" s="11">
        <f>[11]Dezembro!$B$20</f>
        <v>27.199999999999992</v>
      </c>
      <c r="R15" s="11">
        <f>[11]Dezembro!$B$21</f>
        <v>29.129166666666663</v>
      </c>
      <c r="S15" s="11">
        <f>[11]Dezembro!$B$22</f>
        <v>28.720833333333335</v>
      </c>
      <c r="T15" s="11">
        <f>[11]Dezembro!$B$23</f>
        <v>29.295833333333331</v>
      </c>
      <c r="U15" s="11">
        <f>[11]Dezembro!$B$24</f>
        <v>29.95</v>
      </c>
      <c r="V15" s="11">
        <f>[11]Dezembro!$B$25</f>
        <v>28.324999999999999</v>
      </c>
      <c r="W15" s="11">
        <f>[11]Dezembro!$B$26</f>
        <v>25.133333333333326</v>
      </c>
      <c r="X15" s="11">
        <f>[11]Dezembro!$B$27</f>
        <v>24.433333333333334</v>
      </c>
      <c r="Y15" s="11">
        <f>[11]Dezembro!$B$28</f>
        <v>24.220833333333335</v>
      </c>
      <c r="Z15" s="11">
        <f>[11]Dezembro!$B$29</f>
        <v>25.458333333333332</v>
      </c>
      <c r="AA15" s="11">
        <f>[11]Dezembro!$B$30</f>
        <v>25.875</v>
      </c>
      <c r="AB15" s="11">
        <f>[11]Dezembro!$B$31</f>
        <v>27.158333333333331</v>
      </c>
      <c r="AC15" s="11">
        <f>[11]Dezembro!$B$32</f>
        <v>25.708333333333339</v>
      </c>
      <c r="AD15" s="11">
        <f>[11]Dezembro!$B$33</f>
        <v>24.625</v>
      </c>
      <c r="AE15" s="11">
        <f>[11]Dezembro!$B$34</f>
        <v>24.604166666666668</v>
      </c>
      <c r="AF15" s="11">
        <f>[11]Dezembro!$B$35</f>
        <v>26.941666666666674</v>
      </c>
      <c r="AG15" s="94">
        <f t="shared" si="4"/>
        <v>26.006182795698926</v>
      </c>
    </row>
    <row r="16" spans="1:37" x14ac:dyDescent="0.2">
      <c r="A16" s="59" t="s">
        <v>168</v>
      </c>
      <c r="B16" s="11">
        <f>[12]Dezembro!$B$5</f>
        <v>23.908333333333335</v>
      </c>
      <c r="C16" s="11">
        <f>[12]Dezembro!$B$6</f>
        <v>23.995833333333334</v>
      </c>
      <c r="D16" s="11">
        <f>[12]Dezembro!$B$7</f>
        <v>23.42173913043478</v>
      </c>
      <c r="E16" s="11">
        <f>[12]Dezembro!$B$8</f>
        <v>24.99166666666666</v>
      </c>
      <c r="F16" s="11">
        <f>[12]Dezembro!$B$9</f>
        <v>26.587499999999995</v>
      </c>
      <c r="G16" s="11">
        <f>[12]Dezembro!$B$10</f>
        <v>27.083333333333332</v>
      </c>
      <c r="H16" s="11">
        <f>[12]Dezembro!$B$11</f>
        <v>27.270833333333332</v>
      </c>
      <c r="I16" s="11">
        <f>[12]Dezembro!$B$12</f>
        <v>25.745833333333334</v>
      </c>
      <c r="J16" s="11">
        <f>[12]Dezembro!$B$13</f>
        <v>25.658333333333335</v>
      </c>
      <c r="K16" s="11">
        <f>[12]Dezembro!$B$14</f>
        <v>27.618181818181821</v>
      </c>
      <c r="L16" s="11">
        <f>[12]Dezembro!$B$15</f>
        <v>27.362500000000001</v>
      </c>
      <c r="M16" s="11">
        <f>[12]Dezembro!$B$16</f>
        <v>27.162499999999998</v>
      </c>
      <c r="N16" s="11">
        <f>[12]Dezembro!$B$17</f>
        <v>24.854166666666668</v>
      </c>
      <c r="O16" s="11">
        <f>[12]Dezembro!$B$18</f>
        <v>25.508333333333329</v>
      </c>
      <c r="P16" s="11">
        <f>[12]Dezembro!$B$19</f>
        <v>25.537499999999998</v>
      </c>
      <c r="Q16" s="11">
        <f>[12]Dezembro!$B$20</f>
        <v>26.700000000000003</v>
      </c>
      <c r="R16" s="11">
        <f>[12]Dezembro!$B$21</f>
        <v>27.712500000000002</v>
      </c>
      <c r="S16" s="11">
        <f>[12]Dezembro!$B$22</f>
        <v>27.458333333333329</v>
      </c>
      <c r="T16" s="11">
        <f>[12]Dezembro!$B$23</f>
        <v>27.016666666666666</v>
      </c>
      <c r="U16" s="11">
        <f>[12]Dezembro!$B$24</f>
        <v>28.475000000000005</v>
      </c>
      <c r="V16" s="11">
        <f>[12]Dezembro!$B$25</f>
        <v>27.095833333333335</v>
      </c>
      <c r="W16" s="11">
        <f>[12]Dezembro!$B$26</f>
        <v>24.995833333333334</v>
      </c>
      <c r="X16" s="11">
        <f>[12]Dezembro!$B$27</f>
        <v>26.554166666666664</v>
      </c>
      <c r="Y16" s="11">
        <f>[12]Dezembro!$B$28</f>
        <v>24.399999999999995</v>
      </c>
      <c r="Z16" s="11">
        <f>[12]Dezembro!$B$29</f>
        <v>24.908333333333331</v>
      </c>
      <c r="AA16" s="11">
        <f>[12]Dezembro!$B$30</f>
        <v>24.787500000000005</v>
      </c>
      <c r="AB16" s="11">
        <f>[12]Dezembro!$B$31</f>
        <v>25.05</v>
      </c>
      <c r="AC16" s="11">
        <f>[12]Dezembro!$B$32</f>
        <v>23.533333333333331</v>
      </c>
      <c r="AD16" s="11">
        <f>[12]Dezembro!$B$33</f>
        <v>23.304166666666664</v>
      </c>
      <c r="AE16" s="11">
        <f>[12]Dezembro!$B$34</f>
        <v>23.929166666666671</v>
      </c>
      <c r="AF16" s="11">
        <f>[12]Dezembro!$B$35</f>
        <v>24.995833333333334</v>
      </c>
      <c r="AG16" s="94">
        <f>AVERAGE(B16:AF16)</f>
        <v>25.729782396191926</v>
      </c>
      <c r="AK16" t="s">
        <v>47</v>
      </c>
    </row>
    <row r="17" spans="1:38" x14ac:dyDescent="0.2">
      <c r="A17" s="59" t="s">
        <v>2</v>
      </c>
      <c r="B17" s="11">
        <f>[13]Dezembro!$B$5</f>
        <v>24.354166666666671</v>
      </c>
      <c r="C17" s="11">
        <f>[13]Dezembro!$B$6</f>
        <v>23.329166666666666</v>
      </c>
      <c r="D17" s="11">
        <f>[13]Dezembro!$B$7</f>
        <v>22.429166666666664</v>
      </c>
      <c r="E17" s="11">
        <f>[13]Dezembro!$B$8</f>
        <v>24.958333333333332</v>
      </c>
      <c r="F17" s="11">
        <f>[13]Dezembro!$B$9</f>
        <v>25.795833333333334</v>
      </c>
      <c r="G17" s="11">
        <f>[13]Dezembro!$B$10</f>
        <v>28.016666666666666</v>
      </c>
      <c r="H17" s="11">
        <f>[13]Dezembro!$B$11</f>
        <v>26.258333333333329</v>
      </c>
      <c r="I17" s="11">
        <f>[13]Dezembro!$B$12</f>
        <v>25.437500000000004</v>
      </c>
      <c r="J17" s="11">
        <f>[13]Dezembro!$B$13</f>
        <v>26.504166666666674</v>
      </c>
      <c r="K17" s="11">
        <f>[13]Dezembro!$B$14</f>
        <v>28.470833333333331</v>
      </c>
      <c r="L17" s="11">
        <f>[13]Dezembro!$B$15</f>
        <v>28.13333333333334</v>
      </c>
      <c r="M17" s="11">
        <f>[13]Dezembro!$B$16</f>
        <v>26.791666666666668</v>
      </c>
      <c r="N17" s="11">
        <f>[13]Dezembro!$B$17</f>
        <v>26.333333333333332</v>
      </c>
      <c r="O17" s="11">
        <f>[13]Dezembro!$B$18</f>
        <v>27.037499999999998</v>
      </c>
      <c r="P17" s="11">
        <f>[13]Dezembro!$B$19</f>
        <v>26.708333333333332</v>
      </c>
      <c r="Q17" s="11">
        <f>[13]Dezembro!$B$20</f>
        <v>26.404166666666665</v>
      </c>
      <c r="R17" s="11">
        <f>[13]Dezembro!$B$21</f>
        <v>27.716666666666665</v>
      </c>
      <c r="S17" s="11">
        <f>[13]Dezembro!$B$22</f>
        <v>27.041666666666661</v>
      </c>
      <c r="T17" s="11">
        <f>[13]Dezembro!$B$23</f>
        <v>27.499999999999996</v>
      </c>
      <c r="U17" s="11">
        <f>[13]Dezembro!$B$24</f>
        <v>28.400000000000002</v>
      </c>
      <c r="V17" s="11">
        <f>[13]Dezembro!$B$25</f>
        <v>28.120833333333334</v>
      </c>
      <c r="W17" s="11">
        <f>[13]Dezembro!$B$26</f>
        <v>26.349999999999998</v>
      </c>
      <c r="X17" s="11">
        <f>[13]Dezembro!$B$27</f>
        <v>25.229166666666661</v>
      </c>
      <c r="Y17" s="11">
        <f>[13]Dezembro!$B$28</f>
        <v>23.799999999999997</v>
      </c>
      <c r="Z17" s="11">
        <f>[13]Dezembro!$B$29</f>
        <v>25.216666666666669</v>
      </c>
      <c r="AA17" s="11">
        <f>[13]Dezembro!$B$30</f>
        <v>24.491666666666664</v>
      </c>
      <c r="AB17" s="11">
        <f>[13]Dezembro!$B$31</f>
        <v>25.370833333333337</v>
      </c>
      <c r="AC17" s="11">
        <f>[13]Dezembro!$B$32</f>
        <v>25.120833333333337</v>
      </c>
      <c r="AD17" s="11">
        <f>[13]Dezembro!$B$33</f>
        <v>23.725000000000005</v>
      </c>
      <c r="AE17" s="11">
        <f>[13]Dezembro!$B$34</f>
        <v>23.912500000000005</v>
      </c>
      <c r="AF17" s="11">
        <f>[13]Dezembro!$B$35</f>
        <v>24.608333333333338</v>
      </c>
      <c r="AG17" s="94">
        <f t="shared" ref="AG17:AG22" si="5">AVERAGE(B17:AF17)</f>
        <v>25.921505376344083</v>
      </c>
      <c r="AI17" s="12" t="s">
        <v>47</v>
      </c>
    </row>
    <row r="18" spans="1:38" x14ac:dyDescent="0.2">
      <c r="A18" s="59" t="s">
        <v>3</v>
      </c>
      <c r="B18" s="11">
        <f>[14]Dezembro!$B$5</f>
        <v>24.154166666666672</v>
      </c>
      <c r="C18" s="11">
        <f>[14]Dezembro!$B$6</f>
        <v>24.937499999999996</v>
      </c>
      <c r="D18" s="11">
        <f>[14]Dezembro!$B$7</f>
        <v>24.949999999999992</v>
      </c>
      <c r="E18" s="11">
        <f>[14]Dezembro!$B$8</f>
        <v>26.241666666666674</v>
      </c>
      <c r="F18" s="11">
        <f>[14]Dezembro!$B$9</f>
        <v>26.712499999999995</v>
      </c>
      <c r="G18" s="11">
        <f>[14]Dezembro!$B$10</f>
        <v>27.791666666666668</v>
      </c>
      <c r="H18" s="11">
        <f>[14]Dezembro!$B$11</f>
        <v>28.695833333333329</v>
      </c>
      <c r="I18" s="11">
        <f>[14]Dezembro!$B$12</f>
        <v>26.745833333333341</v>
      </c>
      <c r="J18" s="11">
        <f>[14]Dezembro!$B$13</f>
        <v>25.63333333333334</v>
      </c>
      <c r="K18" s="11">
        <f>[14]Dezembro!$B$14</f>
        <v>26.712500000000006</v>
      </c>
      <c r="L18" s="11">
        <f>[14]Dezembro!$B$15</f>
        <v>27.125</v>
      </c>
      <c r="M18" s="11">
        <f>[14]Dezembro!$B$16</f>
        <v>27.44583333333334</v>
      </c>
      <c r="N18" s="11">
        <f>[14]Dezembro!$B$17</f>
        <v>26.429166666666664</v>
      </c>
      <c r="O18" s="11">
        <f>[14]Dezembro!$B$18</f>
        <v>26.770833333333332</v>
      </c>
      <c r="P18" s="11">
        <f>[14]Dezembro!$B$19</f>
        <v>26.016666666666662</v>
      </c>
      <c r="Q18" s="11">
        <f>[14]Dezembro!$B$20</f>
        <v>27.508333333333329</v>
      </c>
      <c r="R18" s="11">
        <f>[14]Dezembro!$B$21</f>
        <v>27.308333333333326</v>
      </c>
      <c r="S18" s="11">
        <f>[14]Dezembro!$B$22</f>
        <v>28.312500000000004</v>
      </c>
      <c r="T18" s="11">
        <f>[14]Dezembro!$B$23</f>
        <v>28.291666666666671</v>
      </c>
      <c r="U18" s="11">
        <f>[14]Dezembro!$B$24</f>
        <v>28.816666666666666</v>
      </c>
      <c r="V18" s="11">
        <f>[14]Dezembro!$B$25</f>
        <v>27.45</v>
      </c>
      <c r="W18" s="11">
        <f>[14]Dezembro!$B$26</f>
        <v>26.883333333333336</v>
      </c>
      <c r="X18" s="11">
        <f>[14]Dezembro!$B$27</f>
        <v>27.066666666666663</v>
      </c>
      <c r="Y18" s="11">
        <f>[14]Dezembro!$B$28</f>
        <v>24.620833333333334</v>
      </c>
      <c r="Z18" s="11">
        <f>[14]Dezembro!$B$29</f>
        <v>25.233333333333334</v>
      </c>
      <c r="AA18" s="11">
        <f>[14]Dezembro!$B$30</f>
        <v>23.816666666666666</v>
      </c>
      <c r="AB18" s="11">
        <f>[14]Dezembro!$B$31</f>
        <v>25.566666666666663</v>
      </c>
      <c r="AC18" s="11">
        <f>[14]Dezembro!$B$32</f>
        <v>24.408333333333335</v>
      </c>
      <c r="AD18" s="11">
        <f>[14]Dezembro!$B$33</f>
        <v>24.633333333333329</v>
      </c>
      <c r="AE18" s="11">
        <f>[14]Dezembro!$B$34</f>
        <v>25.945833333333329</v>
      </c>
      <c r="AF18" s="11">
        <f>[14]Dezembro!$B$35</f>
        <v>26.387500000000003</v>
      </c>
      <c r="AG18" s="94">
        <f>AVERAGE(B18:AF18)</f>
        <v>26.406854838709677</v>
      </c>
      <c r="AH18" s="12" t="s">
        <v>47</v>
      </c>
      <c r="AI18" s="12" t="s">
        <v>47</v>
      </c>
      <c r="AL18" t="s">
        <v>47</v>
      </c>
    </row>
    <row r="19" spans="1:38" x14ac:dyDescent="0.2">
      <c r="A19" s="59" t="s">
        <v>4</v>
      </c>
      <c r="B19" s="11">
        <f>[15]Dezembro!$B$5</f>
        <v>22.308333333333334</v>
      </c>
      <c r="C19" s="11">
        <f>[15]Dezembro!$B$6</f>
        <v>21.925000000000001</v>
      </c>
      <c r="D19" s="11">
        <f>[15]Dezembro!$B$7</f>
        <v>21.758333333333329</v>
      </c>
      <c r="E19" s="11">
        <f>[15]Dezembro!$B$8</f>
        <v>24.091666666666669</v>
      </c>
      <c r="F19" s="11">
        <f>[15]Dezembro!$B$9</f>
        <v>25.129166666666666</v>
      </c>
      <c r="G19" s="11">
        <f>[15]Dezembro!$B$10</f>
        <v>24.829166666666666</v>
      </c>
      <c r="H19" s="11">
        <f>[15]Dezembro!$B$11</f>
        <v>25.254166666666666</v>
      </c>
      <c r="I19" s="11">
        <f>[15]Dezembro!$B$12</f>
        <v>23.358333333333331</v>
      </c>
      <c r="J19" s="11">
        <f>[15]Dezembro!$B$13</f>
        <v>23.683333333333337</v>
      </c>
      <c r="K19" s="11">
        <f>[15]Dezembro!$B$14</f>
        <v>24.216666666666658</v>
      </c>
      <c r="L19" s="11">
        <f>[15]Dezembro!$B$15</f>
        <v>24.400000000000002</v>
      </c>
      <c r="M19" s="11">
        <f>[15]Dezembro!$B$16</f>
        <v>24.954166666666666</v>
      </c>
      <c r="N19" s="11">
        <f>[15]Dezembro!$B$17</f>
        <v>22.916666666666671</v>
      </c>
      <c r="O19" s="11">
        <f>[15]Dezembro!$B$18</f>
        <v>23.370833333333334</v>
      </c>
      <c r="P19" s="11">
        <f>[15]Dezembro!$B$19</f>
        <v>22.825000000000003</v>
      </c>
      <c r="Q19" s="11">
        <f>[15]Dezembro!$B$20</f>
        <v>24.524999999999995</v>
      </c>
      <c r="R19" s="11">
        <f>[15]Dezembro!$B$21</f>
        <v>26.329166666666666</v>
      </c>
      <c r="S19" s="11">
        <f>[15]Dezembro!$B$22</f>
        <v>26.941666666666666</v>
      </c>
      <c r="T19" s="11">
        <f>[15]Dezembro!$B$23</f>
        <v>26.483333333333331</v>
      </c>
      <c r="U19" s="11">
        <f>[15]Dezembro!$B$24</f>
        <v>27.329166666666662</v>
      </c>
      <c r="V19" s="11">
        <f>[15]Dezembro!$B$25</f>
        <v>26.025000000000002</v>
      </c>
      <c r="W19" s="11">
        <f>[15]Dezembro!$B$26</f>
        <v>23.787500000000005</v>
      </c>
      <c r="X19" s="11">
        <f>[15]Dezembro!$B$27</f>
        <v>24.070833333333329</v>
      </c>
      <c r="Y19" s="11">
        <f>[15]Dezembro!$B$28</f>
        <v>22.391666666666662</v>
      </c>
      <c r="Z19" s="11">
        <f>[15]Dezembro!$B$29</f>
        <v>22.870833333333337</v>
      </c>
      <c r="AA19" s="11">
        <f>[15]Dezembro!$B$30</f>
        <v>22.704166666666669</v>
      </c>
      <c r="AB19" s="11">
        <f>[15]Dezembro!$B$31</f>
        <v>23.662500000000005</v>
      </c>
      <c r="AC19" s="11">
        <f>[15]Dezembro!$B$32</f>
        <v>22.049999999999997</v>
      </c>
      <c r="AD19" s="11">
        <f>[15]Dezembro!$B$33</f>
        <v>22.445833333333329</v>
      </c>
      <c r="AE19" s="11">
        <f>[15]Dezembro!$B$34</f>
        <v>23.112500000000001</v>
      </c>
      <c r="AF19" s="11">
        <f>[15]Dezembro!$B$35</f>
        <v>23.075000000000003</v>
      </c>
      <c r="AG19" s="94">
        <f t="shared" si="5"/>
        <v>23.962096774193544</v>
      </c>
      <c r="AH19" t="s">
        <v>47</v>
      </c>
      <c r="AI19" s="12" t="s">
        <v>47</v>
      </c>
    </row>
    <row r="20" spans="1:38" x14ac:dyDescent="0.2">
      <c r="A20" s="59" t="s">
        <v>5</v>
      </c>
      <c r="B20" s="11">
        <f>[16]Dezembro!$B$5</f>
        <v>26.354166666666668</v>
      </c>
      <c r="C20" s="11">
        <f>[16]Dezembro!$B$6</f>
        <v>27.016666666666666</v>
      </c>
      <c r="D20" s="11">
        <f>[16]Dezembro!$B$7</f>
        <v>25.679166666666664</v>
      </c>
      <c r="E20" s="11">
        <f>[16]Dezembro!$B$8</f>
        <v>23.916666666666668</v>
      </c>
      <c r="F20" s="11" t="str">
        <f>[16]Dezembro!$B$9</f>
        <v>*</v>
      </c>
      <c r="G20" s="11" t="str">
        <f>[16]Dezembro!$B$10</f>
        <v>*</v>
      </c>
      <c r="H20" s="11" t="str">
        <f>[16]Dezembro!$B$11</f>
        <v>*</v>
      </c>
      <c r="I20" s="11" t="str">
        <f>[16]Dezembro!$B$12</f>
        <v>*</v>
      </c>
      <c r="J20" s="11" t="str">
        <f>[16]Dezembro!$B$13</f>
        <v>*</v>
      </c>
      <c r="K20" s="11" t="str">
        <f>[16]Dezembro!$B$14</f>
        <v>*</v>
      </c>
      <c r="L20" s="11">
        <f>[16]Dezembro!$B$15</f>
        <v>32.558333333333337</v>
      </c>
      <c r="M20" s="11">
        <f>[16]Dezembro!$B$16</f>
        <v>30.779166666666669</v>
      </c>
      <c r="N20" s="11">
        <f>[16]Dezembro!$B$17</f>
        <v>29.404166666666665</v>
      </c>
      <c r="O20" s="11">
        <f>[16]Dezembro!$B$18</f>
        <v>29.675000000000008</v>
      </c>
      <c r="P20" s="11">
        <f>[16]Dezembro!$B$19</f>
        <v>27.933333333333334</v>
      </c>
      <c r="Q20" s="11" t="str">
        <f>[16]Dezembro!$B$20</f>
        <v>*</v>
      </c>
      <c r="R20" s="11" t="str">
        <f>[16]Dezembro!$B$21</f>
        <v>*</v>
      </c>
      <c r="S20" s="11" t="str">
        <f>[16]Dezembro!$B$22</f>
        <v>*</v>
      </c>
      <c r="T20" s="11" t="str">
        <f>[16]Dezembro!$B$23</f>
        <v>*</v>
      </c>
      <c r="U20" s="11" t="str">
        <f>[16]Dezembro!$B$24</f>
        <v>*</v>
      </c>
      <c r="V20" s="11" t="str">
        <f>[16]Dezembro!$B$25</f>
        <v>*</v>
      </c>
      <c r="W20" s="11" t="str">
        <f>[16]Dezembro!$B$26</f>
        <v>*</v>
      </c>
      <c r="X20" s="11">
        <f>[16]Dezembro!$B$27</f>
        <v>30.422222222222224</v>
      </c>
      <c r="Y20" s="11">
        <f>[16]Dezembro!$B$28</f>
        <v>26.029166666666669</v>
      </c>
      <c r="Z20" s="11">
        <f>[16]Dezembro!$B$29</f>
        <v>25.9375</v>
      </c>
      <c r="AA20" s="11">
        <f>[16]Dezembro!$B$30</f>
        <v>27.191666666666663</v>
      </c>
      <c r="AB20" s="11">
        <f>[16]Dezembro!$B$31</f>
        <v>26.324999999999999</v>
      </c>
      <c r="AC20" s="11" t="str">
        <f>[16]Dezembro!$B$32</f>
        <v>*</v>
      </c>
      <c r="AD20" s="11" t="str">
        <f>[16]Dezembro!$B$33</f>
        <v>*</v>
      </c>
      <c r="AE20" s="11" t="str">
        <f>[16]Dezembro!$B$34</f>
        <v>*</v>
      </c>
      <c r="AF20" s="11">
        <f>[16]Dezembro!$B$35</f>
        <v>29.158333333333331</v>
      </c>
      <c r="AG20" s="94">
        <f t="shared" si="5"/>
        <v>27.892037037037039</v>
      </c>
      <c r="AH20" s="12" t="s">
        <v>47</v>
      </c>
      <c r="AI20" s="12" t="s">
        <v>47</v>
      </c>
    </row>
    <row r="21" spans="1:38" x14ac:dyDescent="0.2">
      <c r="A21" s="59" t="s">
        <v>43</v>
      </c>
      <c r="B21" s="11">
        <f>[17]Dezembro!$B$5</f>
        <v>22.658333333333331</v>
      </c>
      <c r="C21" s="11">
        <f>[17]Dezembro!$B$6</f>
        <v>22.95</v>
      </c>
      <c r="D21" s="11">
        <f>[17]Dezembro!$B$7</f>
        <v>22.524999999999995</v>
      </c>
      <c r="E21" s="11">
        <f>[17]Dezembro!$B$8</f>
        <v>23.8</v>
      </c>
      <c r="F21" s="11">
        <f>[17]Dezembro!$B$9</f>
        <v>24.799999999999997</v>
      </c>
      <c r="G21" s="11">
        <f>[17]Dezembro!$B$10</f>
        <v>24.687500000000004</v>
      </c>
      <c r="H21" s="11">
        <f>[17]Dezembro!$B$11</f>
        <v>25.879166666666666</v>
      </c>
      <c r="I21" s="11">
        <f>[17]Dezembro!$B$12</f>
        <v>24.637499999999999</v>
      </c>
      <c r="J21" s="11">
        <f>[17]Dezembro!$B$13</f>
        <v>25.274999999999995</v>
      </c>
      <c r="K21" s="11">
        <f>[17]Dezembro!$B$14</f>
        <v>25.416666666666668</v>
      </c>
      <c r="L21" s="11">
        <f>[17]Dezembro!$B$15</f>
        <v>23.862500000000001</v>
      </c>
      <c r="M21" s="11">
        <f>[17]Dezembro!$B$16</f>
        <v>25.383333333333336</v>
      </c>
      <c r="N21" s="11">
        <f>[17]Dezembro!$B$17</f>
        <v>22.566666666666663</v>
      </c>
      <c r="O21" s="11">
        <f>[17]Dezembro!$B$18</f>
        <v>24.383333333333329</v>
      </c>
      <c r="P21" s="11">
        <f>[17]Dezembro!$B$19</f>
        <v>23.995833333333334</v>
      </c>
      <c r="Q21" s="11">
        <f>[17]Dezembro!$B$20</f>
        <v>25.645833333333339</v>
      </c>
      <c r="R21" s="11">
        <f>[17]Dezembro!$B$21</f>
        <v>25.379166666666674</v>
      </c>
      <c r="S21" s="11">
        <f>[17]Dezembro!$B$22</f>
        <v>26.283333333333335</v>
      </c>
      <c r="T21" s="11">
        <f>[17]Dezembro!$B$23</f>
        <v>26.608333333333324</v>
      </c>
      <c r="U21" s="11">
        <f>[17]Dezembro!$B$24</f>
        <v>27.270833333333329</v>
      </c>
      <c r="V21" s="11">
        <f>[17]Dezembro!$B$25</f>
        <v>25.529166666666669</v>
      </c>
      <c r="W21" s="11">
        <f>[17]Dezembro!$B$26</f>
        <v>24.025000000000006</v>
      </c>
      <c r="X21" s="11">
        <f>[17]Dezembro!$B$27</f>
        <v>25.058333333333334</v>
      </c>
      <c r="Y21" s="11">
        <f>[17]Dezembro!$B$28</f>
        <v>23.858333333333331</v>
      </c>
      <c r="Z21" s="11">
        <f>[17]Dezembro!$B$29</f>
        <v>23.395833333333332</v>
      </c>
      <c r="AA21" s="11">
        <f>[17]Dezembro!$B$30</f>
        <v>22.420833333333334</v>
      </c>
      <c r="AB21" s="11">
        <f>[17]Dezembro!$B$31</f>
        <v>23.854166666666675</v>
      </c>
      <c r="AC21" s="11">
        <f>[17]Dezembro!$B$32</f>
        <v>23.199999999999992</v>
      </c>
      <c r="AD21" s="11">
        <f>[17]Dezembro!$B$33</f>
        <v>23.104166666666668</v>
      </c>
      <c r="AE21" s="11">
        <f>[17]Dezembro!$B$34</f>
        <v>22.970833333333335</v>
      </c>
      <c r="AF21" s="11">
        <f>[17]Dezembro!$B$35</f>
        <v>23.3</v>
      </c>
      <c r="AG21" s="94">
        <f>AVERAGE(B21:AF21)</f>
        <v>24.345967741935478</v>
      </c>
      <c r="AI21" s="12" t="s">
        <v>47</v>
      </c>
      <c r="AJ21" t="s">
        <v>47</v>
      </c>
    </row>
    <row r="22" spans="1:38" x14ac:dyDescent="0.2">
      <c r="A22" s="59" t="s">
        <v>6</v>
      </c>
      <c r="B22" s="11">
        <f>[18]Dezembro!$B$5</f>
        <v>29.866666666666664</v>
      </c>
      <c r="C22" s="11">
        <f>[18]Dezembro!$B$6</f>
        <v>27.583333333333332</v>
      </c>
      <c r="D22" s="11">
        <f>[18]Dezembro!$B$7</f>
        <v>26.222222222222221</v>
      </c>
      <c r="E22" s="11">
        <f>[18]Dezembro!$B$8</f>
        <v>26.692857142857143</v>
      </c>
      <c r="F22" s="11">
        <f>[18]Dezembro!$B$9</f>
        <v>26.889999999999997</v>
      </c>
      <c r="G22" s="11">
        <f>[18]Dezembro!$B$10</f>
        <v>24.633333333333329</v>
      </c>
      <c r="H22" s="11">
        <f>[18]Dezembro!$B$11</f>
        <v>28.187499999999996</v>
      </c>
      <c r="I22" s="11">
        <f>[18]Dezembro!$B$12</f>
        <v>26.2</v>
      </c>
      <c r="J22" s="11">
        <f>[18]Dezembro!$B$13</f>
        <v>24.991666666666671</v>
      </c>
      <c r="K22" s="11">
        <f>[18]Dezembro!$B$14</f>
        <v>26.7</v>
      </c>
      <c r="L22" s="11">
        <f>[18]Dezembro!$B$15</f>
        <v>26.671428571428574</v>
      </c>
      <c r="M22" s="11">
        <f>[18]Dezembro!$B$16</f>
        <v>27.799999999999997</v>
      </c>
      <c r="N22" s="11">
        <f>[18]Dezembro!$B$17</f>
        <v>24.42</v>
      </c>
      <c r="O22" s="11">
        <f>[18]Dezembro!$B$18</f>
        <v>26.45384615384615</v>
      </c>
      <c r="P22" s="11">
        <f>[18]Dezembro!$B$19</f>
        <v>25.3</v>
      </c>
      <c r="Q22" s="11">
        <f>[18]Dezembro!$B$20</f>
        <v>26.671428571428571</v>
      </c>
      <c r="R22" s="11">
        <f>[18]Dezembro!$B$21</f>
        <v>27.049999999999997</v>
      </c>
      <c r="S22" s="11">
        <f>[18]Dezembro!$B$22</f>
        <v>27.408333333333331</v>
      </c>
      <c r="T22" s="11">
        <f>[18]Dezembro!$B$23</f>
        <v>26.327272727272724</v>
      </c>
      <c r="U22" s="11">
        <f>[18]Dezembro!$B$24</f>
        <v>25.466666666666665</v>
      </c>
      <c r="V22" s="11">
        <f>[18]Dezembro!$B$25</f>
        <v>25.009999999999998</v>
      </c>
      <c r="W22" s="11">
        <f>[18]Dezembro!$B$26</f>
        <v>27.05</v>
      </c>
      <c r="X22" s="11">
        <f>[18]Dezembro!$B$27</f>
        <v>24.849999999999998</v>
      </c>
      <c r="Y22" s="11">
        <f>[18]Dezembro!$B$28</f>
        <v>26.825000000000003</v>
      </c>
      <c r="Z22" s="11">
        <f>[18]Dezembro!$B$29</f>
        <v>25.26923076923077</v>
      </c>
      <c r="AA22" s="11">
        <f>[18]Dezembro!$B$30</f>
        <v>25.607692307692307</v>
      </c>
      <c r="AB22" s="11">
        <f>[18]Dezembro!$B$31</f>
        <v>26.099999999999998</v>
      </c>
      <c r="AC22" s="11">
        <f>[18]Dezembro!$B$32</f>
        <v>25.000000000000004</v>
      </c>
      <c r="AD22" s="11">
        <f>[18]Dezembro!$B$33</f>
        <v>23.95</v>
      </c>
      <c r="AE22" s="11">
        <f>[18]Dezembro!$B$34</f>
        <v>24.799999999999997</v>
      </c>
      <c r="AF22" s="11">
        <f>[18]Dezembro!$B$35</f>
        <v>26.11428571428571</v>
      </c>
      <c r="AG22" s="94">
        <f t="shared" si="5"/>
        <v>26.197185941298844</v>
      </c>
      <c r="AH22" t="s">
        <v>47</v>
      </c>
      <c r="AK22" t="s">
        <v>47</v>
      </c>
    </row>
    <row r="23" spans="1:38" x14ac:dyDescent="0.2">
      <c r="A23" s="59" t="s">
        <v>7</v>
      </c>
      <c r="B23" s="11">
        <f>[19]Dezembro!$B$5</f>
        <v>24.729166666666668</v>
      </c>
      <c r="C23" s="11">
        <f>[19]Dezembro!$B$6</f>
        <v>22.108333333333334</v>
      </c>
      <c r="D23" s="11">
        <f>[19]Dezembro!$B$7</f>
        <v>21.491666666666664</v>
      </c>
      <c r="E23" s="11">
        <f>[19]Dezembro!$B$8</f>
        <v>23.254166666666666</v>
      </c>
      <c r="F23" s="11">
        <f>[19]Dezembro!$B$9</f>
        <v>25.195833333333329</v>
      </c>
      <c r="G23" s="11">
        <f>[19]Dezembro!$B$10</f>
        <v>26.124999999999996</v>
      </c>
      <c r="H23" s="11">
        <f>[19]Dezembro!$B$11</f>
        <v>24.424999999999997</v>
      </c>
      <c r="I23" s="11">
        <f>[19]Dezembro!$B$12</f>
        <v>22.645833333333332</v>
      </c>
      <c r="J23" s="11">
        <f>[19]Dezembro!$B$13</f>
        <v>23.95</v>
      </c>
      <c r="K23" s="11">
        <f>[19]Dezembro!$B$14</f>
        <v>27.7</v>
      </c>
      <c r="L23" s="11">
        <f>[19]Dezembro!$B$15</f>
        <v>28.720833333333328</v>
      </c>
      <c r="M23" s="11">
        <f>[19]Dezembro!$B$16</f>
        <v>27.8125</v>
      </c>
      <c r="N23" s="11">
        <f>[19]Dezembro!$B$17</f>
        <v>26.087500000000002</v>
      </c>
      <c r="O23" s="11">
        <f>[19]Dezembro!$B$18</f>
        <v>28.300000000000008</v>
      </c>
      <c r="P23" s="11">
        <f>[19]Dezembro!$B$19</f>
        <v>27.304166666666671</v>
      </c>
      <c r="Q23" s="11">
        <f>[19]Dezembro!$B$20</f>
        <v>25.670833333333334</v>
      </c>
      <c r="R23" s="11">
        <f>[19]Dezembro!$B$21</f>
        <v>28.5</v>
      </c>
      <c r="S23" s="11">
        <f>[19]Dezembro!$B$22</f>
        <v>27.933333333333337</v>
      </c>
      <c r="T23" s="11">
        <f>[19]Dezembro!$B$23</f>
        <v>27.175000000000001</v>
      </c>
      <c r="U23" s="11">
        <f>[19]Dezembro!$B$24</f>
        <v>28.620833333333334</v>
      </c>
      <c r="V23" s="11">
        <f>[19]Dezembro!$B$25</f>
        <v>27.012499999999992</v>
      </c>
      <c r="W23" s="11">
        <f>[19]Dezembro!$B$26</f>
        <v>25.612500000000008</v>
      </c>
      <c r="X23" s="11">
        <f>[19]Dezembro!$B$27</f>
        <v>23.929166666666664</v>
      </c>
      <c r="Y23" s="11">
        <f>[19]Dezembro!$B$28</f>
        <v>23.425000000000001</v>
      </c>
      <c r="Z23" s="11">
        <f>[19]Dezembro!$B$29</f>
        <v>24.283333333333335</v>
      </c>
      <c r="AA23" s="11">
        <f>[19]Dezembro!$B$30</f>
        <v>24.837499999999995</v>
      </c>
      <c r="AB23" s="11">
        <f>[19]Dezembro!$B$31</f>
        <v>26.308333333333337</v>
      </c>
      <c r="AC23" s="11">
        <f>[19]Dezembro!$B$32</f>
        <v>24.966666666666665</v>
      </c>
      <c r="AD23" s="11">
        <f>[19]Dezembro!$B$33</f>
        <v>24.170833333333334</v>
      </c>
      <c r="AE23" s="11">
        <f>[19]Dezembro!$B$34</f>
        <v>23.791666666666668</v>
      </c>
      <c r="AF23" s="11">
        <f>[19]Dezembro!$B$35</f>
        <v>25.69583333333334</v>
      </c>
      <c r="AG23" s="94">
        <f>AVERAGE(B23:AF23)</f>
        <v>25.541397849462363</v>
      </c>
      <c r="AI23" t="s">
        <v>47</v>
      </c>
      <c r="AK23" t="s">
        <v>47</v>
      </c>
      <c r="AL23" t="s">
        <v>47</v>
      </c>
    </row>
    <row r="24" spans="1:38" x14ac:dyDescent="0.2">
      <c r="A24" s="59" t="s">
        <v>169</v>
      </c>
      <c r="B24" s="11">
        <f>[20]Dezembro!$B$5</f>
        <v>25.520833333333332</v>
      </c>
      <c r="C24" s="11">
        <f>[20]Dezembro!$B$6</f>
        <v>23.666666666666661</v>
      </c>
      <c r="D24" s="11">
        <f>[20]Dezembro!$B$7</f>
        <v>23.125</v>
      </c>
      <c r="E24" s="11">
        <f>[20]Dezembro!$B$8</f>
        <v>24.820833333333336</v>
      </c>
      <c r="F24" s="11">
        <f>[20]Dezembro!$B$9</f>
        <v>26.300000000000011</v>
      </c>
      <c r="G24" s="11">
        <f>[20]Dezembro!$B$10</f>
        <v>27.012499999999999</v>
      </c>
      <c r="H24" s="11">
        <f>[20]Dezembro!$B$11</f>
        <v>25.604166666666675</v>
      </c>
      <c r="I24" s="11">
        <f>[20]Dezembro!$B$12</f>
        <v>23.445833333333329</v>
      </c>
      <c r="J24" s="11">
        <f>[20]Dezembro!$B$13</f>
        <v>24.695833333333326</v>
      </c>
      <c r="K24" s="11">
        <f>[20]Dezembro!$B$14</f>
        <v>27.645833333333332</v>
      </c>
      <c r="L24" s="11">
        <f>[20]Dezembro!$B$15</f>
        <v>28.762499999999999</v>
      </c>
      <c r="M24" s="11">
        <f>[20]Dezembro!$B$16</f>
        <v>27.204166666666666</v>
      </c>
      <c r="N24" s="11">
        <f>[20]Dezembro!$B$17</f>
        <v>22.592307692307696</v>
      </c>
      <c r="O24" s="11">
        <f>[20]Dezembro!$B$18</f>
        <v>27.9375</v>
      </c>
      <c r="P24" s="11">
        <f>[20]Dezembro!$B$19</f>
        <v>28.483333333333334</v>
      </c>
      <c r="Q24" s="11">
        <f>[20]Dezembro!$B$20</f>
        <v>27.059999999999995</v>
      </c>
      <c r="R24" s="11">
        <f>[20]Dezembro!$B$21</f>
        <v>29.554166666666674</v>
      </c>
      <c r="S24" s="11">
        <f>[20]Dezembro!$B$22</f>
        <v>28.716666666666672</v>
      </c>
      <c r="T24" s="11">
        <f>[20]Dezembro!$B$23</f>
        <v>28.245833333333334</v>
      </c>
      <c r="U24" s="11">
        <f>[20]Dezembro!$B$24</f>
        <v>29.662500000000005</v>
      </c>
      <c r="V24" s="11">
        <f>[20]Dezembro!$B$25</f>
        <v>28.904166666666665</v>
      </c>
      <c r="W24" s="11">
        <f>[20]Dezembro!$B$26</f>
        <v>25.595833333333331</v>
      </c>
      <c r="X24" s="11">
        <f>[20]Dezembro!$B$27</f>
        <v>23.987500000000001</v>
      </c>
      <c r="Y24" s="11">
        <f>[20]Dezembro!$B$28</f>
        <v>24.350000000000005</v>
      </c>
      <c r="Z24" s="11">
        <f>[20]Dezembro!$B$29</f>
        <v>25.729166666666661</v>
      </c>
      <c r="AA24" s="11">
        <f>[20]Dezembro!$B$30</f>
        <v>26.333333333333332</v>
      </c>
      <c r="AB24" s="11">
        <f>[20]Dezembro!$B$31</f>
        <v>27.320833333333336</v>
      </c>
      <c r="AC24" s="11">
        <f>[20]Dezembro!$B$32</f>
        <v>26.850000000000005</v>
      </c>
      <c r="AD24" s="11">
        <f>[20]Dezembro!$B$33</f>
        <v>25.566666666666674</v>
      </c>
      <c r="AE24" s="11">
        <f>[20]Dezembro!$B$34</f>
        <v>25.683333333333337</v>
      </c>
      <c r="AF24" s="11">
        <f>[20]Dezembro!$B$35</f>
        <v>26.983333333333334</v>
      </c>
      <c r="AG24" s="94">
        <f t="shared" ref="AG24:AG25" si="6">AVERAGE(B24:AF24)</f>
        <v>26.366472291149716</v>
      </c>
      <c r="AI24" s="12" t="s">
        <v>47</v>
      </c>
      <c r="AK24" t="s">
        <v>47</v>
      </c>
    </row>
    <row r="25" spans="1:38" x14ac:dyDescent="0.2">
      <c r="A25" s="59" t="s">
        <v>170</v>
      </c>
      <c r="B25" s="11">
        <f>[21]Dezembro!$B$5</f>
        <v>24.387499999999999</v>
      </c>
      <c r="C25" s="11">
        <f>[21]Dezembro!$B$6</f>
        <v>22.445833333333336</v>
      </c>
      <c r="D25" s="11">
        <f>[21]Dezembro!$B$7</f>
        <v>22.095833333333328</v>
      </c>
      <c r="E25" s="11">
        <f>[21]Dezembro!$B$8</f>
        <v>22.316666666666663</v>
      </c>
      <c r="F25" s="11">
        <f>[21]Dezembro!$B$9</f>
        <v>24.583333333333339</v>
      </c>
      <c r="G25" s="11">
        <f>[21]Dezembro!$B$10</f>
        <v>25.229166666666668</v>
      </c>
      <c r="H25" s="11">
        <f>[21]Dezembro!$B$11</f>
        <v>24.612499999999997</v>
      </c>
      <c r="I25" s="11">
        <f>[21]Dezembro!$B$12</f>
        <v>22.537499999999994</v>
      </c>
      <c r="J25" s="11">
        <f>[21]Dezembro!$B$13</f>
        <v>24.262499999999999</v>
      </c>
      <c r="K25" s="11">
        <f>[21]Dezembro!$B$14</f>
        <v>26.937499999999996</v>
      </c>
      <c r="L25" s="11">
        <f>[21]Dezembro!$B$15</f>
        <v>28.920833333333331</v>
      </c>
      <c r="M25" s="11">
        <f>[21]Dezembro!$B$16</f>
        <v>28.316666666666666</v>
      </c>
      <c r="N25" s="11">
        <f>[21]Dezembro!$B$17</f>
        <v>26.49166666666666</v>
      </c>
      <c r="O25" s="11">
        <f>[21]Dezembro!$B$18</f>
        <v>29.116666666666671</v>
      </c>
      <c r="P25" s="11">
        <f>[21]Dezembro!$B$19</f>
        <v>27.766666666666676</v>
      </c>
      <c r="Q25" s="11">
        <f>[21]Dezembro!$B$20</f>
        <v>26.116666666666671</v>
      </c>
      <c r="R25" s="11">
        <f>[21]Dezembro!$B$21</f>
        <v>28.108333333333334</v>
      </c>
      <c r="S25" s="11">
        <f>[21]Dezembro!$B$22</f>
        <v>28.4375</v>
      </c>
      <c r="T25" s="11">
        <f>[21]Dezembro!$B$23</f>
        <v>26.750000000000004</v>
      </c>
      <c r="U25" s="11">
        <f>[21]Dezembro!$B$24</f>
        <v>28.187500000000004</v>
      </c>
      <c r="V25" s="11">
        <f>[21]Dezembro!$B$25</f>
        <v>27.254166666666666</v>
      </c>
      <c r="W25" s="11">
        <f>[21]Dezembro!$B$26</f>
        <v>24.854166666666668</v>
      </c>
      <c r="X25" s="11">
        <f>[21]Dezembro!$B$27</f>
        <v>23.791666666666668</v>
      </c>
      <c r="Y25" s="11">
        <f>[21]Dezembro!$B$28</f>
        <v>24.362500000000001</v>
      </c>
      <c r="Z25" s="11">
        <f>[21]Dezembro!$B$29</f>
        <v>24.945833333333336</v>
      </c>
      <c r="AA25" s="11">
        <f>[21]Dezembro!$B$30</f>
        <v>25.312500000000004</v>
      </c>
      <c r="AB25" s="11">
        <f>[21]Dezembro!$B$31</f>
        <v>26.625</v>
      </c>
      <c r="AC25" s="11">
        <f>[21]Dezembro!$B$32</f>
        <v>27.070833333333336</v>
      </c>
      <c r="AD25" s="11">
        <f>[21]Dezembro!$B$33</f>
        <v>26.108333333333334</v>
      </c>
      <c r="AE25" s="11">
        <f>[21]Dezembro!$B$34</f>
        <v>26.204166666666666</v>
      </c>
      <c r="AF25" s="11">
        <f>[21]Dezembro!$B$35</f>
        <v>27.208333333333339</v>
      </c>
      <c r="AG25" s="94">
        <f t="shared" si="6"/>
        <v>25.850268817204302</v>
      </c>
      <c r="AH25" s="12" t="s">
        <v>47</v>
      </c>
      <c r="AI25" s="12" t="s">
        <v>47</v>
      </c>
    </row>
    <row r="26" spans="1:38" x14ac:dyDescent="0.2">
      <c r="A26" s="59" t="s">
        <v>171</v>
      </c>
      <c r="B26" s="11">
        <f>[22]Dezembro!$B$5</f>
        <v>25.962499999999995</v>
      </c>
      <c r="C26" s="11">
        <f>[22]Dezembro!$B$6</f>
        <v>23.904166666666669</v>
      </c>
      <c r="D26" s="11">
        <f>[22]Dezembro!$B$7</f>
        <v>23.354166666666671</v>
      </c>
      <c r="E26" s="11">
        <f>[22]Dezembro!$B$8</f>
        <v>25.129166666666666</v>
      </c>
      <c r="F26" s="11">
        <f>[22]Dezembro!$B$9</f>
        <v>26.200000000000006</v>
      </c>
      <c r="G26" s="11">
        <f>[22]Dezembro!$B$10</f>
        <v>28.183333333333334</v>
      </c>
      <c r="H26" s="11">
        <f>[22]Dezembro!$B$11</f>
        <v>26.674999999999997</v>
      </c>
      <c r="I26" s="11">
        <f>[22]Dezembro!$B$12</f>
        <v>24.4375</v>
      </c>
      <c r="J26" s="11">
        <f>[22]Dezembro!$B$13</f>
        <v>24.175000000000001</v>
      </c>
      <c r="K26" s="11">
        <f>[22]Dezembro!$B$14</f>
        <v>27.637500000000003</v>
      </c>
      <c r="L26" s="11">
        <f>[22]Dezembro!$B$15</f>
        <v>28.770833333333332</v>
      </c>
      <c r="M26" s="11">
        <f>[22]Dezembro!$B$16</f>
        <v>27.266666666666669</v>
      </c>
      <c r="N26" s="11">
        <f>[22]Dezembro!$B$17</f>
        <v>26.891666666666662</v>
      </c>
      <c r="O26" s="11">
        <f>[22]Dezembro!$B$18</f>
        <v>28.608333333333331</v>
      </c>
      <c r="P26" s="11">
        <f>[22]Dezembro!$B$19</f>
        <v>27.991666666666671</v>
      </c>
      <c r="Q26" s="11">
        <f>[22]Dezembro!$B$20</f>
        <v>26.454166666666662</v>
      </c>
      <c r="R26" s="11">
        <f>[22]Dezembro!$B$21</f>
        <v>28.629166666666663</v>
      </c>
      <c r="S26" s="11">
        <f>[22]Dezembro!$B$22</f>
        <v>28.037499999999998</v>
      </c>
      <c r="T26" s="11">
        <f>[22]Dezembro!$B$23</f>
        <v>27.166666666666661</v>
      </c>
      <c r="U26" s="11">
        <f>[22]Dezembro!$B$24</f>
        <v>29.004166666666663</v>
      </c>
      <c r="V26" s="11">
        <f>[22]Dezembro!$B$25</f>
        <v>27.791666666666668</v>
      </c>
      <c r="W26" s="11">
        <f>[22]Dezembro!$B$26</f>
        <v>25.908333333333331</v>
      </c>
      <c r="X26" s="11">
        <f>[22]Dezembro!$B$27</f>
        <v>24.554166666666664</v>
      </c>
      <c r="Y26" s="11">
        <f>[22]Dezembro!$B$28</f>
        <v>24.020833333333332</v>
      </c>
      <c r="Z26" s="11">
        <f>[22]Dezembro!$B$29</f>
        <v>25.00833333333334</v>
      </c>
      <c r="AA26" s="11">
        <f>[22]Dezembro!$B$30</f>
        <v>25.670833333333334</v>
      </c>
      <c r="AB26" s="11">
        <f>[22]Dezembro!$B$31</f>
        <v>27.037499999999998</v>
      </c>
      <c r="AC26" s="11">
        <f>[22]Dezembro!$B$32</f>
        <v>25.691666666666663</v>
      </c>
      <c r="AD26" s="11">
        <f>[22]Dezembro!$B$33</f>
        <v>24.991666666666674</v>
      </c>
      <c r="AE26" s="11">
        <f>[22]Dezembro!$B$34</f>
        <v>24.662500000000005</v>
      </c>
      <c r="AF26" s="11">
        <f>[22]Dezembro!$B$35</f>
        <v>26.625</v>
      </c>
      <c r="AG26" s="94">
        <f>AVERAGE(B26:AF26)</f>
        <v>26.336827956989247</v>
      </c>
      <c r="AI26" s="12" t="s">
        <v>47</v>
      </c>
    </row>
    <row r="27" spans="1:38" x14ac:dyDescent="0.2">
      <c r="A27" s="59" t="s">
        <v>8</v>
      </c>
      <c r="B27" s="11">
        <f>[23]Dezembro!$B$5</f>
        <v>24.924999999999997</v>
      </c>
      <c r="C27" s="11">
        <f>[23]Dezembro!$B$6</f>
        <v>23.162499999999998</v>
      </c>
      <c r="D27" s="11">
        <f>[23]Dezembro!$B$7</f>
        <v>22.912499999999998</v>
      </c>
      <c r="E27" s="11">
        <f>[23]Dezembro!$B$8</f>
        <v>24.254166666666666</v>
      </c>
      <c r="F27" s="11">
        <f>[23]Dezembro!$B$9</f>
        <v>25.433333333333337</v>
      </c>
      <c r="G27" s="11">
        <f>[23]Dezembro!$B$10</f>
        <v>26.69583333333334</v>
      </c>
      <c r="H27" s="11">
        <f>[23]Dezembro!$B$11</f>
        <v>25.608333333333334</v>
      </c>
      <c r="I27" s="11">
        <f>[23]Dezembro!$B$12</f>
        <v>23.45</v>
      </c>
      <c r="J27" s="11">
        <f>[23]Dezembro!$B$13</f>
        <v>23.858333333333334</v>
      </c>
      <c r="K27" s="11">
        <f>[23]Dezembro!$B$14</f>
        <v>27.537500000000005</v>
      </c>
      <c r="L27" s="11">
        <f>[23]Dezembro!$B$15</f>
        <v>29.383333333333336</v>
      </c>
      <c r="M27" s="11">
        <f>[23]Dezembro!$B$16</f>
        <v>27.070833333333329</v>
      </c>
      <c r="N27" s="11">
        <f>[23]Dezembro!$B$17</f>
        <v>26.620833333333337</v>
      </c>
      <c r="O27" s="11">
        <f>[23]Dezembro!$B$18</f>
        <v>28.974999999999998</v>
      </c>
      <c r="P27" s="11">
        <f>[23]Dezembro!$B$19</f>
        <v>27.183333333333334</v>
      </c>
      <c r="Q27" s="11">
        <f>[23]Dezembro!$B$20</f>
        <v>26.570833333333336</v>
      </c>
      <c r="R27" s="11">
        <f>[23]Dezembro!$B$21</f>
        <v>28.475000000000005</v>
      </c>
      <c r="S27" s="11">
        <f>[23]Dezembro!$B$22</f>
        <v>26.545833333333331</v>
      </c>
      <c r="T27" s="11">
        <f>[23]Dezembro!$B$23</f>
        <v>26.204166666666666</v>
      </c>
      <c r="U27" s="11">
        <f>[23]Dezembro!$B$24</f>
        <v>28.437499999999996</v>
      </c>
      <c r="V27" s="11">
        <f>[23]Dezembro!$B$25</f>
        <v>27.408333333333331</v>
      </c>
      <c r="W27" s="11">
        <f>[23]Dezembro!$B$26</f>
        <v>24.308333333333326</v>
      </c>
      <c r="X27" s="11">
        <f>[23]Dezembro!$B$27</f>
        <v>22.870833333333337</v>
      </c>
      <c r="Y27" s="11">
        <f>[23]Dezembro!$B$28</f>
        <v>23.979166666666668</v>
      </c>
      <c r="Z27" s="11">
        <f>[23]Dezembro!$B$29</f>
        <v>24.887499999999992</v>
      </c>
      <c r="AA27" s="11">
        <f>[23]Dezembro!$B$30</f>
        <v>25.370833333333326</v>
      </c>
      <c r="AB27" s="11">
        <f>[23]Dezembro!$B$31</f>
        <v>25.849999999999998</v>
      </c>
      <c r="AC27" s="11">
        <f>[23]Dezembro!$B$32</f>
        <v>26.662500000000005</v>
      </c>
      <c r="AD27" s="11">
        <f>[23]Dezembro!$B$33</f>
        <v>26.633333333333329</v>
      </c>
      <c r="AE27" s="11">
        <f>[23]Dezembro!$B$34</f>
        <v>25.95</v>
      </c>
      <c r="AF27" s="11">
        <f>[23]Dezembro!$B$35</f>
        <v>27.625</v>
      </c>
      <c r="AG27" s="94">
        <f t="shared" ref="AG27" si="7">AVERAGE(B27:AF27)</f>
        <v>25.962903225806453</v>
      </c>
      <c r="AJ27" t="s">
        <v>47</v>
      </c>
      <c r="AK27" t="s">
        <v>47</v>
      </c>
    </row>
    <row r="28" spans="1:38" x14ac:dyDescent="0.2">
      <c r="A28" s="59" t="s">
        <v>9</v>
      </c>
      <c r="B28" s="11">
        <f>[24]Dezembro!$B$5</f>
        <v>25.375</v>
      </c>
      <c r="C28" s="11">
        <f>[24]Dezembro!$B$6</f>
        <v>24.291666666666671</v>
      </c>
      <c r="D28" s="11">
        <f>[24]Dezembro!$B$7</f>
        <v>23.858333333333331</v>
      </c>
      <c r="E28" s="11">
        <f>[24]Dezembro!$B$8</f>
        <v>26.020833333333339</v>
      </c>
      <c r="F28" s="11">
        <f>[24]Dezembro!$B$9</f>
        <v>27.441666666666666</v>
      </c>
      <c r="G28" s="11">
        <f>[24]Dezembro!$B$10</f>
        <v>28.291666666666668</v>
      </c>
      <c r="H28" s="11">
        <f>[24]Dezembro!$B$11</f>
        <v>26.708333333333329</v>
      </c>
      <c r="I28" s="11">
        <f>[24]Dezembro!$B$12</f>
        <v>24.149999999999995</v>
      </c>
      <c r="J28" s="11">
        <f>[24]Dezembro!$B$13</f>
        <v>24.745833333333334</v>
      </c>
      <c r="K28" s="11">
        <f>[24]Dezembro!$B$14</f>
        <v>28.258333333333336</v>
      </c>
      <c r="L28" s="11">
        <f>[24]Dezembro!$B$15</f>
        <v>29.424999999999997</v>
      </c>
      <c r="M28" s="11">
        <f>[24]Dezembro!$B$16</f>
        <v>28.591666666666665</v>
      </c>
      <c r="N28" s="11">
        <f>[24]Dezembro!$B$17</f>
        <v>27.895833333333339</v>
      </c>
      <c r="O28" s="11">
        <f>[24]Dezembro!$B$18</f>
        <v>28.866666666666671</v>
      </c>
      <c r="P28" s="11">
        <f>[24]Dezembro!$B$19</f>
        <v>27.820833333333336</v>
      </c>
      <c r="Q28" s="11">
        <f>[24]Dezembro!$B$20</f>
        <v>27.629166666666674</v>
      </c>
      <c r="R28" s="11">
        <f>[24]Dezembro!$B$21</f>
        <v>30.2</v>
      </c>
      <c r="S28" s="11">
        <f>[24]Dezembro!$B$22</f>
        <v>30.762499999999999</v>
      </c>
      <c r="T28" s="11">
        <f>[24]Dezembro!$B$23</f>
        <v>29.300000000000008</v>
      </c>
      <c r="U28" s="11">
        <f>[24]Dezembro!$B$24</f>
        <v>30.354166666666668</v>
      </c>
      <c r="V28" s="11">
        <f>[24]Dezembro!$B$25</f>
        <v>30.266666666666666</v>
      </c>
      <c r="W28" s="11">
        <f>[24]Dezembro!$B$26</f>
        <v>26.479166666666668</v>
      </c>
      <c r="X28" s="11">
        <f>[24]Dezembro!$B$27</f>
        <v>24.033333333333331</v>
      </c>
      <c r="Y28" s="11">
        <f>[24]Dezembro!$B$28</f>
        <v>24.366666666666671</v>
      </c>
      <c r="Z28" s="11">
        <f>[24]Dezembro!$B$29</f>
        <v>25.258333333333336</v>
      </c>
      <c r="AA28" s="11">
        <f>[24]Dezembro!$B$30</f>
        <v>26.537499999999998</v>
      </c>
      <c r="AB28" s="11">
        <f>[24]Dezembro!$B$31</f>
        <v>27.237499999999997</v>
      </c>
      <c r="AC28" s="11">
        <f>[24]Dezembro!$B$32</f>
        <v>27.512499999999999</v>
      </c>
      <c r="AD28" s="11">
        <f>[24]Dezembro!$B$33</f>
        <v>26.045833333333331</v>
      </c>
      <c r="AE28" s="11">
        <f>[24]Dezembro!$B$34</f>
        <v>25.979166666666668</v>
      </c>
      <c r="AF28" s="11">
        <f>[24]Dezembro!$B$35</f>
        <v>27.845833333333331</v>
      </c>
      <c r="AG28" s="94">
        <f>AVERAGE(B28:AF28)</f>
        <v>27.146774193548382</v>
      </c>
      <c r="AH28" t="s">
        <v>47</v>
      </c>
      <c r="AJ28" t="s">
        <v>47</v>
      </c>
      <c r="AK28" t="s">
        <v>47</v>
      </c>
    </row>
    <row r="29" spans="1:38" x14ac:dyDescent="0.2">
      <c r="A29" s="59" t="s">
        <v>42</v>
      </c>
      <c r="B29" s="11">
        <f>[25]Dezembro!$B$5</f>
        <v>26.525000000000006</v>
      </c>
      <c r="C29" s="11">
        <f>[25]Dezembro!$B$6</f>
        <v>24.366666666666664</v>
      </c>
      <c r="D29" s="11">
        <f>[25]Dezembro!$B$7</f>
        <v>23.387500000000003</v>
      </c>
      <c r="E29" s="11">
        <f>[25]Dezembro!$B$8</f>
        <v>24.724999999999998</v>
      </c>
      <c r="F29" s="11">
        <f>[25]Dezembro!$B$9</f>
        <v>25.962500000000002</v>
      </c>
      <c r="G29" s="11">
        <f>[25]Dezembro!$B$10</f>
        <v>27.845833333333331</v>
      </c>
      <c r="H29" s="11">
        <f>[25]Dezembro!$B$11</f>
        <v>26.375000000000004</v>
      </c>
      <c r="I29" s="11">
        <f>[25]Dezembro!$B$12</f>
        <v>25.408333333333335</v>
      </c>
      <c r="J29" s="11">
        <f>[25]Dezembro!$B$13</f>
        <v>26.604166666666668</v>
      </c>
      <c r="K29" s="11">
        <f>[25]Dezembro!$B$14</f>
        <v>28.837499999999995</v>
      </c>
      <c r="L29" s="11">
        <f>[25]Dezembro!$B$15</f>
        <v>28.8</v>
      </c>
      <c r="M29" s="11">
        <f>[25]Dezembro!$B$16</f>
        <v>28.57826086956522</v>
      </c>
      <c r="N29" s="11">
        <f>[25]Dezembro!$B$17</f>
        <v>26.849999999999998</v>
      </c>
      <c r="O29" s="11">
        <f>[25]Dezembro!$B$18</f>
        <v>28.625</v>
      </c>
      <c r="P29" s="11">
        <f>[25]Dezembro!$B$19</f>
        <v>28.645833333333332</v>
      </c>
      <c r="Q29" s="11">
        <f>[25]Dezembro!$B$20</f>
        <v>28.108333333333334</v>
      </c>
      <c r="R29" s="11">
        <f>[25]Dezembro!$B$21</f>
        <v>28.812500000000004</v>
      </c>
      <c r="S29" s="11">
        <f>[25]Dezembro!$B$22</f>
        <v>29.791666666666668</v>
      </c>
      <c r="T29" s="11">
        <f>[25]Dezembro!$B$23</f>
        <v>29.400000000000006</v>
      </c>
      <c r="U29" s="11">
        <f>[25]Dezembro!$B$24</f>
        <v>29.599999999999998</v>
      </c>
      <c r="V29" s="11">
        <f>[25]Dezembro!$B$25</f>
        <v>27.041666666666668</v>
      </c>
      <c r="W29" s="11">
        <f>[25]Dezembro!$B$26</f>
        <v>27.849999999999994</v>
      </c>
      <c r="X29" s="11">
        <f>[25]Dezembro!$B$27</f>
        <v>25.833333333333332</v>
      </c>
      <c r="Y29" s="11">
        <f>[25]Dezembro!$B$28</f>
        <v>24.712499999999995</v>
      </c>
      <c r="Z29" s="11">
        <f>[25]Dezembro!$B$29</f>
        <v>26.05</v>
      </c>
      <c r="AA29" s="11">
        <f>[25]Dezembro!$B$30</f>
        <v>26.483333333333334</v>
      </c>
      <c r="AB29" s="11">
        <f>[25]Dezembro!$B$31</f>
        <v>27.6875</v>
      </c>
      <c r="AC29" s="11">
        <f>[25]Dezembro!$B$32</f>
        <v>26.950000000000003</v>
      </c>
      <c r="AD29" s="11">
        <f>[25]Dezembro!$B$33</f>
        <v>24.604166666666661</v>
      </c>
      <c r="AE29" s="11">
        <f>[25]Dezembro!$B$34</f>
        <v>26.370833333333337</v>
      </c>
      <c r="AF29" s="11">
        <f>[25]Dezembro!$B$35</f>
        <v>27.545833333333334</v>
      </c>
      <c r="AG29" s="94">
        <f>AVERAGE(B29:AF29)</f>
        <v>27.044460028050494</v>
      </c>
      <c r="AI29" s="12" t="s">
        <v>47</v>
      </c>
    </row>
    <row r="30" spans="1:38" x14ac:dyDescent="0.2">
      <c r="A30" s="59" t="s">
        <v>10</v>
      </c>
      <c r="B30" s="11">
        <f>[26]Dezembro!$B$5</f>
        <v>25.029166666666665</v>
      </c>
      <c r="C30" s="11">
        <f>[26]Dezembro!$B$6</f>
        <v>23.366666666666671</v>
      </c>
      <c r="D30" s="11">
        <f>[26]Dezembro!$B$7</f>
        <v>22.787500000000005</v>
      </c>
      <c r="E30" s="11">
        <f>[26]Dezembro!$B$8</f>
        <v>24.204166666666666</v>
      </c>
      <c r="F30" s="11">
        <f>[26]Dezembro!$B$9</f>
        <v>25.970833333333335</v>
      </c>
      <c r="G30" s="11">
        <f>[26]Dezembro!$B$10</f>
        <v>26.862500000000001</v>
      </c>
      <c r="H30" s="11">
        <f>[26]Dezembro!$B$11</f>
        <v>25.712500000000006</v>
      </c>
      <c r="I30" s="11">
        <f>[26]Dezembro!$B$12</f>
        <v>23.170833333333331</v>
      </c>
      <c r="J30" s="11">
        <f>[26]Dezembro!$B$13</f>
        <v>24.987499999999994</v>
      </c>
      <c r="K30" s="11">
        <f>[26]Dezembro!$B$14</f>
        <v>27.6875</v>
      </c>
      <c r="L30" s="11">
        <f>[26]Dezembro!$B$15</f>
        <v>29.683333333333334</v>
      </c>
      <c r="M30" s="11">
        <f>[26]Dezembro!$B$16</f>
        <v>28.187500000000004</v>
      </c>
      <c r="N30" s="11">
        <f>[26]Dezembro!$B$17</f>
        <v>27.316666666666663</v>
      </c>
      <c r="O30" s="11">
        <f>[26]Dezembro!$B$18</f>
        <v>29.204166666666662</v>
      </c>
      <c r="P30" s="11">
        <f>[26]Dezembro!$B$19</f>
        <v>28.770833333333329</v>
      </c>
      <c r="Q30" s="11">
        <f>[26]Dezembro!$B$20</f>
        <v>27.183333333333334</v>
      </c>
      <c r="R30" s="11">
        <f>[26]Dezembro!$B$21</f>
        <v>29.191666666666674</v>
      </c>
      <c r="S30" s="11">
        <f>[26]Dezembro!$B$22</f>
        <v>28.249999999999996</v>
      </c>
      <c r="T30" s="11">
        <f>[26]Dezembro!$B$23</f>
        <v>29.216666666666669</v>
      </c>
      <c r="U30" s="11">
        <f>[26]Dezembro!$B$24</f>
        <v>30.124999999999989</v>
      </c>
      <c r="V30" s="11">
        <f>[26]Dezembro!$B$25</f>
        <v>28.320833333333336</v>
      </c>
      <c r="W30" s="11">
        <f>[26]Dezembro!$B$26</f>
        <v>25.112500000000001</v>
      </c>
      <c r="X30" s="11">
        <f>[26]Dezembro!$B$27</f>
        <v>23.358333333333334</v>
      </c>
      <c r="Y30" s="11">
        <f>[26]Dezembro!$B$28</f>
        <v>24.633333333333336</v>
      </c>
      <c r="Z30" s="11">
        <f>[26]Dezembro!$B$29</f>
        <v>25.608333333333334</v>
      </c>
      <c r="AA30" s="11">
        <f>[26]Dezembro!$B$30</f>
        <v>26.491666666666664</v>
      </c>
      <c r="AB30" s="11">
        <f>[26]Dezembro!$B$31</f>
        <v>26.649999999999995</v>
      </c>
      <c r="AC30" s="11">
        <f>[26]Dezembro!$B$32</f>
        <v>26.362500000000001</v>
      </c>
      <c r="AD30" s="11">
        <f>[26]Dezembro!$B$33</f>
        <v>24.737499999999997</v>
      </c>
      <c r="AE30" s="11">
        <f>[26]Dezembro!$B$34</f>
        <v>24.850000000000005</v>
      </c>
      <c r="AF30" s="11">
        <f>[26]Dezembro!$B$35</f>
        <v>27.404166666666665</v>
      </c>
      <c r="AG30" s="94">
        <f>AVERAGE(B30:AF30)</f>
        <v>26.465725806451609</v>
      </c>
      <c r="AL30" t="s">
        <v>47</v>
      </c>
    </row>
    <row r="31" spans="1:38" x14ac:dyDescent="0.2">
      <c r="A31" s="59" t="s">
        <v>172</v>
      </c>
      <c r="B31" s="11">
        <f>[27]Dezembro!$B$5</f>
        <v>24.441666666666663</v>
      </c>
      <c r="C31" s="11">
        <f>[27]Dezembro!$B$6</f>
        <v>21.829166666666666</v>
      </c>
      <c r="D31" s="11">
        <f>[27]Dezembro!$B$7</f>
        <v>21.091666666666665</v>
      </c>
      <c r="E31" s="11">
        <f>[27]Dezembro!$B$8</f>
        <v>22.866666666666674</v>
      </c>
      <c r="F31" s="11">
        <f>[27]Dezembro!$B$9</f>
        <v>24.870833333333341</v>
      </c>
      <c r="G31" s="11">
        <f>[27]Dezembro!$B$10</f>
        <v>25.516666666666666</v>
      </c>
      <c r="H31" s="11">
        <f>[27]Dezembro!$B$11</f>
        <v>23.791666666666668</v>
      </c>
      <c r="I31" s="11">
        <f>[27]Dezembro!$B$12</f>
        <v>22.204166666666666</v>
      </c>
      <c r="J31" s="11">
        <f>[27]Dezembro!$B$13</f>
        <v>22.25</v>
      </c>
      <c r="K31" s="11">
        <f>[27]Dezembro!$B$14</f>
        <v>25.322727272727267</v>
      </c>
      <c r="L31" s="11">
        <f>[27]Dezembro!$B$15</f>
        <v>21.84</v>
      </c>
      <c r="M31" s="11">
        <f>[27]Dezembro!$B$16</f>
        <v>22.272727272727277</v>
      </c>
      <c r="N31" s="11">
        <f>[27]Dezembro!$B$17</f>
        <v>24.922727272727276</v>
      </c>
      <c r="O31" s="11">
        <f>[27]Dezembro!$B$18</f>
        <v>26.679166666666664</v>
      </c>
      <c r="P31" s="11">
        <f>[27]Dezembro!$B$19</f>
        <v>24.171428571428571</v>
      </c>
      <c r="Q31" s="11">
        <f>[27]Dezembro!$B$20</f>
        <v>25.274999999999991</v>
      </c>
      <c r="R31" s="11">
        <f>[27]Dezembro!$B$21</f>
        <v>23.612500000000001</v>
      </c>
      <c r="S31" s="11" t="str">
        <f>[27]Dezembro!$B$22</f>
        <v>*</v>
      </c>
      <c r="T31" s="11" t="str">
        <f>[27]Dezembro!$B$23</f>
        <v>*</v>
      </c>
      <c r="U31" s="11" t="str">
        <f>[27]Dezembro!$B$24</f>
        <v>*</v>
      </c>
      <c r="V31" s="11" t="str">
        <f>[27]Dezembro!$B$25</f>
        <v>*</v>
      </c>
      <c r="W31" s="11" t="str">
        <f>[27]Dezembro!$B$26</f>
        <v>*</v>
      </c>
      <c r="X31" s="11" t="str">
        <f>[27]Dezembro!$B$27</f>
        <v>*</v>
      </c>
      <c r="Y31" s="11" t="str">
        <f>[27]Dezembro!$B$28</f>
        <v>*</v>
      </c>
      <c r="Z31" s="11" t="str">
        <f>[27]Dezembro!$B$29</f>
        <v>*</v>
      </c>
      <c r="AA31" s="11" t="str">
        <f>[27]Dezembro!$B$30</f>
        <v>*</v>
      </c>
      <c r="AB31" s="11" t="str">
        <f>[27]Dezembro!$B$31</f>
        <v>*</v>
      </c>
      <c r="AC31" s="11" t="str">
        <f>[27]Dezembro!$B$32</f>
        <v>*</v>
      </c>
      <c r="AD31" s="11" t="str">
        <f>[27]Dezembro!$B$33</f>
        <v>*</v>
      </c>
      <c r="AE31" s="11" t="str">
        <f>[27]Dezembro!$B$34</f>
        <v>*</v>
      </c>
      <c r="AF31" s="11" t="str">
        <f>[27]Dezembro!$B$35</f>
        <v>*</v>
      </c>
      <c r="AG31" s="94">
        <f t="shared" ref="AG31" si="8">AVERAGE(B31:AF31)</f>
        <v>23.703457473898649</v>
      </c>
      <c r="AH31" s="12" t="s">
        <v>47</v>
      </c>
    </row>
    <row r="32" spans="1:38" x14ac:dyDescent="0.2">
      <c r="A32" s="59" t="s">
        <v>11</v>
      </c>
      <c r="B32" s="11">
        <f>[28]Dezembro!$B$5</f>
        <v>25.3</v>
      </c>
      <c r="C32" s="11">
        <f>[28]Dezembro!$B$6</f>
        <v>23.700000000000003</v>
      </c>
      <c r="D32" s="11">
        <f>[28]Dezembro!$B$7</f>
        <v>22.966666666666669</v>
      </c>
      <c r="E32" s="11">
        <f>[28]Dezembro!$B$8</f>
        <v>24.549999999999997</v>
      </c>
      <c r="F32" s="11">
        <f>[28]Dezembro!$B$9</f>
        <v>25.854166666666668</v>
      </c>
      <c r="G32" s="11">
        <f>[28]Dezembro!$B$10</f>
        <v>26.650000000000006</v>
      </c>
      <c r="H32" s="11">
        <f>[28]Dezembro!$B$11</f>
        <v>26.212500000000006</v>
      </c>
      <c r="I32" s="11">
        <f>[28]Dezembro!$B$12</f>
        <v>24.283333333333335</v>
      </c>
      <c r="J32" s="11">
        <f>[28]Dezembro!$B$13</f>
        <v>24.804166666666671</v>
      </c>
      <c r="K32" s="11">
        <f>[28]Dezembro!$B$14</f>
        <v>27.191666666666663</v>
      </c>
      <c r="L32" s="11">
        <f>[28]Dezembro!$B$15</f>
        <v>27.5625</v>
      </c>
      <c r="M32" s="11">
        <f>[28]Dezembro!$B$16</f>
        <v>26.345833333333331</v>
      </c>
      <c r="N32" s="11">
        <f>[28]Dezembro!$B$17</f>
        <v>26.279166666666672</v>
      </c>
      <c r="O32" s="11">
        <f>[28]Dezembro!$B$18</f>
        <v>27.704166666666666</v>
      </c>
      <c r="P32" s="11">
        <f>[28]Dezembro!$B$19</f>
        <v>28.095833333333331</v>
      </c>
      <c r="Q32" s="11">
        <f>[28]Dezembro!$B$20</f>
        <v>25.845833333333331</v>
      </c>
      <c r="R32" s="11">
        <f>[28]Dezembro!$B$21</f>
        <v>27.641666666666669</v>
      </c>
      <c r="S32" s="11">
        <f>[28]Dezembro!$B$22</f>
        <v>26.404166666666672</v>
      </c>
      <c r="T32" s="11">
        <f>[28]Dezembro!$B$23</f>
        <v>27.199999999999992</v>
      </c>
      <c r="U32" s="11">
        <f>[28]Dezembro!$B$24</f>
        <v>29.25833333333334</v>
      </c>
      <c r="V32" s="11">
        <f>[28]Dezembro!$B$25</f>
        <v>26.874999999999996</v>
      </c>
      <c r="W32" s="11">
        <f>[28]Dezembro!$B$26</f>
        <v>26.770833333333332</v>
      </c>
      <c r="X32" s="11">
        <f>[28]Dezembro!$B$27</f>
        <v>24.395833333333332</v>
      </c>
      <c r="Y32" s="11">
        <f>[28]Dezembro!$B$28</f>
        <v>24.104166666666668</v>
      </c>
      <c r="Z32" s="11">
        <f>[28]Dezembro!$B$29</f>
        <v>23.712500000000006</v>
      </c>
      <c r="AA32" s="11">
        <f>[28]Dezembro!$B$30</f>
        <v>24.745833333333334</v>
      </c>
      <c r="AB32" s="11">
        <f>[28]Dezembro!$B$31</f>
        <v>26.504166666666666</v>
      </c>
      <c r="AC32" s="11">
        <f>[28]Dezembro!$B$32</f>
        <v>25.695833333333329</v>
      </c>
      <c r="AD32" s="11">
        <f>[28]Dezembro!$B$33</f>
        <v>25.425000000000001</v>
      </c>
      <c r="AE32" s="11">
        <f>[28]Dezembro!$B$34</f>
        <v>25.016666666666669</v>
      </c>
      <c r="AF32" s="11">
        <f>[28]Dezembro!$B$35</f>
        <v>26.441666666666674</v>
      </c>
      <c r="AG32" s="94">
        <f>AVERAGE(B32:AF32)</f>
        <v>25.920564516129033</v>
      </c>
      <c r="AI32" s="12" t="s">
        <v>47</v>
      </c>
      <c r="AL32" t="s">
        <v>47</v>
      </c>
    </row>
    <row r="33" spans="1:38" s="5" customFormat="1" x14ac:dyDescent="0.2">
      <c r="A33" s="59" t="s">
        <v>12</v>
      </c>
      <c r="B33" s="11">
        <f>[29]Dezembro!$B$5</f>
        <v>27.646153846153844</v>
      </c>
      <c r="C33" s="11">
        <f>[29]Dezembro!$B$6</f>
        <v>27.550000000000004</v>
      </c>
      <c r="D33" s="11">
        <f>[29]Dezembro!$B$7</f>
        <v>27.971428571428572</v>
      </c>
      <c r="E33" s="11">
        <f>[29]Dezembro!$B$8</f>
        <v>30.1</v>
      </c>
      <c r="F33" s="11">
        <f>[29]Dezembro!$B$9</f>
        <v>31.099999999999998</v>
      </c>
      <c r="G33" s="11">
        <f>[29]Dezembro!$B$10</f>
        <v>33.5</v>
      </c>
      <c r="H33" s="11">
        <f>[29]Dezembro!$B$11</f>
        <v>30.857142857142858</v>
      </c>
      <c r="I33" s="11">
        <f>[29]Dezembro!$B$12</f>
        <v>30.25</v>
      </c>
      <c r="J33" s="11">
        <f>[29]Dezembro!$B$13</f>
        <v>32.237500000000004</v>
      </c>
      <c r="K33" s="11">
        <f>[29]Dezembro!$B$14</f>
        <v>33.65</v>
      </c>
      <c r="L33" s="11">
        <f>[29]Dezembro!$B$15</f>
        <v>32.311111111111103</v>
      </c>
      <c r="M33" s="11">
        <f>[29]Dezembro!$B$16</f>
        <v>33.287500000000001</v>
      </c>
      <c r="N33" s="11">
        <f>[29]Dezembro!$B$17</f>
        <v>31.51</v>
      </c>
      <c r="O33" s="11">
        <f>[29]Dezembro!$B$18</f>
        <v>32.927272727272729</v>
      </c>
      <c r="P33" s="11">
        <f>[29]Dezembro!$B$19</f>
        <v>32.333333333333336</v>
      </c>
      <c r="Q33" s="11">
        <f>[29]Dezembro!$B$20</f>
        <v>32.590909090909093</v>
      </c>
      <c r="R33" s="11">
        <f>[29]Dezembro!$B$21</f>
        <v>34.063636363636355</v>
      </c>
      <c r="S33" s="11">
        <f>[29]Dezembro!$B$22</f>
        <v>34.480000000000004</v>
      </c>
      <c r="T33" s="11">
        <f>[29]Dezembro!$B$23</f>
        <v>34.309999999999995</v>
      </c>
      <c r="U33" s="11">
        <f>[29]Dezembro!$B$24</f>
        <v>34.410000000000004</v>
      </c>
      <c r="V33" s="11">
        <f>[29]Dezembro!$B$25</f>
        <v>33.880000000000003</v>
      </c>
      <c r="W33" s="11">
        <f>[29]Dezembro!$B$26</f>
        <v>30.881818181818179</v>
      </c>
      <c r="X33" s="11">
        <f>[29]Dezembro!$B$27</f>
        <v>28.728571428571428</v>
      </c>
      <c r="Y33" s="11">
        <f>[29]Dezembro!$B$28</f>
        <v>27.355555555555554</v>
      </c>
      <c r="Z33" s="11">
        <f>[29]Dezembro!$B$29</f>
        <v>29.24545454545455</v>
      </c>
      <c r="AA33" s="11">
        <f>[29]Dezembro!$B$30</f>
        <v>28.827272727272728</v>
      </c>
      <c r="AB33" s="11">
        <f>[29]Dezembro!$B$31</f>
        <v>31.072727272727267</v>
      </c>
      <c r="AC33" s="11">
        <f>[29]Dezembro!$B$32</f>
        <v>31</v>
      </c>
      <c r="AD33" s="11">
        <f>[29]Dezembro!$B$33</f>
        <v>24.6</v>
      </c>
      <c r="AE33" s="11">
        <f>[29]Dezembro!$B$34</f>
        <v>27.21</v>
      </c>
      <c r="AF33" s="11">
        <f>[29]Dezembro!$B$35</f>
        <v>29.400000000000002</v>
      </c>
      <c r="AG33" s="94">
        <f>AVERAGE(B33:AF33)</f>
        <v>30.944754439109278</v>
      </c>
      <c r="AK33" s="5" t="s">
        <v>47</v>
      </c>
    </row>
    <row r="34" spans="1:38" x14ac:dyDescent="0.2">
      <c r="A34" s="59" t="s">
        <v>13</v>
      </c>
      <c r="B34" s="11">
        <f>[30]Dezembro!$B$5</f>
        <v>27.200000000000003</v>
      </c>
      <c r="C34" s="11">
        <f>[30]Dezembro!$B$6</f>
        <v>26.362499999999997</v>
      </c>
      <c r="D34" s="11">
        <f>[30]Dezembro!$B$7</f>
        <v>24.658333333333331</v>
      </c>
      <c r="E34" s="11">
        <f>[30]Dezembro!$B$8</f>
        <v>25.249999999999996</v>
      </c>
      <c r="F34" s="11">
        <f>[30]Dezembro!$B$9</f>
        <v>27.191666666666666</v>
      </c>
      <c r="G34" s="11">
        <f>[30]Dezembro!$B$10</f>
        <v>28.445833333333326</v>
      </c>
      <c r="H34" s="11">
        <f>[30]Dezembro!$B$11</f>
        <v>28.583333333333332</v>
      </c>
      <c r="I34" s="11">
        <f>[30]Dezembro!$B$12</f>
        <v>26.795833333333334</v>
      </c>
      <c r="J34" s="11">
        <f>[30]Dezembro!$B$13</f>
        <v>27.758333333333336</v>
      </c>
      <c r="K34" s="11">
        <f>[30]Dezembro!$B$14</f>
        <v>29.583333333333329</v>
      </c>
      <c r="L34" s="11">
        <f>[30]Dezembro!$B$15</f>
        <v>29.391666666666676</v>
      </c>
      <c r="M34" s="11">
        <f>[30]Dezembro!$B$16</f>
        <v>29.458333333333339</v>
      </c>
      <c r="N34" s="11">
        <f>[30]Dezembro!$B$17</f>
        <v>28.545833333333338</v>
      </c>
      <c r="O34" s="11">
        <f>[30]Dezembro!$B$18</f>
        <v>28.687500000000011</v>
      </c>
      <c r="P34" s="11">
        <f>[30]Dezembro!$B$19</f>
        <v>29.566666666666674</v>
      </c>
      <c r="Q34" s="11">
        <f>[30]Dezembro!$B$20</f>
        <v>27.866666666666664</v>
      </c>
      <c r="R34" s="11">
        <f>[30]Dezembro!$B$21</f>
        <v>29.862500000000001</v>
      </c>
      <c r="S34" s="11">
        <f>[30]Dezembro!$B$22</f>
        <v>27.749999999999996</v>
      </c>
      <c r="T34" s="11">
        <f>[30]Dezembro!$B$23</f>
        <v>28.083333333333339</v>
      </c>
      <c r="U34" s="11">
        <f>[30]Dezembro!$B$24</f>
        <v>28.179166666666664</v>
      </c>
      <c r="V34" s="11">
        <f>[30]Dezembro!$B$25</f>
        <v>29.929166666666664</v>
      </c>
      <c r="W34" s="11">
        <f>[30]Dezembro!$B$26</f>
        <v>26.316666666666663</v>
      </c>
      <c r="X34" s="11">
        <f>[30]Dezembro!$B$27</f>
        <v>26.916666666666661</v>
      </c>
      <c r="Y34" s="11">
        <f>[30]Dezembro!$B$28</f>
        <v>25.637499999999999</v>
      </c>
      <c r="Z34" s="11">
        <f>[30]Dezembro!$B$29</f>
        <v>25.491666666666674</v>
      </c>
      <c r="AA34" s="11">
        <f>[30]Dezembro!$B$30</f>
        <v>25.191666666666674</v>
      </c>
      <c r="AB34" s="11">
        <f>[30]Dezembro!$B$31</f>
        <v>27.262500000000003</v>
      </c>
      <c r="AC34" s="11">
        <f>[30]Dezembro!$B$32</f>
        <v>28.400000000000002</v>
      </c>
      <c r="AD34" s="11">
        <f>[30]Dezembro!$B$33</f>
        <v>26.75</v>
      </c>
      <c r="AE34" s="11">
        <f>[30]Dezembro!$B$34</f>
        <v>27</v>
      </c>
      <c r="AF34" s="11">
        <f>[30]Dezembro!$B$35</f>
        <v>27.975000000000005</v>
      </c>
      <c r="AG34" s="94">
        <f t="shared" ref="AG34" si="9">AVERAGE(B34:AF34)</f>
        <v>27.615860215053768</v>
      </c>
      <c r="AL34" t="s">
        <v>47</v>
      </c>
    </row>
    <row r="35" spans="1:38" x14ac:dyDescent="0.2">
      <c r="A35" s="59" t="s">
        <v>173</v>
      </c>
      <c r="B35" s="11">
        <f>[31]Dezembro!$B$5</f>
        <v>26.729166666666661</v>
      </c>
      <c r="C35" s="11">
        <f>[31]Dezembro!$B$6</f>
        <v>24.654166666666658</v>
      </c>
      <c r="D35" s="11">
        <f>[31]Dezembro!$B$7</f>
        <v>24.924999999999997</v>
      </c>
      <c r="E35" s="11">
        <f>[31]Dezembro!$B$8</f>
        <v>26.062500000000004</v>
      </c>
      <c r="F35" s="11">
        <f>[31]Dezembro!$B$9</f>
        <v>26.908333333333331</v>
      </c>
      <c r="G35" s="11">
        <f>[31]Dezembro!$B$10</f>
        <v>26.987500000000001</v>
      </c>
      <c r="H35" s="11">
        <f>[31]Dezembro!$B$11</f>
        <v>25.775000000000002</v>
      </c>
      <c r="I35" s="11">
        <f>[31]Dezembro!$B$12</f>
        <v>25.266666666666666</v>
      </c>
      <c r="J35" s="11">
        <f>[31]Dezembro!$B$13</f>
        <v>26.291666666666657</v>
      </c>
      <c r="K35" s="11">
        <f>[31]Dezembro!$B$14</f>
        <v>28.158333333333335</v>
      </c>
      <c r="L35" s="11">
        <f>[31]Dezembro!$B$15</f>
        <v>28.879166666666663</v>
      </c>
      <c r="M35" s="11">
        <f>[31]Dezembro!$B$16</f>
        <v>27.387499999999989</v>
      </c>
      <c r="N35" s="11">
        <f>[31]Dezembro!$B$17</f>
        <v>27.270833333333339</v>
      </c>
      <c r="O35" s="11">
        <f>[31]Dezembro!$B$18</f>
        <v>28.966666666666665</v>
      </c>
      <c r="P35" s="11">
        <f>[31]Dezembro!$B$19</f>
        <v>29.191666666666663</v>
      </c>
      <c r="Q35" s="11">
        <f>[31]Dezembro!$B$20</f>
        <v>27.591666666666665</v>
      </c>
      <c r="R35" s="11">
        <f>[31]Dezembro!$B$21</f>
        <v>28.791666666666668</v>
      </c>
      <c r="S35" s="11">
        <f>[31]Dezembro!$B$22</f>
        <v>27.629166666666674</v>
      </c>
      <c r="T35" s="11">
        <f>[31]Dezembro!$B$23</f>
        <v>27.749999999999996</v>
      </c>
      <c r="U35" s="11">
        <f>[31]Dezembro!$B$24</f>
        <v>28.950000000000003</v>
      </c>
      <c r="V35" s="11">
        <f>[31]Dezembro!$B$25</f>
        <v>28.854166666666668</v>
      </c>
      <c r="W35" s="11">
        <f>[31]Dezembro!$B$26</f>
        <v>27.479166666666661</v>
      </c>
      <c r="X35" s="11">
        <f>[31]Dezembro!$B$27</f>
        <v>25.720833333333331</v>
      </c>
      <c r="Y35" s="11">
        <f>[31]Dezembro!$B$28</f>
        <v>25.304166666666664</v>
      </c>
      <c r="Z35" s="11">
        <f>[31]Dezembro!$B$29</f>
        <v>26.054166666666664</v>
      </c>
      <c r="AA35" s="11">
        <f>[31]Dezembro!$B$30</f>
        <v>26.754166666666663</v>
      </c>
      <c r="AB35" s="11">
        <f>[31]Dezembro!$B$31</f>
        <v>27.837500000000006</v>
      </c>
      <c r="AC35" s="11">
        <f>[31]Dezembro!$B$32</f>
        <v>27.345833333333328</v>
      </c>
      <c r="AD35" s="11">
        <f>[31]Dezembro!$B$33</f>
        <v>26.1875</v>
      </c>
      <c r="AE35" s="11">
        <f>[31]Dezembro!$B$34</f>
        <v>26.487500000000001</v>
      </c>
      <c r="AF35" s="11">
        <f>[31]Dezembro!$B$35</f>
        <v>26.979166666666668</v>
      </c>
      <c r="AG35" s="94">
        <f>AVERAGE(B35:AF35)</f>
        <v>27.070026881720423</v>
      </c>
      <c r="AK35" t="s">
        <v>47</v>
      </c>
    </row>
    <row r="36" spans="1:38" x14ac:dyDescent="0.2">
      <c r="A36" s="59" t="s">
        <v>144</v>
      </c>
      <c r="B36" s="11">
        <f>[32]Dezembro!$B$5</f>
        <v>24.941666666666663</v>
      </c>
      <c r="C36" s="11">
        <f>[32]Dezembro!$B$6</f>
        <v>23.762500000000003</v>
      </c>
      <c r="D36" s="11">
        <f>[32]Dezembro!$B$7</f>
        <v>23.150000000000002</v>
      </c>
      <c r="E36" s="11">
        <f>[32]Dezembro!$B$8</f>
        <v>24.845833333333331</v>
      </c>
      <c r="F36" s="11">
        <f>[32]Dezembro!$B$9</f>
        <v>25.4375</v>
      </c>
      <c r="G36" s="11">
        <f>[32]Dezembro!$B$10</f>
        <v>26.100000000000005</v>
      </c>
      <c r="H36" s="11">
        <f>[32]Dezembro!$B$11</f>
        <v>24.495833333333334</v>
      </c>
      <c r="I36" s="11">
        <f>[32]Dezembro!$B$12</f>
        <v>23.445833333333329</v>
      </c>
      <c r="J36" s="11">
        <f>[32]Dezembro!$B$13</f>
        <v>24.320833333333329</v>
      </c>
      <c r="K36" s="11">
        <f>[32]Dezembro!$B$14</f>
        <v>27.279166666666669</v>
      </c>
      <c r="L36" s="11">
        <f>[32]Dezembro!$B$15</f>
        <v>29.158333333333331</v>
      </c>
      <c r="M36" s="11">
        <f>[32]Dezembro!$B$16</f>
        <v>28.083333333333332</v>
      </c>
      <c r="N36" s="11">
        <f>[32]Dezembro!$B$17</f>
        <v>26.770833333333332</v>
      </c>
      <c r="O36" s="11">
        <f>[32]Dezembro!$B$18</f>
        <v>28.783333333333331</v>
      </c>
      <c r="P36" s="11">
        <f>[32]Dezembro!$B$19</f>
        <v>27.879166666666666</v>
      </c>
      <c r="Q36" s="11">
        <f>[32]Dezembro!$B$20</f>
        <v>26.25</v>
      </c>
      <c r="R36" s="11">
        <f>[32]Dezembro!$B$21</f>
        <v>29.079166666666666</v>
      </c>
      <c r="S36" s="11">
        <f>[32]Dezembro!$B$22</f>
        <v>28.291666666666671</v>
      </c>
      <c r="T36" s="11">
        <f>[32]Dezembro!$B$23</f>
        <v>28.141666666666666</v>
      </c>
      <c r="U36" s="11">
        <f>[32]Dezembro!$B$24</f>
        <v>29.479166666666671</v>
      </c>
      <c r="V36" s="11">
        <f>[32]Dezembro!$B$25</f>
        <v>28.891666666666666</v>
      </c>
      <c r="W36" s="11">
        <f>[32]Dezembro!$B$26</f>
        <v>26.5</v>
      </c>
      <c r="X36" s="11">
        <f>[32]Dezembro!$B$27</f>
        <v>23.408333333333331</v>
      </c>
      <c r="Y36" s="11">
        <f>[32]Dezembro!$B$28</f>
        <v>24.125</v>
      </c>
      <c r="Z36" s="11">
        <f>[32]Dezembro!$B$29</f>
        <v>24.337500000000002</v>
      </c>
      <c r="AA36" s="11">
        <f>[32]Dezembro!$B$30</f>
        <v>25.658333333333331</v>
      </c>
      <c r="AB36" s="11">
        <f>[32]Dezembro!$B$31</f>
        <v>26.150000000000002</v>
      </c>
      <c r="AC36" s="11">
        <f>[32]Dezembro!$B$32</f>
        <v>26.38333333333334</v>
      </c>
      <c r="AD36" s="11">
        <f>[32]Dezembro!$B$33</f>
        <v>25.808333333333326</v>
      </c>
      <c r="AE36" s="11">
        <f>[32]Dezembro!$B$34</f>
        <v>26.358333333333338</v>
      </c>
      <c r="AF36" s="11">
        <f>[32]Dezembro!$B$35</f>
        <v>27.099999999999998</v>
      </c>
      <c r="AG36" s="94">
        <f t="shared" ref="AG36" si="10">AVERAGE(B36:AF36)</f>
        <v>26.271505376344077</v>
      </c>
    </row>
    <row r="37" spans="1:38" x14ac:dyDescent="0.2">
      <c r="A37" s="59" t="s">
        <v>14</v>
      </c>
      <c r="B37" s="11">
        <f>[33]Dezembro!$B$5</f>
        <v>24.537500000000005</v>
      </c>
      <c r="C37" s="11">
        <f>[33]Dezembro!$B$6</f>
        <v>25.404166666666669</v>
      </c>
      <c r="D37" s="11">
        <f>[33]Dezembro!$B$7</f>
        <v>24.549999999999994</v>
      </c>
      <c r="E37" s="11">
        <f>[33]Dezembro!$B$8</f>
        <v>26.941666666666666</v>
      </c>
      <c r="F37" s="11">
        <f>[33]Dezembro!$B$9</f>
        <v>27.545833333333334</v>
      </c>
      <c r="G37" s="11">
        <f>[33]Dezembro!$B$10</f>
        <v>28.545833333333334</v>
      </c>
      <c r="H37" s="11">
        <f>[33]Dezembro!$B$11</f>
        <v>28.129166666666666</v>
      </c>
      <c r="I37" s="11">
        <f>[33]Dezembro!$B$12</f>
        <v>26.141666666666666</v>
      </c>
      <c r="J37" s="11">
        <f>[33]Dezembro!$B$13</f>
        <v>25.720833333333331</v>
      </c>
      <c r="K37" s="11">
        <f>[33]Dezembro!$B$14</f>
        <v>27.291666666666668</v>
      </c>
      <c r="L37" s="11">
        <f>[33]Dezembro!$B$15</f>
        <v>27.841666666666669</v>
      </c>
      <c r="M37" s="11">
        <f>[33]Dezembro!$B$16</f>
        <v>28.804166666666664</v>
      </c>
      <c r="N37" s="11">
        <f>[33]Dezembro!$B$17</f>
        <v>26.337499999999995</v>
      </c>
      <c r="O37" s="11">
        <f>[33]Dezembro!$B$18</f>
        <v>27.320833333333329</v>
      </c>
      <c r="P37" s="11">
        <f>[33]Dezembro!$B$19</f>
        <v>27.866666666666664</v>
      </c>
      <c r="Q37" s="11">
        <f>[33]Dezembro!$B$20</f>
        <v>28.966666666666669</v>
      </c>
      <c r="R37" s="11">
        <f>[33]Dezembro!$B$21</f>
        <v>29.224999999999994</v>
      </c>
      <c r="S37" s="11">
        <f>[33]Dezembro!$B$22</f>
        <v>29.533333333333335</v>
      </c>
      <c r="T37" s="11">
        <f>[33]Dezembro!$B$23</f>
        <v>28.512500000000003</v>
      </c>
      <c r="U37" s="11">
        <f>[33]Dezembro!$B$24</f>
        <v>29.479166666666671</v>
      </c>
      <c r="V37" s="11">
        <f>[33]Dezembro!$B$25</f>
        <v>29.158333333333331</v>
      </c>
      <c r="W37" s="11">
        <f>[33]Dezembro!$B$26</f>
        <v>27.237499999999997</v>
      </c>
      <c r="X37" s="11">
        <f>[33]Dezembro!$B$27</f>
        <v>27.158333333333331</v>
      </c>
      <c r="Y37" s="11">
        <f>[33]Dezembro!$B$28</f>
        <v>26.133333333333336</v>
      </c>
      <c r="Z37" s="11">
        <f>[33]Dezembro!$B$29</f>
        <v>26.045833333333331</v>
      </c>
      <c r="AA37" s="11">
        <f>[33]Dezembro!$B$30</f>
        <v>24.837499999999995</v>
      </c>
      <c r="AB37" s="11">
        <f>[33]Dezembro!$B$31</f>
        <v>25.154166666666658</v>
      </c>
      <c r="AC37" s="11">
        <f>[33]Dezembro!$B$32</f>
        <v>25.420833333333334</v>
      </c>
      <c r="AD37" s="11">
        <f>[33]Dezembro!$B$33</f>
        <v>26.816666666666666</v>
      </c>
      <c r="AE37" s="11">
        <f>[33]Dezembro!$B$34</f>
        <v>27.241666666666674</v>
      </c>
      <c r="AF37" s="11">
        <f>[33]Dezembro!$B$35</f>
        <v>27.25833333333334</v>
      </c>
      <c r="AG37" s="94">
        <f t="shared" ref="AG37" si="11">AVERAGE(B37:AF37)</f>
        <v>27.134139784946235</v>
      </c>
      <c r="AK37" t="s">
        <v>47</v>
      </c>
    </row>
    <row r="38" spans="1:38" x14ac:dyDescent="0.2">
      <c r="A38" s="59" t="s">
        <v>174</v>
      </c>
      <c r="B38" s="11">
        <f>[34]Dezembro!$B$5</f>
        <v>26.759090909090904</v>
      </c>
      <c r="C38" s="11">
        <f>[34]Dezembro!$B$6</f>
        <v>26.740909090909096</v>
      </c>
      <c r="D38" s="11">
        <f>[34]Dezembro!$B$7</f>
        <v>25.104761904761901</v>
      </c>
      <c r="E38" s="11">
        <f>[34]Dezembro!$B$8</f>
        <v>24.747368421052634</v>
      </c>
      <c r="F38" s="11">
        <f>[34]Dezembro!$B$9</f>
        <v>24.950000000000003</v>
      </c>
      <c r="G38" s="11">
        <f>[34]Dezembro!$B$10</f>
        <v>25.918749999999999</v>
      </c>
      <c r="H38" s="11">
        <f>[34]Dezembro!$B$11</f>
        <v>27.488235294117647</v>
      </c>
      <c r="I38" s="11">
        <f>[34]Dezembro!$B$12</f>
        <v>27.110526315789468</v>
      </c>
      <c r="J38" s="11">
        <f>[34]Dezembro!$B$13</f>
        <v>25.712499999999999</v>
      </c>
      <c r="K38" s="11">
        <f>[34]Dezembro!$B$14</f>
        <v>26.786666666666669</v>
      </c>
      <c r="L38" s="11">
        <f>[34]Dezembro!$B$15</f>
        <v>26.16</v>
      </c>
      <c r="M38" s="11">
        <f>[34]Dezembro!$B$16</f>
        <v>26.956250000000001</v>
      </c>
      <c r="N38" s="11">
        <f>[34]Dezembro!$B$17</f>
        <v>25.919047619047621</v>
      </c>
      <c r="O38" s="11">
        <f>[34]Dezembro!$B$18</f>
        <v>26.652941176470588</v>
      </c>
      <c r="P38" s="11">
        <f>[34]Dezembro!$B$19</f>
        <v>27.425000000000001</v>
      </c>
      <c r="Q38" s="11">
        <f>[34]Dezembro!$B$20</f>
        <v>27.452941176470596</v>
      </c>
      <c r="R38" s="11">
        <f>[34]Dezembro!$B$21</f>
        <v>27.327777777777779</v>
      </c>
      <c r="S38" s="11">
        <f>[34]Dezembro!$B$22</f>
        <v>26.737499999999997</v>
      </c>
      <c r="T38" s="11">
        <f>[34]Dezembro!$B$23</f>
        <v>25.886666666666667</v>
      </c>
      <c r="U38" s="11">
        <f>[34]Dezembro!$B$24</f>
        <v>26.65625</v>
      </c>
      <c r="V38" s="11">
        <f>[34]Dezembro!$B$25</f>
        <v>26.758823529411764</v>
      </c>
      <c r="W38" s="11">
        <f>[34]Dezembro!$B$26</f>
        <v>27.066666666666666</v>
      </c>
      <c r="X38" s="11">
        <f>[34]Dezembro!$B$27</f>
        <v>27.556249999999999</v>
      </c>
      <c r="Y38" s="11">
        <f>[34]Dezembro!$B$28</f>
        <v>26.850000000000005</v>
      </c>
      <c r="Z38" s="11">
        <f>[34]Dezembro!$B$29</f>
        <v>27.840909090909097</v>
      </c>
      <c r="AA38" s="11">
        <f>[34]Dezembro!$B$30</f>
        <v>27.457142857142863</v>
      </c>
      <c r="AB38" s="11">
        <f>[34]Dezembro!$B$31</f>
        <v>26.578260869565216</v>
      </c>
      <c r="AC38" s="11">
        <f>[34]Dezembro!$B$32</f>
        <v>26.620833333333326</v>
      </c>
      <c r="AD38" s="11">
        <f>[34]Dezembro!$B$33</f>
        <v>25.941666666666666</v>
      </c>
      <c r="AE38" s="11">
        <f>[34]Dezembro!$B$34</f>
        <v>25.875</v>
      </c>
      <c r="AF38" s="11">
        <f>[34]Dezembro!$B$35</f>
        <v>26.483333333333338</v>
      </c>
      <c r="AG38" s="94">
        <f>AVERAGE(B38:AF38)</f>
        <v>26.565228044059701</v>
      </c>
    </row>
    <row r="39" spans="1:38" x14ac:dyDescent="0.2">
      <c r="A39" s="59" t="s">
        <v>15</v>
      </c>
      <c r="B39" s="11">
        <f>[35]Dezembro!$B$5</f>
        <v>23.183333333333337</v>
      </c>
      <c r="C39" s="11">
        <f>[35]Dezembro!$B$6</f>
        <v>20.5625</v>
      </c>
      <c r="D39" s="11">
        <f>[35]Dezembro!$B$7</f>
        <v>20.308333333333334</v>
      </c>
      <c r="E39" s="11">
        <f>[35]Dezembro!$B$8</f>
        <v>22.691666666666663</v>
      </c>
      <c r="F39" s="11">
        <f>[35]Dezembro!$B$9</f>
        <v>25.095833333333335</v>
      </c>
      <c r="G39" s="11">
        <f>[35]Dezembro!$B$10</f>
        <v>25.837499999999995</v>
      </c>
      <c r="H39" s="11">
        <f>[35]Dezembro!$B$11</f>
        <v>23.145833333333332</v>
      </c>
      <c r="I39" s="11">
        <f>[35]Dezembro!$B$12</f>
        <v>22.379166666666666</v>
      </c>
      <c r="J39" s="11">
        <f>[35]Dezembro!$B$13</f>
        <v>22.508333333333329</v>
      </c>
      <c r="K39" s="11">
        <f>[35]Dezembro!$B$14</f>
        <v>25.474999999999998</v>
      </c>
      <c r="L39" s="11">
        <f>[35]Dezembro!$B$15</f>
        <v>26.775000000000002</v>
      </c>
      <c r="M39" s="11">
        <f>[35]Dezembro!$B$16</f>
        <v>27.166666666666668</v>
      </c>
      <c r="N39" s="11">
        <f>[35]Dezembro!$B$17</f>
        <v>26.279166666666658</v>
      </c>
      <c r="O39" s="11">
        <f>[35]Dezembro!$B$18</f>
        <v>27.7</v>
      </c>
      <c r="P39" s="11">
        <f>[35]Dezembro!$B$19</f>
        <v>27.758333333333336</v>
      </c>
      <c r="Q39" s="11">
        <f>[35]Dezembro!$B$20</f>
        <v>25.94583333333334</v>
      </c>
      <c r="R39" s="11">
        <f>[35]Dezembro!$B$21</f>
        <v>27.212500000000002</v>
      </c>
      <c r="S39" s="11">
        <f>[35]Dezembro!$B$22</f>
        <v>28.900000000000002</v>
      </c>
      <c r="T39" s="11">
        <f>[35]Dezembro!$B$23</f>
        <v>28.754166666666663</v>
      </c>
      <c r="U39" s="11">
        <f>[35]Dezembro!$B$24</f>
        <v>29.087500000000006</v>
      </c>
      <c r="V39" s="11">
        <f>[35]Dezembro!$B$25</f>
        <v>26.895833333333329</v>
      </c>
      <c r="W39" s="11">
        <f>[35]Dezembro!$B$26</f>
        <v>24.487499999999997</v>
      </c>
      <c r="X39" s="11">
        <f>[35]Dezembro!$B$27</f>
        <v>23.416666666666671</v>
      </c>
      <c r="Y39" s="11">
        <f>[35]Dezembro!$B$28</f>
        <v>22.133333333333336</v>
      </c>
      <c r="Z39" s="11">
        <f>[35]Dezembro!$B$29</f>
        <v>23.75</v>
      </c>
      <c r="AA39" s="11">
        <f>[35]Dezembro!$B$30</f>
        <v>24.183333333333341</v>
      </c>
      <c r="AB39" s="11">
        <f>[35]Dezembro!$B$31</f>
        <v>25.650000000000002</v>
      </c>
      <c r="AC39" s="11">
        <f>[35]Dezembro!$B$32</f>
        <v>24.104166666666668</v>
      </c>
      <c r="AD39" s="11">
        <f>[35]Dezembro!$B$33</f>
        <v>23.287499999999998</v>
      </c>
      <c r="AE39" s="11">
        <f>[35]Dezembro!$B$34</f>
        <v>23.483333333333331</v>
      </c>
      <c r="AF39" s="11">
        <f>[35]Dezembro!$B$35</f>
        <v>25.275000000000002</v>
      </c>
      <c r="AG39" s="94">
        <f t="shared" ref="AG39:AG40" si="12">AVERAGE(B39:AF39)</f>
        <v>24.949462365591394</v>
      </c>
      <c r="AH39" s="12" t="s">
        <v>47</v>
      </c>
      <c r="AI39" s="12" t="s">
        <v>47</v>
      </c>
      <c r="AJ39" t="s">
        <v>47</v>
      </c>
      <c r="AK39" t="s">
        <v>47</v>
      </c>
    </row>
    <row r="40" spans="1:38" x14ac:dyDescent="0.2">
      <c r="A40" s="59" t="s">
        <v>16</v>
      </c>
      <c r="B40" s="11">
        <f>[36]Dezembro!$B$5</f>
        <v>26.491666666666671</v>
      </c>
      <c r="C40" s="11">
        <f>[36]Dezembro!$B$6</f>
        <v>24.1875</v>
      </c>
      <c r="D40" s="11">
        <f>[36]Dezembro!$B$7</f>
        <v>22.479166666666668</v>
      </c>
      <c r="E40" s="11">
        <f>[36]Dezembro!$B$8</f>
        <v>24.350000000000005</v>
      </c>
      <c r="F40" s="11">
        <f>[36]Dezembro!$B$9</f>
        <v>26.929166666666664</v>
      </c>
      <c r="G40" s="11">
        <f>[36]Dezembro!$B$10</f>
        <v>27.558333333333334</v>
      </c>
      <c r="H40" s="11">
        <f>[36]Dezembro!$B$11</f>
        <v>24.829166666666669</v>
      </c>
      <c r="I40" s="11">
        <f>[36]Dezembro!$B$12</f>
        <v>25.095833333333331</v>
      </c>
      <c r="J40" s="11">
        <f>[36]Dezembro!$B$13</f>
        <v>27.279166666666672</v>
      </c>
      <c r="K40" s="11">
        <f>[36]Dezembro!$B$14</f>
        <v>30.616666666666664</v>
      </c>
      <c r="L40" s="11">
        <f>[36]Dezembro!$B$15</f>
        <v>31.129166666666674</v>
      </c>
      <c r="M40" s="11">
        <f>[36]Dezembro!$B$16</f>
        <v>30.749999999999996</v>
      </c>
      <c r="N40" s="11">
        <f>[36]Dezembro!$B$17</f>
        <v>30.824999999999999</v>
      </c>
      <c r="O40" s="11">
        <f>[36]Dezembro!$B$18</f>
        <v>30.945833333333336</v>
      </c>
      <c r="P40" s="11">
        <f>[36]Dezembro!$B$19</f>
        <v>29.854166666666661</v>
      </c>
      <c r="Q40" s="11">
        <f>[36]Dezembro!$B$20</f>
        <v>29.658333333333335</v>
      </c>
      <c r="R40" s="11">
        <f>[36]Dezembro!$B$21</f>
        <v>31</v>
      </c>
      <c r="S40" s="11">
        <f>[36]Dezembro!$B$22</f>
        <v>31.570833333333336</v>
      </c>
      <c r="T40" s="11">
        <f>[36]Dezembro!$B$23</f>
        <v>31.462500000000002</v>
      </c>
      <c r="U40" s="11">
        <f>[36]Dezembro!$B$24</f>
        <v>31.174999999999994</v>
      </c>
      <c r="V40" s="11">
        <f>[36]Dezembro!$B$25</f>
        <v>30.558333333333334</v>
      </c>
      <c r="W40" s="11">
        <f>[36]Dezembro!$B$26</f>
        <v>26.554166666666671</v>
      </c>
      <c r="X40" s="11">
        <f>[36]Dezembro!$B$27</f>
        <v>27.141666666666669</v>
      </c>
      <c r="Y40" s="11">
        <f>[36]Dezembro!$B$28</f>
        <v>24.7</v>
      </c>
      <c r="Z40" s="11">
        <f>[36]Dezembro!$B$29</f>
        <v>24.774999999999995</v>
      </c>
      <c r="AA40" s="11">
        <f>[36]Dezembro!$B$30</f>
        <v>27.504166666666666</v>
      </c>
      <c r="AB40" s="11">
        <f>[36]Dezembro!$B$31</f>
        <v>29.320833333333329</v>
      </c>
      <c r="AC40" s="11">
        <f>[36]Dezembro!$B$32</f>
        <v>30.058333333333326</v>
      </c>
      <c r="AD40" s="11">
        <f>[36]Dezembro!$B$33</f>
        <v>26.854166666666668</v>
      </c>
      <c r="AE40" s="11">
        <f>[36]Dezembro!$B$34</f>
        <v>27.112499999999997</v>
      </c>
      <c r="AF40" s="11">
        <f>[36]Dezembro!$B$35</f>
        <v>27.995833333333341</v>
      </c>
      <c r="AG40" s="94">
        <f t="shared" si="12"/>
        <v>28.089112903225804</v>
      </c>
      <c r="AI40" s="12" t="s">
        <v>47</v>
      </c>
      <c r="AK40" t="s">
        <v>47</v>
      </c>
    </row>
    <row r="41" spans="1:38" x14ac:dyDescent="0.2">
      <c r="A41" s="59" t="s">
        <v>175</v>
      </c>
      <c r="B41" s="11">
        <f>[37]Dezembro!$B$5</f>
        <v>25.195833333333329</v>
      </c>
      <c r="C41" s="11">
        <f>[37]Dezembro!$B$6</f>
        <v>24.454166666666669</v>
      </c>
      <c r="D41" s="11">
        <f>[37]Dezembro!$B$7</f>
        <v>23.704166666666666</v>
      </c>
      <c r="E41" s="11">
        <f>[37]Dezembro!$B$8</f>
        <v>25.766666666666669</v>
      </c>
      <c r="F41" s="11">
        <f>[37]Dezembro!$B$9</f>
        <v>26.587499999999991</v>
      </c>
      <c r="G41" s="11">
        <f>[37]Dezembro!$B$10</f>
        <v>27.658333333333335</v>
      </c>
      <c r="H41" s="11">
        <f>[37]Dezembro!$B$11</f>
        <v>27.074999999999992</v>
      </c>
      <c r="I41" s="11">
        <f>[37]Dezembro!$B$12</f>
        <v>25.708333333333332</v>
      </c>
      <c r="J41" s="11">
        <f>[37]Dezembro!$B$13</f>
        <v>25.249999999999996</v>
      </c>
      <c r="K41" s="11">
        <f>[37]Dezembro!$B$14</f>
        <v>27.674999999999994</v>
      </c>
      <c r="L41" s="11">
        <f>[37]Dezembro!$B$15</f>
        <v>29.170833333333331</v>
      </c>
      <c r="M41" s="11">
        <f>[37]Dezembro!$B$16</f>
        <v>28.187500000000004</v>
      </c>
      <c r="N41" s="11">
        <f>[37]Dezembro!$B$17</f>
        <v>26.416666666666668</v>
      </c>
      <c r="O41" s="11">
        <f>[37]Dezembro!$B$18</f>
        <v>27.683333333333334</v>
      </c>
      <c r="P41" s="11">
        <f>[37]Dezembro!$B$19</f>
        <v>27.837500000000002</v>
      </c>
      <c r="Q41" s="11">
        <f>[37]Dezembro!$B$20</f>
        <v>28.354166666666671</v>
      </c>
      <c r="R41" s="11">
        <f>[37]Dezembro!$B$21</f>
        <v>29.899999999999995</v>
      </c>
      <c r="S41" s="11">
        <f>[37]Dezembro!$B$22</f>
        <v>27.395833333333332</v>
      </c>
      <c r="T41" s="11">
        <f>[37]Dezembro!$B$23</f>
        <v>27.258333333333326</v>
      </c>
      <c r="U41" s="11">
        <f>[37]Dezembro!$B$24</f>
        <v>28.658333333333335</v>
      </c>
      <c r="V41" s="11">
        <f>[37]Dezembro!$B$25</f>
        <v>27.008333333333336</v>
      </c>
      <c r="W41" s="11">
        <f>[37]Dezembro!$B$26</f>
        <v>26.070833333333336</v>
      </c>
      <c r="X41" s="11">
        <f>[37]Dezembro!$B$27</f>
        <v>26.0625</v>
      </c>
      <c r="Y41" s="11">
        <f>[37]Dezembro!$B$28</f>
        <v>25.275000000000006</v>
      </c>
      <c r="Z41" s="11">
        <f>[37]Dezembro!$B$29</f>
        <v>24.750000000000004</v>
      </c>
      <c r="AA41" s="11">
        <f>[37]Dezembro!$B$30</f>
        <v>25.900000000000002</v>
      </c>
      <c r="AB41" s="11">
        <f>[37]Dezembro!$B$31</f>
        <v>26.862500000000001</v>
      </c>
      <c r="AC41" s="11">
        <f>[37]Dezembro!$B$32</f>
        <v>25.287499999999998</v>
      </c>
      <c r="AD41" s="11">
        <f>[37]Dezembro!$B$33</f>
        <v>25.266666666666666</v>
      </c>
      <c r="AE41" s="11">
        <f>[37]Dezembro!$B$34</f>
        <v>26.258333333333329</v>
      </c>
      <c r="AF41" s="11">
        <f>[37]Dezembro!$B$35</f>
        <v>26.816666666666663</v>
      </c>
      <c r="AG41" s="94">
        <f>AVERAGE(B41:AF41)</f>
        <v>26.628897849462358</v>
      </c>
      <c r="AI41" s="12" t="s">
        <v>47</v>
      </c>
    </row>
    <row r="42" spans="1:38" x14ac:dyDescent="0.2">
      <c r="A42" s="59" t="s">
        <v>17</v>
      </c>
      <c r="B42" s="11">
        <f>[38]Dezembro!$B$5</f>
        <v>25.458333333333332</v>
      </c>
      <c r="C42" s="11">
        <f>[38]Dezembro!$B$6</f>
        <v>23.716666666666672</v>
      </c>
      <c r="D42" s="11">
        <f>[38]Dezembro!$B$7</f>
        <v>22.808333333333334</v>
      </c>
      <c r="E42" s="11">
        <f>[38]Dezembro!$B$8</f>
        <v>24.195833333333336</v>
      </c>
      <c r="F42" s="11">
        <f>[38]Dezembro!$B$9</f>
        <v>24.900000000000002</v>
      </c>
      <c r="G42" s="11">
        <f>[38]Dezembro!$B$10</f>
        <v>26.004166666666666</v>
      </c>
      <c r="H42" s="11">
        <f>[38]Dezembro!$B$11</f>
        <v>25.233333333333331</v>
      </c>
      <c r="I42" s="11">
        <f>[38]Dezembro!$B$12</f>
        <v>23.787500000000005</v>
      </c>
      <c r="J42" s="11">
        <f>[38]Dezembro!$B$13</f>
        <v>25.025000000000002</v>
      </c>
      <c r="K42" s="11">
        <f>[38]Dezembro!$B$14</f>
        <v>27.008333333333329</v>
      </c>
      <c r="L42" s="11">
        <f>[38]Dezembro!$B$15</f>
        <v>28.674999999999997</v>
      </c>
      <c r="M42" s="11">
        <f>[38]Dezembro!$B$16</f>
        <v>26.270833333333325</v>
      </c>
      <c r="N42" s="11">
        <f>[38]Dezembro!$B$17</f>
        <v>26.370833333333334</v>
      </c>
      <c r="O42" s="11">
        <f>[38]Dezembro!$B$18</f>
        <v>28.037499999999994</v>
      </c>
      <c r="P42" s="11">
        <f>[38]Dezembro!$B$19</f>
        <v>28.170833333333334</v>
      </c>
      <c r="Q42" s="11">
        <f>[38]Dezembro!$B$20</f>
        <v>26.245833333333334</v>
      </c>
      <c r="R42" s="11">
        <f>[38]Dezembro!$B$21</f>
        <v>28.137500000000006</v>
      </c>
      <c r="S42" s="11">
        <f>[38]Dezembro!$B$22</f>
        <v>26.908333333333335</v>
      </c>
      <c r="T42" s="11">
        <f>[38]Dezembro!$B$23</f>
        <v>26.1875</v>
      </c>
      <c r="U42" s="11">
        <f>[38]Dezembro!$B$24</f>
        <v>28.241666666666671</v>
      </c>
      <c r="V42" s="11">
        <f>[38]Dezembro!$B$25</f>
        <v>27.637500000000003</v>
      </c>
      <c r="W42" s="11">
        <f>[38]Dezembro!$B$26</f>
        <v>26.154166666666669</v>
      </c>
      <c r="X42" s="11">
        <f>[38]Dezembro!$B$27</f>
        <v>24.137499999999999</v>
      </c>
      <c r="Y42" s="11">
        <f>[38]Dezembro!$B$28</f>
        <v>23.879166666666663</v>
      </c>
      <c r="Z42" s="11">
        <f>[38]Dezembro!$B$29</f>
        <v>24.724999999999998</v>
      </c>
      <c r="AA42" s="11">
        <f>[38]Dezembro!$B$30</f>
        <v>25.466666666666669</v>
      </c>
      <c r="AB42" s="11">
        <f>[38]Dezembro!$B$31</f>
        <v>26.654166666666669</v>
      </c>
      <c r="AC42" s="11">
        <f>[38]Dezembro!$B$32</f>
        <v>25.816666666666663</v>
      </c>
      <c r="AD42" s="11">
        <f>[38]Dezembro!$B$33</f>
        <v>25.458333333333332</v>
      </c>
      <c r="AE42" s="11">
        <f>[38]Dezembro!$B$34</f>
        <v>24.700000000000003</v>
      </c>
      <c r="AF42" s="11">
        <f>[38]Dezembro!$B$35</f>
        <v>26.083333333333332</v>
      </c>
      <c r="AG42" s="94">
        <f t="shared" ref="AG42" si="13">AVERAGE(B42:AF42)</f>
        <v>25.874059139784961</v>
      </c>
      <c r="AI42" s="12" t="s">
        <v>47</v>
      </c>
    </row>
    <row r="43" spans="1:38" x14ac:dyDescent="0.2">
      <c r="A43" s="59" t="s">
        <v>157</v>
      </c>
      <c r="B43" s="11">
        <f>[39]Dezembro!$B$5</f>
        <v>24.166666666666668</v>
      </c>
      <c r="C43" s="11">
        <f>[39]Dezembro!$B$6</f>
        <v>24.854166666666668</v>
      </c>
      <c r="D43" s="11">
        <f>[39]Dezembro!$B$7</f>
        <v>24.016666666666666</v>
      </c>
      <c r="E43" s="11">
        <f>[39]Dezembro!$B$8</f>
        <v>25.991666666666664</v>
      </c>
      <c r="F43" s="11">
        <f>[39]Dezembro!$B$9</f>
        <v>26.604166666666668</v>
      </c>
      <c r="G43" s="11">
        <f>[39]Dezembro!$B$10</f>
        <v>26.545833333333334</v>
      </c>
      <c r="H43" s="11">
        <f>[39]Dezembro!$B$11</f>
        <v>25.062500000000004</v>
      </c>
      <c r="I43" s="11">
        <f>[39]Dezembro!$B$12</f>
        <v>24.304166666666664</v>
      </c>
      <c r="J43" s="11">
        <f>[39]Dezembro!$B$13</f>
        <v>23.941666666666663</v>
      </c>
      <c r="K43" s="11">
        <f>[39]Dezembro!$B$14</f>
        <v>25.925000000000001</v>
      </c>
      <c r="L43" s="11">
        <f>[39]Dezembro!$B$15</f>
        <v>28.508333333333336</v>
      </c>
      <c r="M43" s="11">
        <f>[39]Dezembro!$B$16</f>
        <v>27.745833333333334</v>
      </c>
      <c r="N43" s="11">
        <f>[39]Dezembro!$B$17</f>
        <v>26.354166666666668</v>
      </c>
      <c r="O43" s="11">
        <f>[39]Dezembro!$B$18</f>
        <v>27.266666666666666</v>
      </c>
      <c r="P43" s="11">
        <f>[39]Dezembro!$B$19</f>
        <v>26.912499999999998</v>
      </c>
      <c r="Q43" s="11">
        <f>[39]Dezembro!$B$20</f>
        <v>27.808333333333326</v>
      </c>
      <c r="R43" s="11">
        <f>[39]Dezembro!$B$21</f>
        <v>29.245833333333341</v>
      </c>
      <c r="S43" s="11">
        <f>[39]Dezembro!$B$22</f>
        <v>27.758333333333329</v>
      </c>
      <c r="T43" s="11">
        <f>[39]Dezembro!$B$23</f>
        <v>27.358333333333324</v>
      </c>
      <c r="U43" s="11">
        <f>[39]Dezembro!$B$24</f>
        <v>28.45</v>
      </c>
      <c r="V43" s="11">
        <f>[39]Dezembro!$B$25</f>
        <v>28.137500000000006</v>
      </c>
      <c r="W43" s="11">
        <f>[39]Dezembro!$B$26</f>
        <v>27.479166666666668</v>
      </c>
      <c r="X43" s="11">
        <f>[39]Dezembro!$B$27</f>
        <v>25.787499999999994</v>
      </c>
      <c r="Y43" s="11">
        <f>[39]Dezembro!$B$28</f>
        <v>24.195833333333329</v>
      </c>
      <c r="Z43" s="11">
        <f>[39]Dezembro!$B$29</f>
        <v>25.195833333333329</v>
      </c>
      <c r="AA43" s="11">
        <f>[39]Dezembro!$B$30</f>
        <v>25.933333333333334</v>
      </c>
      <c r="AB43" s="11">
        <f>[39]Dezembro!$B$31</f>
        <v>25.370833333333334</v>
      </c>
      <c r="AC43" s="11">
        <f>[39]Dezembro!$B$32</f>
        <v>26.641666666666666</v>
      </c>
      <c r="AD43" s="11">
        <f>[39]Dezembro!$B$33</f>
        <v>25.849999999999998</v>
      </c>
      <c r="AE43" s="11">
        <f>[39]Dezembro!$B$34</f>
        <v>25.574999999999999</v>
      </c>
      <c r="AF43" s="11">
        <f>[39]Dezembro!$B$35</f>
        <v>27.175000000000001</v>
      </c>
      <c r="AG43" s="94">
        <f>AVERAGE(B43:AF43)</f>
        <v>26.327822580645162</v>
      </c>
      <c r="AI43" s="12" t="s">
        <v>47</v>
      </c>
      <c r="AJ43" t="s">
        <v>47</v>
      </c>
    </row>
    <row r="44" spans="1:38" x14ac:dyDescent="0.2">
      <c r="A44" s="59" t="s">
        <v>18</v>
      </c>
      <c r="B44" s="11">
        <f>[40]Dezembro!$B$5</f>
        <v>23.116666666666664</v>
      </c>
      <c r="C44" s="11">
        <f>[40]Dezembro!$B$6</f>
        <v>22.625</v>
      </c>
      <c r="D44" s="11">
        <f>[40]Dezembro!$B$7</f>
        <v>21.991666666666671</v>
      </c>
      <c r="E44" s="11">
        <f>[40]Dezembro!$B$8</f>
        <v>23.025000000000006</v>
      </c>
      <c r="F44" s="11">
        <f>[40]Dezembro!$B$9</f>
        <v>24.241666666666671</v>
      </c>
      <c r="G44" s="11">
        <f>[40]Dezembro!$B$10</f>
        <v>25.641666666666669</v>
      </c>
      <c r="H44" s="11">
        <f>[40]Dezembro!$B$11</f>
        <v>26.416666666666671</v>
      </c>
      <c r="I44" s="11">
        <f>[40]Dezembro!$B$12</f>
        <v>24.654166666666669</v>
      </c>
      <c r="J44" s="11">
        <f>[40]Dezembro!$B$13</f>
        <v>24.341666666666669</v>
      </c>
      <c r="K44" s="11">
        <f>[40]Dezembro!$B$14</f>
        <v>25.979166666666668</v>
      </c>
      <c r="L44" s="11">
        <f>[40]Dezembro!$B$15</f>
        <v>25.945833333333329</v>
      </c>
      <c r="M44" s="11">
        <f>[40]Dezembro!$B$16</f>
        <v>25.450000000000003</v>
      </c>
      <c r="N44" s="11">
        <f>[40]Dezembro!$B$17</f>
        <v>24.149999999999995</v>
      </c>
      <c r="O44" s="11">
        <f>[40]Dezembro!$B$18</f>
        <v>25.091666666666669</v>
      </c>
      <c r="P44" s="11">
        <f>[40]Dezembro!$B$19</f>
        <v>25.229166666666668</v>
      </c>
      <c r="Q44" s="11">
        <f>[40]Dezembro!$B$20</f>
        <v>25.808333333333337</v>
      </c>
      <c r="R44" s="11">
        <f>[40]Dezembro!$B$21</f>
        <v>26.845833333333331</v>
      </c>
      <c r="S44" s="11">
        <f>[40]Dezembro!$B$22</f>
        <v>27.016666666666666</v>
      </c>
      <c r="T44" s="11">
        <f>[40]Dezembro!$B$23</f>
        <v>26.849999999999998</v>
      </c>
      <c r="U44" s="11">
        <f>[40]Dezembro!$B$24</f>
        <v>25.929166666666671</v>
      </c>
      <c r="V44" s="11">
        <f>[40]Dezembro!$B$25</f>
        <v>26.016666666666669</v>
      </c>
      <c r="W44" s="11">
        <f>[40]Dezembro!$B$26</f>
        <v>25.220833333333331</v>
      </c>
      <c r="X44" s="11">
        <f>[40]Dezembro!$B$27</f>
        <v>24.175000000000001</v>
      </c>
      <c r="Y44" s="11">
        <f>[40]Dezembro!$B$28</f>
        <v>22.966666666666665</v>
      </c>
      <c r="Z44" s="11">
        <f>[40]Dezembro!$B$29</f>
        <v>22.770833333333339</v>
      </c>
      <c r="AA44" s="11">
        <f>[40]Dezembro!$B$30</f>
        <v>22.675000000000001</v>
      </c>
      <c r="AB44" s="11">
        <f>[40]Dezembro!$B$31</f>
        <v>23.820833333333329</v>
      </c>
      <c r="AC44" s="11">
        <f>[40]Dezembro!$B$32</f>
        <v>23.545833333333334</v>
      </c>
      <c r="AD44" s="11">
        <f>[40]Dezembro!$B$33</f>
        <v>23.033333333333331</v>
      </c>
      <c r="AE44" s="11">
        <f>[40]Dezembro!$B$34</f>
        <v>22.845833333333331</v>
      </c>
      <c r="AF44" s="11">
        <f>[40]Dezembro!$B$35</f>
        <v>23.245833333333337</v>
      </c>
      <c r="AG44" s="94">
        <f t="shared" ref="AG44" si="14">AVERAGE(B44:AF44)</f>
        <v>24.537634408602145</v>
      </c>
      <c r="AK44" t="s">
        <v>47</v>
      </c>
    </row>
    <row r="45" spans="1:38" x14ac:dyDescent="0.2">
      <c r="A45" s="59" t="s">
        <v>162</v>
      </c>
      <c r="B45" s="11">
        <f>[41]Dezembro!$B$5</f>
        <v>24.283333333333328</v>
      </c>
      <c r="C45" s="11">
        <f>[41]Dezembro!$B$6</f>
        <v>25.629166666666663</v>
      </c>
      <c r="D45" s="11">
        <f>[41]Dezembro!$B$7</f>
        <v>25.170833333333331</v>
      </c>
      <c r="E45" s="11">
        <f>[41]Dezembro!$B$8</f>
        <v>27.112499999999997</v>
      </c>
      <c r="F45" s="11">
        <f>[41]Dezembro!$B$9</f>
        <v>27.666666666666661</v>
      </c>
      <c r="G45" s="11">
        <f>[41]Dezembro!$B$10</f>
        <v>28.529166666666679</v>
      </c>
      <c r="H45" s="11">
        <f>[41]Dezembro!$B$11</f>
        <v>27.837500000000009</v>
      </c>
      <c r="I45" s="11">
        <f>[41]Dezembro!$B$12</f>
        <v>25.895833333333329</v>
      </c>
      <c r="J45" s="11">
        <f>[41]Dezembro!$B$13</f>
        <v>25.150000000000002</v>
      </c>
      <c r="K45" s="11">
        <f>[41]Dezembro!$B$14</f>
        <v>27.229166666666661</v>
      </c>
      <c r="L45" s="11">
        <f>[41]Dezembro!$B$15</f>
        <v>27.587500000000006</v>
      </c>
      <c r="M45" s="11">
        <f>[41]Dezembro!$B$16</f>
        <v>28.966666666666665</v>
      </c>
      <c r="N45" s="11">
        <f>[41]Dezembro!$B$17</f>
        <v>27.362500000000001</v>
      </c>
      <c r="O45" s="11">
        <f>[41]Dezembro!$B$18</f>
        <v>27.779166666666665</v>
      </c>
      <c r="P45" s="11">
        <f>[41]Dezembro!$B$19</f>
        <v>27.383333333333326</v>
      </c>
      <c r="Q45" s="11">
        <f>[41]Dezembro!$B$20</f>
        <v>28.625</v>
      </c>
      <c r="R45" s="11">
        <f>[41]Dezembro!$B$21</f>
        <v>30.470833333333335</v>
      </c>
      <c r="S45" s="11">
        <f>[41]Dezembro!$B$22</f>
        <v>30.575000000000003</v>
      </c>
      <c r="T45" s="11">
        <f>[41]Dezembro!$B$23</f>
        <v>28.158333333333335</v>
      </c>
      <c r="U45" s="11">
        <f>[41]Dezembro!$B$24</f>
        <v>29.554166666666664</v>
      </c>
      <c r="V45" s="11">
        <f>[41]Dezembro!$B$25</f>
        <v>29.141666666666676</v>
      </c>
      <c r="W45" s="11">
        <f>[41]Dezembro!$B$26</f>
        <v>26.329166666666666</v>
      </c>
      <c r="X45" s="11">
        <f>[41]Dezembro!$B$27</f>
        <v>26.533333333333335</v>
      </c>
      <c r="Y45" s="11">
        <f>[41]Dezembro!$B$28</f>
        <v>25.783333333333335</v>
      </c>
      <c r="Z45" s="11">
        <f>[41]Dezembro!$B$29</f>
        <v>25.179166666666664</v>
      </c>
      <c r="AA45" s="11">
        <f>[41]Dezembro!$B$30</f>
        <v>25.308333333333334</v>
      </c>
      <c r="AB45" s="11">
        <f>[41]Dezembro!$B$31</f>
        <v>24.574999999999999</v>
      </c>
      <c r="AC45" s="11">
        <f>[41]Dezembro!$B$32</f>
        <v>25.425000000000001</v>
      </c>
      <c r="AD45" s="11">
        <f>[41]Dezembro!$B$33</f>
        <v>26.541666666666661</v>
      </c>
      <c r="AE45" s="11">
        <f>[41]Dezembro!$B$34</f>
        <v>25.804166666666664</v>
      </c>
      <c r="AF45" s="11">
        <f>[41]Dezembro!$B$35</f>
        <v>27.250000000000004</v>
      </c>
      <c r="AG45" s="94">
        <f>AVERAGE(B45:AF45)</f>
        <v>27.059274193548383</v>
      </c>
    </row>
    <row r="46" spans="1:38" x14ac:dyDescent="0.2">
      <c r="A46" s="59" t="s">
        <v>19</v>
      </c>
      <c r="B46" s="11">
        <f>[42]Dezembro!$B$5</f>
        <v>23.587500000000002</v>
      </c>
      <c r="C46" s="11">
        <f>[42]Dezembro!$B$6</f>
        <v>21.15</v>
      </c>
      <c r="D46" s="11">
        <f>[42]Dezembro!$B$7</f>
        <v>20.69166666666667</v>
      </c>
      <c r="E46" s="11">
        <f>[42]Dezembro!$B$8</f>
        <v>21.833333333333329</v>
      </c>
      <c r="F46" s="11">
        <f>[42]Dezembro!$B$9</f>
        <v>23.983333333333338</v>
      </c>
      <c r="G46" s="11">
        <f>[42]Dezembro!$B$10</f>
        <v>25.104166666666668</v>
      </c>
      <c r="H46" s="11">
        <f>[42]Dezembro!$B$11</f>
        <v>22.775000000000002</v>
      </c>
      <c r="I46" s="11">
        <f>[42]Dezembro!$B$12</f>
        <v>22.175000000000001</v>
      </c>
      <c r="J46" s="11">
        <f>[42]Dezembro!$B$13</f>
        <v>23.324999999999999</v>
      </c>
      <c r="K46" s="11">
        <f>[42]Dezembro!$B$14</f>
        <v>26.912499999999994</v>
      </c>
      <c r="L46" s="11">
        <f>[42]Dezembro!$B$15</f>
        <v>28.541666666666668</v>
      </c>
      <c r="M46" s="11">
        <f>[42]Dezembro!$B$16</f>
        <v>28.11666666666666</v>
      </c>
      <c r="N46" s="11">
        <f>[42]Dezembro!$B$17</f>
        <v>25.520833333333329</v>
      </c>
      <c r="O46" s="11">
        <f>[42]Dezembro!$B$18</f>
        <v>28.008333333333336</v>
      </c>
      <c r="P46" s="11">
        <f>[42]Dezembro!$B$19</f>
        <v>25.920833333333334</v>
      </c>
      <c r="Q46" s="11">
        <f>[42]Dezembro!$B$20</f>
        <v>25.904166666666672</v>
      </c>
      <c r="R46" s="11">
        <f>[42]Dezembro!$B$21</f>
        <v>27.174999999999997</v>
      </c>
      <c r="S46" s="11">
        <f>[42]Dezembro!$B$22</f>
        <v>28.412499999999998</v>
      </c>
      <c r="T46" s="11">
        <f>[42]Dezembro!$B$23</f>
        <v>26.958333333333339</v>
      </c>
      <c r="U46" s="11">
        <f>[42]Dezembro!$B$24</f>
        <v>27.908333333333335</v>
      </c>
      <c r="V46" s="11">
        <f>[42]Dezembro!$B$25</f>
        <v>25.683333333333334</v>
      </c>
      <c r="W46" s="11">
        <f>[42]Dezembro!$B$26</f>
        <v>24.2</v>
      </c>
      <c r="X46" s="11">
        <f>[42]Dezembro!$B$27</f>
        <v>23.645833333333339</v>
      </c>
      <c r="Y46" s="11">
        <f>[42]Dezembro!$B$28</f>
        <v>24.037499999999994</v>
      </c>
      <c r="Z46" s="11">
        <f>[42]Dezembro!$B$29</f>
        <v>24.175000000000001</v>
      </c>
      <c r="AA46" s="11">
        <f>[42]Dezembro!$B$30</f>
        <v>24.537499999999994</v>
      </c>
      <c r="AB46" s="11">
        <f>[42]Dezembro!$B$31</f>
        <v>25.570833333333336</v>
      </c>
      <c r="AC46" s="11">
        <f>[42]Dezembro!$B$32</f>
        <v>25.945833333333329</v>
      </c>
      <c r="AD46" s="11">
        <f>[42]Dezembro!$B$33</f>
        <v>23.708333333333329</v>
      </c>
      <c r="AE46" s="11">
        <f>[42]Dezembro!$B$34</f>
        <v>24.162499999999998</v>
      </c>
      <c r="AF46" s="11">
        <f>[42]Dezembro!$B$35</f>
        <v>26.483333333333334</v>
      </c>
      <c r="AG46" s="94">
        <f t="shared" ref="AG46:AG49" si="15">AVERAGE(B46:AF46)</f>
        <v>25.037231182795704</v>
      </c>
      <c r="AH46" s="12" t="s">
        <v>47</v>
      </c>
      <c r="AI46" s="12" t="s">
        <v>47</v>
      </c>
      <c r="AK46" t="s">
        <v>47</v>
      </c>
    </row>
    <row r="47" spans="1:38" x14ac:dyDescent="0.2">
      <c r="A47" s="59" t="s">
        <v>31</v>
      </c>
      <c r="B47" s="11">
        <f>[43]Dezembro!$B$5</f>
        <v>24.450000000000003</v>
      </c>
      <c r="C47" s="11">
        <f>[43]Dezembro!$B$6</f>
        <v>23.333333333333332</v>
      </c>
      <c r="D47" s="11">
        <f>[43]Dezembro!$B$7</f>
        <v>22.349999999999998</v>
      </c>
      <c r="E47" s="11">
        <f>[43]Dezembro!$B$8</f>
        <v>24.466666666666669</v>
      </c>
      <c r="F47" s="11">
        <f>[43]Dezembro!$B$9</f>
        <v>25.520833333333332</v>
      </c>
      <c r="G47" s="11">
        <f>[43]Dezembro!$B$10</f>
        <v>26.529166666666672</v>
      </c>
      <c r="H47" s="11">
        <f>[43]Dezembro!$B$11</f>
        <v>25.775000000000002</v>
      </c>
      <c r="I47" s="11">
        <f>[43]Dezembro!$B$12</f>
        <v>24.416666666666668</v>
      </c>
      <c r="J47" s="11">
        <f>[43]Dezembro!$B$13</f>
        <v>24.887499999999999</v>
      </c>
      <c r="K47" s="11">
        <f>[43]Dezembro!$B$14</f>
        <v>28.058333333333337</v>
      </c>
      <c r="L47" s="11">
        <f>[43]Dezembro!$B$15</f>
        <v>29.095833333333335</v>
      </c>
      <c r="M47" s="11">
        <f>[43]Dezembro!$B$16</f>
        <v>26.358333333333334</v>
      </c>
      <c r="N47" s="11">
        <f>[43]Dezembro!$B$17</f>
        <v>26.354166666666671</v>
      </c>
      <c r="O47" s="11">
        <f>[43]Dezembro!$B$18</f>
        <v>27.820833333333329</v>
      </c>
      <c r="P47" s="11">
        <f>[43]Dezembro!$B$19</f>
        <v>28.38333333333334</v>
      </c>
      <c r="Q47" s="11">
        <f>[43]Dezembro!$B$20</f>
        <v>26.658333333333335</v>
      </c>
      <c r="R47" s="11">
        <f>[43]Dezembro!$B$21</f>
        <v>28.170833333333334</v>
      </c>
      <c r="S47" s="11">
        <f>[43]Dezembro!$B$22</f>
        <v>27.020833333333332</v>
      </c>
      <c r="T47" s="11">
        <f>[43]Dezembro!$B$23</f>
        <v>27.55416666666666</v>
      </c>
      <c r="U47" s="11">
        <f>[43]Dezembro!$B$24</f>
        <v>29.429166666666671</v>
      </c>
      <c r="V47" s="11">
        <f>[43]Dezembro!$B$25</f>
        <v>27.079166666666666</v>
      </c>
      <c r="W47" s="11">
        <f>[43]Dezembro!$B$26</f>
        <v>26.529166666666665</v>
      </c>
      <c r="X47" s="11">
        <f>[43]Dezembro!$B$27</f>
        <v>25.812499999999996</v>
      </c>
      <c r="Y47" s="11">
        <f>[43]Dezembro!$B$28</f>
        <v>24.775000000000002</v>
      </c>
      <c r="Z47" s="11">
        <f>[43]Dezembro!$B$29</f>
        <v>25.3</v>
      </c>
      <c r="AA47" s="11">
        <f>[43]Dezembro!$B$30</f>
        <v>25.4375</v>
      </c>
      <c r="AB47" s="11">
        <f>[43]Dezembro!$B$31</f>
        <v>26.674999999999997</v>
      </c>
      <c r="AC47" s="11">
        <f>[43]Dezembro!$B$32</f>
        <v>25.891666666666662</v>
      </c>
      <c r="AD47" s="11">
        <f>[43]Dezembro!$B$33</f>
        <v>24.208333333333329</v>
      </c>
      <c r="AE47" s="11">
        <f>[43]Dezembro!$B$34</f>
        <v>24.133333333333326</v>
      </c>
      <c r="AF47" s="11">
        <f>[43]Dezembro!$B$35</f>
        <v>25.608333333333331</v>
      </c>
      <c r="AG47" s="94">
        <f t="shared" si="15"/>
        <v>26.067204301075268</v>
      </c>
      <c r="AK47" t="s">
        <v>47</v>
      </c>
    </row>
    <row r="48" spans="1:38" x14ac:dyDescent="0.2">
      <c r="A48" s="59" t="s">
        <v>44</v>
      </c>
      <c r="B48" s="11">
        <f>[44]Dezembro!$B$5</f>
        <v>23.458333333333332</v>
      </c>
      <c r="C48" s="11">
        <f>[44]Dezembro!$B$6</f>
        <v>24.0625</v>
      </c>
      <c r="D48" s="11">
        <f>[44]Dezembro!$B$7</f>
        <v>23.645833333333332</v>
      </c>
      <c r="E48" s="11">
        <f>[44]Dezembro!$B$8</f>
        <v>23.933333333333337</v>
      </c>
      <c r="F48" s="11">
        <f>[44]Dezembro!$B$9</f>
        <v>25.770833333333332</v>
      </c>
      <c r="G48" s="11">
        <f>[44]Dezembro!$B$10</f>
        <v>27.545833333333334</v>
      </c>
      <c r="H48" s="11">
        <f>[44]Dezembro!$B$11</f>
        <v>27.266666666666666</v>
      </c>
      <c r="I48" s="11">
        <f>[44]Dezembro!$B$12</f>
        <v>26.358333333333338</v>
      </c>
      <c r="J48" s="11">
        <f>[44]Dezembro!$B$13</f>
        <v>25.820833333333329</v>
      </c>
      <c r="K48" s="11">
        <f>[44]Dezembro!$B$14</f>
        <v>26.445833333333336</v>
      </c>
      <c r="L48" s="11">
        <f>[44]Dezembro!$B$15</f>
        <v>26.558333333333326</v>
      </c>
      <c r="M48" s="11">
        <f>[44]Dezembro!$B$16</f>
        <v>26.645833333333329</v>
      </c>
      <c r="N48" s="11">
        <f>[44]Dezembro!$B$17</f>
        <v>24.520833333333339</v>
      </c>
      <c r="O48" s="11">
        <f>[44]Dezembro!$B$18</f>
        <v>25.720833333333331</v>
      </c>
      <c r="P48" s="11">
        <f>[44]Dezembro!$B$19</f>
        <v>25.75</v>
      </c>
      <c r="Q48" s="11">
        <f>[44]Dezembro!$B$20</f>
        <v>26.466666666666669</v>
      </c>
      <c r="R48" s="11">
        <f>[44]Dezembro!$B$21</f>
        <v>27.591666666666669</v>
      </c>
      <c r="S48" s="11">
        <f>[44]Dezembro!$B$22</f>
        <v>27.383333333333329</v>
      </c>
      <c r="T48" s="11">
        <f>[44]Dezembro!$B$23</f>
        <v>27.041666666666668</v>
      </c>
      <c r="U48" s="11">
        <f>[44]Dezembro!$B$24</f>
        <v>27.208333333333332</v>
      </c>
      <c r="V48" s="11">
        <f>[44]Dezembro!$B$25</f>
        <v>27.433333333333334</v>
      </c>
      <c r="W48" s="11">
        <f>[44]Dezembro!$B$26</f>
        <v>26.479166666666657</v>
      </c>
      <c r="X48" s="11">
        <f>[44]Dezembro!$B$27</f>
        <v>26.008333333333336</v>
      </c>
      <c r="Y48" s="11">
        <f>[44]Dezembro!$B$28</f>
        <v>25.095833333333331</v>
      </c>
      <c r="Z48" s="11">
        <f>[44]Dezembro!$B$29</f>
        <v>26.008333333333336</v>
      </c>
      <c r="AA48" s="11">
        <f>[44]Dezembro!$B$30</f>
        <v>24.954166666666666</v>
      </c>
      <c r="AB48" s="11">
        <f>[44]Dezembro!$B$31</f>
        <v>24.112499999999997</v>
      </c>
      <c r="AC48" s="11">
        <f>[44]Dezembro!$B$32</f>
        <v>24.3</v>
      </c>
      <c r="AD48" s="11">
        <f>[44]Dezembro!$B$33</f>
        <v>23.220833333333331</v>
      </c>
      <c r="AE48" s="11">
        <f>[44]Dezembro!$B$34</f>
        <v>22.916666666666668</v>
      </c>
      <c r="AF48" s="11">
        <f>[44]Dezembro!$B$35</f>
        <v>23.754166666666663</v>
      </c>
      <c r="AG48" s="94">
        <f t="shared" si="15"/>
        <v>25.596102150537622</v>
      </c>
      <c r="AH48" s="12" t="s">
        <v>47</v>
      </c>
      <c r="AI48" s="12" t="s">
        <v>47</v>
      </c>
    </row>
    <row r="49" spans="1:37" x14ac:dyDescent="0.2">
      <c r="A49" s="59" t="s">
        <v>20</v>
      </c>
      <c r="B49" s="11">
        <f>[45]Dezembro!$B$5</f>
        <v>24.295833333333334</v>
      </c>
      <c r="C49" s="11">
        <f>[45]Dezembro!$B$6</f>
        <v>26.700000000000003</v>
      </c>
      <c r="D49" s="11">
        <f>[45]Dezembro!$B$7</f>
        <v>26.958333333333332</v>
      </c>
      <c r="E49" s="11">
        <f>[45]Dezembro!$B$8</f>
        <v>27.900000000000006</v>
      </c>
      <c r="F49" s="11">
        <f>[45]Dezembro!$B$9</f>
        <v>29.074999999999992</v>
      </c>
      <c r="G49" s="11">
        <f>[45]Dezembro!$B$10</f>
        <v>29.408333333333331</v>
      </c>
      <c r="H49" s="11">
        <f>[45]Dezembro!$B$11</f>
        <v>28.787499999999998</v>
      </c>
      <c r="I49" s="11">
        <f>[45]Dezembro!$B$12</f>
        <v>27.370833333333334</v>
      </c>
      <c r="J49" s="11">
        <f>[45]Dezembro!$B$13</f>
        <v>25.566666666666674</v>
      </c>
      <c r="K49" s="11">
        <f>[45]Dezembro!$B$14</f>
        <v>28.258333333333336</v>
      </c>
      <c r="L49" s="11">
        <f>[45]Dezembro!$B$15</f>
        <v>29.420833333333324</v>
      </c>
      <c r="M49" s="11">
        <f>[45]Dezembro!$B$16</f>
        <v>30.424999999999997</v>
      </c>
      <c r="N49" s="11">
        <f>[45]Dezembro!$B$17</f>
        <v>29.170833333333334</v>
      </c>
      <c r="O49" s="11">
        <f>[45]Dezembro!$B$18</f>
        <v>28.549999999999997</v>
      </c>
      <c r="P49" s="11">
        <f>[45]Dezembro!$B$19</f>
        <v>28.833333333333339</v>
      </c>
      <c r="Q49" s="11">
        <f>[45]Dezembro!$B$20</f>
        <v>29.695833333333336</v>
      </c>
      <c r="R49" s="11">
        <f>[45]Dezembro!$B$21</f>
        <v>30.958333333333339</v>
      </c>
      <c r="S49" s="11">
        <f>[45]Dezembro!$B$22</f>
        <v>31.504166666666674</v>
      </c>
      <c r="T49" s="11">
        <f>[45]Dezembro!$B$23</f>
        <v>29.137499999999999</v>
      </c>
      <c r="U49" s="11">
        <f>[45]Dezembro!$B$24</f>
        <v>31.054166666666664</v>
      </c>
      <c r="V49" s="11">
        <f>[45]Dezembro!$B$25</f>
        <v>30.770833333333329</v>
      </c>
      <c r="W49" s="11">
        <f>[45]Dezembro!$B$26</f>
        <v>27.466666666666669</v>
      </c>
      <c r="X49" s="11">
        <f>[45]Dezembro!$B$27</f>
        <v>26.545833333333331</v>
      </c>
      <c r="Y49" s="11">
        <f>[45]Dezembro!$B$28</f>
        <v>26.50833333333334</v>
      </c>
      <c r="Z49" s="11">
        <f>[45]Dezembro!$B$29</f>
        <v>25.291666666666668</v>
      </c>
      <c r="AA49" s="11">
        <f>[45]Dezembro!$B$30</f>
        <v>26.112500000000001</v>
      </c>
      <c r="AB49" s="11">
        <f>[45]Dezembro!$B$31</f>
        <v>25.579166666666666</v>
      </c>
      <c r="AC49" s="11">
        <f>[45]Dezembro!$B$32</f>
        <v>26.904166666666669</v>
      </c>
      <c r="AD49" s="11">
        <f>[45]Dezembro!$B$33</f>
        <v>26.9375</v>
      </c>
      <c r="AE49" s="11">
        <f>[45]Dezembro!$B$34</f>
        <v>26.704166666666666</v>
      </c>
      <c r="AF49" s="11">
        <f>[45]Dezembro!$B$35</f>
        <v>28.308333333333334</v>
      </c>
      <c r="AG49" s="94">
        <f t="shared" si="15"/>
        <v>28.070967741935487</v>
      </c>
      <c r="AI49" s="12" t="s">
        <v>47</v>
      </c>
    </row>
    <row r="50" spans="1:37" s="5" customFormat="1" ht="17.100000000000001" customHeight="1" x14ac:dyDescent="0.2">
      <c r="A50" s="60" t="s">
        <v>227</v>
      </c>
      <c r="B50" s="13">
        <f t="shared" ref="B50:AG50" si="16">AVERAGE(B5:B49)</f>
        <v>25.072467683831317</v>
      </c>
      <c r="C50" s="13">
        <f t="shared" si="16"/>
        <v>24.096681916568283</v>
      </c>
      <c r="D50" s="13">
        <f t="shared" si="16"/>
        <v>23.46163223853441</v>
      </c>
      <c r="E50" s="13">
        <f t="shared" si="16"/>
        <v>24.88150133857371</v>
      </c>
      <c r="F50" s="13">
        <f t="shared" si="16"/>
        <v>26.216254152823918</v>
      </c>
      <c r="G50" s="13">
        <f t="shared" si="16"/>
        <v>27.073436398872445</v>
      </c>
      <c r="H50" s="13">
        <f t="shared" si="16"/>
        <v>26.188167708944047</v>
      </c>
      <c r="I50" s="13">
        <f t="shared" si="16"/>
        <v>24.744562979859797</v>
      </c>
      <c r="J50" s="13">
        <f t="shared" si="16"/>
        <v>25.080717054263559</v>
      </c>
      <c r="K50" s="13">
        <f t="shared" si="16"/>
        <v>27.503838971106418</v>
      </c>
      <c r="L50" s="13">
        <f t="shared" si="16"/>
        <v>28.347537058900706</v>
      </c>
      <c r="M50" s="13">
        <f t="shared" si="16"/>
        <v>27.879004034914363</v>
      </c>
      <c r="N50" s="13">
        <f t="shared" si="16"/>
        <v>26.672403392062481</v>
      </c>
      <c r="O50" s="13">
        <f t="shared" si="16"/>
        <v>28.016001364945222</v>
      </c>
      <c r="P50" s="13">
        <f t="shared" si="16"/>
        <v>27.570051406926407</v>
      </c>
      <c r="Q50" s="13">
        <f t="shared" si="16"/>
        <v>27.304502608654456</v>
      </c>
      <c r="R50" s="13">
        <f t="shared" si="16"/>
        <v>28.600478623443735</v>
      </c>
      <c r="S50" s="13">
        <f t="shared" si="16"/>
        <v>28.505079365079364</v>
      </c>
      <c r="T50" s="13">
        <f t="shared" si="16"/>
        <v>28.099883172383166</v>
      </c>
      <c r="U50" s="13">
        <f t="shared" si="16"/>
        <v>29.001398809523792</v>
      </c>
      <c r="V50" s="13">
        <f t="shared" si="16"/>
        <v>28.096499766573295</v>
      </c>
      <c r="W50" s="13">
        <f t="shared" si="16"/>
        <v>26.361789321789324</v>
      </c>
      <c r="X50" s="13">
        <f t="shared" si="16"/>
        <v>25.419563030638614</v>
      </c>
      <c r="Y50" s="13">
        <f t="shared" si="16"/>
        <v>24.696173948790232</v>
      </c>
      <c r="Z50" s="13">
        <f t="shared" si="16"/>
        <v>25.303671559921561</v>
      </c>
      <c r="AA50" s="13">
        <f t="shared" si="16"/>
        <v>25.601040725147868</v>
      </c>
      <c r="AB50" s="13">
        <f t="shared" si="16"/>
        <v>26.393773527197439</v>
      </c>
      <c r="AC50" s="13">
        <f t="shared" si="16"/>
        <v>26.228739837398376</v>
      </c>
      <c r="AD50" s="13">
        <f t="shared" si="16"/>
        <v>25.035467479674796</v>
      </c>
      <c r="AE50" s="13">
        <f t="shared" si="16"/>
        <v>25.299695121951224</v>
      </c>
      <c r="AF50" s="13">
        <f t="shared" ref="AF50" si="17">AVERAGE(AF5:AF49)</f>
        <v>26.688841240060754</v>
      </c>
      <c r="AG50" s="93">
        <f t="shared" si="16"/>
        <v>26.414608327573703</v>
      </c>
      <c r="AI50" s="5" t="s">
        <v>47</v>
      </c>
    </row>
    <row r="51" spans="1:37" x14ac:dyDescent="0.2">
      <c r="A51" s="48"/>
      <c r="B51" s="49"/>
      <c r="C51" s="49"/>
      <c r="D51" s="49" t="s">
        <v>101</v>
      </c>
      <c r="E51" s="49"/>
      <c r="F51" s="49"/>
      <c r="G51" s="49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56"/>
      <c r="AE51" s="62" t="s">
        <v>47</v>
      </c>
      <c r="AF51" s="62"/>
      <c r="AG51" s="89"/>
      <c r="AK51" t="s">
        <v>47</v>
      </c>
    </row>
    <row r="52" spans="1:37" x14ac:dyDescent="0.2">
      <c r="A52" s="48"/>
      <c r="B52" s="50" t="s">
        <v>102</v>
      </c>
      <c r="C52" s="50"/>
      <c r="D52" s="50"/>
      <c r="E52" s="50"/>
      <c r="F52" s="50"/>
      <c r="G52" s="50"/>
      <c r="H52" s="50"/>
      <c r="I52" s="50"/>
      <c r="J52" s="91"/>
      <c r="K52" s="91"/>
      <c r="L52" s="91"/>
      <c r="M52" s="91" t="s">
        <v>45</v>
      </c>
      <c r="N52" s="91"/>
      <c r="O52" s="91"/>
      <c r="P52" s="91"/>
      <c r="Q52" s="91"/>
      <c r="R52" s="91"/>
      <c r="S52" s="91"/>
      <c r="T52" s="140" t="s">
        <v>97</v>
      </c>
      <c r="U52" s="140"/>
      <c r="V52" s="140"/>
      <c r="W52" s="140"/>
      <c r="X52" s="140"/>
      <c r="Y52" s="91"/>
      <c r="Z52" s="91"/>
      <c r="AA52" s="91"/>
      <c r="AB52" s="91"/>
      <c r="AC52" s="91"/>
      <c r="AD52" s="91"/>
      <c r="AE52" s="91"/>
      <c r="AF52" s="120"/>
      <c r="AG52" s="89"/>
      <c r="AI52" s="12" t="s">
        <v>47</v>
      </c>
    </row>
    <row r="53" spans="1:37" x14ac:dyDescent="0.2">
      <c r="A53" s="51"/>
      <c r="B53" s="91"/>
      <c r="C53" s="91"/>
      <c r="D53" s="91"/>
      <c r="E53" s="91"/>
      <c r="F53" s="91"/>
      <c r="G53" s="91"/>
      <c r="H53" s="91"/>
      <c r="I53" s="91"/>
      <c r="J53" s="92"/>
      <c r="K53" s="92"/>
      <c r="L53" s="92"/>
      <c r="M53" s="92" t="s">
        <v>46</v>
      </c>
      <c r="N53" s="92"/>
      <c r="O53" s="92"/>
      <c r="P53" s="92"/>
      <c r="Q53" s="91"/>
      <c r="R53" s="91"/>
      <c r="S53" s="91"/>
      <c r="T53" s="141" t="s">
        <v>98</v>
      </c>
      <c r="U53" s="141"/>
      <c r="V53" s="141"/>
      <c r="W53" s="141"/>
      <c r="X53" s="141"/>
      <c r="Y53" s="91"/>
      <c r="Z53" s="91"/>
      <c r="AA53" s="91"/>
      <c r="AB53" s="91"/>
      <c r="AC53" s="91"/>
      <c r="AD53" s="56"/>
      <c r="AE53" s="56"/>
      <c r="AF53" s="56"/>
      <c r="AG53" s="89"/>
    </row>
    <row r="54" spans="1:37" x14ac:dyDescent="0.2">
      <c r="A54" s="48"/>
      <c r="B54" s="49"/>
      <c r="C54" s="49"/>
      <c r="D54" s="49"/>
      <c r="E54" s="49"/>
      <c r="F54" s="49"/>
      <c r="G54" s="49"/>
      <c r="H54" s="49"/>
      <c r="I54" s="49"/>
      <c r="J54" s="49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56"/>
      <c r="AE54" s="56"/>
      <c r="AF54" s="56"/>
      <c r="AG54" s="89"/>
    </row>
    <row r="55" spans="1:37" x14ac:dyDescent="0.2">
      <c r="A55" s="5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56"/>
      <c r="AF55" s="56"/>
      <c r="AG55" s="89"/>
    </row>
    <row r="56" spans="1:37" x14ac:dyDescent="0.2">
      <c r="A56" s="51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57"/>
      <c r="AF56" s="57"/>
      <c r="AG56" s="89"/>
      <c r="AI56" t="s">
        <v>47</v>
      </c>
    </row>
    <row r="57" spans="1:37" ht="13.5" thickBot="1" x14ac:dyDescent="0.25">
      <c r="A57" s="63"/>
      <c r="B57" s="64"/>
      <c r="C57" s="64"/>
      <c r="D57" s="64"/>
      <c r="E57" s="64"/>
      <c r="F57" s="64"/>
      <c r="G57" s="64" t="s">
        <v>47</v>
      </c>
      <c r="H57" s="64"/>
      <c r="I57" s="64"/>
      <c r="J57" s="64"/>
      <c r="K57" s="64"/>
      <c r="L57" s="64" t="s">
        <v>47</v>
      </c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90"/>
    </row>
    <row r="59" spans="1:37" x14ac:dyDescent="0.2">
      <c r="AI59" s="12" t="s">
        <v>47</v>
      </c>
    </row>
    <row r="60" spans="1:37" x14ac:dyDescent="0.2">
      <c r="N60" s="2" t="s">
        <v>47</v>
      </c>
      <c r="AD60" s="2" t="s">
        <v>47</v>
      </c>
    </row>
    <row r="61" spans="1:37" x14ac:dyDescent="0.2">
      <c r="T61" s="2" t="s">
        <v>47</v>
      </c>
    </row>
    <row r="62" spans="1:37" x14ac:dyDescent="0.2">
      <c r="T62" s="2" t="s">
        <v>47</v>
      </c>
      <c r="W62" s="2" t="s">
        <v>47</v>
      </c>
    </row>
    <row r="63" spans="1:37" x14ac:dyDescent="0.2">
      <c r="Z63" s="2" t="s">
        <v>47</v>
      </c>
    </row>
    <row r="64" spans="1:37" x14ac:dyDescent="0.2">
      <c r="AB64" s="2" t="s">
        <v>47</v>
      </c>
    </row>
    <row r="65" spans="9:33" x14ac:dyDescent="0.2">
      <c r="AG65" s="7" t="s">
        <v>47</v>
      </c>
    </row>
    <row r="67" spans="9:33" x14ac:dyDescent="0.2">
      <c r="I67" s="2" t="s">
        <v>47</v>
      </c>
    </row>
    <row r="70" spans="9:33" x14ac:dyDescent="0.2">
      <c r="AE70" s="2" t="s">
        <v>47</v>
      </c>
    </row>
  </sheetData>
  <mergeCells count="37"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G3:AG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4"/>
  <sheetViews>
    <sheetView zoomScale="90" zoomScaleNormal="90" workbookViewId="0">
      <selection activeCell="AG51" sqref="AG51"/>
    </sheetView>
  </sheetViews>
  <sheetFormatPr defaultRowHeight="12.75" x14ac:dyDescent="0.2"/>
  <cols>
    <col min="1" max="1" width="18.7109375" style="2" customWidth="1"/>
    <col min="2" max="2" width="7" style="2" customWidth="1"/>
    <col min="3" max="3" width="5.7109375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5.7109375" style="2" customWidth="1"/>
    <col min="9" max="9" width="6.42578125" style="2" customWidth="1"/>
    <col min="10" max="10" width="6.140625" style="2" customWidth="1"/>
    <col min="11" max="11" width="6" style="2" customWidth="1"/>
    <col min="12" max="12" width="5.7109375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6.42578125" style="2" bestFit="1" customWidth="1"/>
    <col min="21" max="21" width="5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2" width="6.5703125" style="2" customWidth="1"/>
    <col min="33" max="33" width="8.28515625" style="7" customWidth="1"/>
    <col min="34" max="34" width="7.85546875" style="1" customWidth="1"/>
    <col min="35" max="35" width="15.28515625" style="10" customWidth="1"/>
  </cols>
  <sheetData>
    <row r="1" spans="1:35" ht="20.100000000000001" customHeight="1" x14ac:dyDescent="0.2">
      <c r="A1" s="148" t="s">
        <v>30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70"/>
    </row>
    <row r="2" spans="1:35" s="4" customFormat="1" ht="20.100000000000001" customHeight="1" x14ac:dyDescent="0.2">
      <c r="A2" s="151" t="s">
        <v>21</v>
      </c>
      <c r="B2" s="145" t="s">
        <v>230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61"/>
      <c r="AG2" s="146"/>
      <c r="AH2" s="146"/>
      <c r="AI2" s="106"/>
    </row>
    <row r="3" spans="1:35" s="5" customFormat="1" ht="20.100000000000001" customHeight="1" x14ac:dyDescent="0.2">
      <c r="A3" s="151"/>
      <c r="B3" s="156">
        <v>1</v>
      </c>
      <c r="C3" s="156">
        <f>SUM(B3+1)</f>
        <v>2</v>
      </c>
      <c r="D3" s="156">
        <f t="shared" ref="D3:AD3" si="0">SUM(C3+1)</f>
        <v>3</v>
      </c>
      <c r="E3" s="156">
        <f t="shared" si="0"/>
        <v>4</v>
      </c>
      <c r="F3" s="156">
        <f t="shared" si="0"/>
        <v>5</v>
      </c>
      <c r="G3" s="156">
        <f t="shared" si="0"/>
        <v>6</v>
      </c>
      <c r="H3" s="156">
        <f t="shared" si="0"/>
        <v>7</v>
      </c>
      <c r="I3" s="156">
        <f t="shared" si="0"/>
        <v>8</v>
      </c>
      <c r="J3" s="156">
        <f t="shared" si="0"/>
        <v>9</v>
      </c>
      <c r="K3" s="156">
        <f t="shared" si="0"/>
        <v>10</v>
      </c>
      <c r="L3" s="156">
        <f t="shared" si="0"/>
        <v>11</v>
      </c>
      <c r="M3" s="156">
        <f t="shared" si="0"/>
        <v>12</v>
      </c>
      <c r="N3" s="156">
        <f t="shared" si="0"/>
        <v>13</v>
      </c>
      <c r="O3" s="156">
        <f t="shared" si="0"/>
        <v>14</v>
      </c>
      <c r="P3" s="156">
        <f t="shared" si="0"/>
        <v>15</v>
      </c>
      <c r="Q3" s="156">
        <f t="shared" si="0"/>
        <v>16</v>
      </c>
      <c r="R3" s="156">
        <f t="shared" si="0"/>
        <v>17</v>
      </c>
      <c r="S3" s="156">
        <f t="shared" si="0"/>
        <v>18</v>
      </c>
      <c r="T3" s="156">
        <f t="shared" si="0"/>
        <v>19</v>
      </c>
      <c r="U3" s="156">
        <f t="shared" si="0"/>
        <v>20</v>
      </c>
      <c r="V3" s="156">
        <f t="shared" si="0"/>
        <v>21</v>
      </c>
      <c r="W3" s="156">
        <f t="shared" si="0"/>
        <v>22</v>
      </c>
      <c r="X3" s="156">
        <f t="shared" si="0"/>
        <v>23</v>
      </c>
      <c r="Y3" s="156">
        <f t="shared" si="0"/>
        <v>24</v>
      </c>
      <c r="Z3" s="156">
        <f t="shared" si="0"/>
        <v>25</v>
      </c>
      <c r="AA3" s="156">
        <f t="shared" si="0"/>
        <v>26</v>
      </c>
      <c r="AB3" s="156">
        <f t="shared" si="0"/>
        <v>27</v>
      </c>
      <c r="AC3" s="156">
        <f t="shared" si="0"/>
        <v>28</v>
      </c>
      <c r="AD3" s="156">
        <f t="shared" si="0"/>
        <v>29</v>
      </c>
      <c r="AE3" s="180">
        <v>30</v>
      </c>
      <c r="AF3" s="143">
        <v>31</v>
      </c>
      <c r="AG3" s="128" t="s">
        <v>39</v>
      </c>
      <c r="AH3" s="108" t="s">
        <v>37</v>
      </c>
      <c r="AI3" s="116" t="s">
        <v>225</v>
      </c>
    </row>
    <row r="4" spans="1:35" s="5" customFormat="1" ht="20.100000000000001" customHeight="1" x14ac:dyDescent="0.2">
      <c r="A4" s="15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60"/>
      <c r="AF4" s="144"/>
      <c r="AG4" s="122" t="s">
        <v>35</v>
      </c>
      <c r="AH4" s="109" t="s">
        <v>35</v>
      </c>
      <c r="AI4" s="105" t="s">
        <v>35</v>
      </c>
    </row>
    <row r="5" spans="1:35" s="5" customFormat="1" x14ac:dyDescent="0.2">
      <c r="A5" s="59" t="s">
        <v>40</v>
      </c>
      <c r="B5" s="11">
        <f>[1]Dezembro!$K$5</f>
        <v>10</v>
      </c>
      <c r="C5" s="11">
        <f>[1]Dezembro!$K$6</f>
        <v>0.2</v>
      </c>
      <c r="D5" s="11">
        <f>[1]Dezembro!$K$7</f>
        <v>0</v>
      </c>
      <c r="E5" s="11">
        <f>[1]Dezembro!$K$8</f>
        <v>0</v>
      </c>
      <c r="F5" s="11">
        <f>[1]Dezembro!$K$9</f>
        <v>0</v>
      </c>
      <c r="G5" s="11">
        <f>[1]Dezembro!$K$10</f>
        <v>0</v>
      </c>
      <c r="H5" s="11">
        <f>[1]Dezembro!$K$11</f>
        <v>0</v>
      </c>
      <c r="I5" s="11">
        <f>[1]Dezembro!$K$12</f>
        <v>0</v>
      </c>
      <c r="J5" s="11">
        <f>[1]Dezembro!$K$13</f>
        <v>0</v>
      </c>
      <c r="K5" s="11">
        <f>[1]Dezembro!$K$14</f>
        <v>0</v>
      </c>
      <c r="L5" s="11">
        <f>[1]Dezembro!$K$15</f>
        <v>0</v>
      </c>
      <c r="M5" s="11">
        <f>[1]Dezembro!$K$16</f>
        <v>9</v>
      </c>
      <c r="N5" s="11">
        <f>[1]Dezembro!$K$17</f>
        <v>21.8</v>
      </c>
      <c r="O5" s="11">
        <f>[1]Dezembro!$K$18</f>
        <v>0</v>
      </c>
      <c r="P5" s="11">
        <f>[1]Dezembro!$K$19</f>
        <v>0</v>
      </c>
      <c r="Q5" s="11">
        <f>[1]Dezembro!$K$20</f>
        <v>0</v>
      </c>
      <c r="R5" s="11">
        <f>[1]Dezembro!$K$21</f>
        <v>0</v>
      </c>
      <c r="S5" s="11">
        <f>[1]Dezembro!$K$22</f>
        <v>11</v>
      </c>
      <c r="T5" s="11">
        <f>[1]Dezembro!$K$23</f>
        <v>0.2</v>
      </c>
      <c r="U5" s="11">
        <f>[1]Dezembro!$K$24</f>
        <v>6.2</v>
      </c>
      <c r="V5" s="11">
        <f>[1]Dezembro!$K$25</f>
        <v>0</v>
      </c>
      <c r="W5" s="11">
        <f>[1]Dezembro!$K$26</f>
        <v>4</v>
      </c>
      <c r="X5" s="11">
        <f>[1]Dezembro!$K$27</f>
        <v>0</v>
      </c>
      <c r="Y5" s="11">
        <f>[1]Dezembro!$K$28</f>
        <v>0</v>
      </c>
      <c r="Z5" s="11">
        <f>[1]Dezembro!$K$29</f>
        <v>5.8</v>
      </c>
      <c r="AA5" s="11">
        <f>[1]Dezembro!$K$30</f>
        <v>0.2</v>
      </c>
      <c r="AB5" s="11">
        <f>[1]Dezembro!$K$31</f>
        <v>0</v>
      </c>
      <c r="AC5" s="11">
        <f>[1]Dezembro!$K$32</f>
        <v>56.800000000000004</v>
      </c>
      <c r="AD5" s="11">
        <f>[1]Dezembro!$K$33</f>
        <v>2</v>
      </c>
      <c r="AE5" s="11">
        <f>[1]Dezembro!$K$34</f>
        <v>0</v>
      </c>
      <c r="AF5" s="11">
        <f>[1]Dezembro!$K$35</f>
        <v>0</v>
      </c>
      <c r="AG5" s="14">
        <f>SUM(B5:AF5)</f>
        <v>127.20000000000002</v>
      </c>
      <c r="AH5" s="16">
        <f>MAX(B5:AF5)</f>
        <v>56.800000000000004</v>
      </c>
      <c r="AI5" s="68">
        <f>COUNTIF(B5:AF5,"=0,0")</f>
        <v>19</v>
      </c>
    </row>
    <row r="6" spans="1:35" x14ac:dyDescent="0.2">
      <c r="A6" s="59" t="s">
        <v>0</v>
      </c>
      <c r="B6" s="11">
        <f>[2]Dezembro!$K$5</f>
        <v>0</v>
      </c>
      <c r="C6" s="11">
        <f>[2]Dezembro!$K$6</f>
        <v>0</v>
      </c>
      <c r="D6" s="11">
        <f>[2]Dezembro!$K$7</f>
        <v>0</v>
      </c>
      <c r="E6" s="11">
        <f>[2]Dezembro!$K$8</f>
        <v>0</v>
      </c>
      <c r="F6" s="11">
        <f>[2]Dezembro!$K$9</f>
        <v>0</v>
      </c>
      <c r="G6" s="11">
        <f>[2]Dezembro!$K$10</f>
        <v>0</v>
      </c>
      <c r="H6" s="11">
        <f>[2]Dezembro!$K$11</f>
        <v>0</v>
      </c>
      <c r="I6" s="11">
        <f>[2]Dezembro!$K$12</f>
        <v>0</v>
      </c>
      <c r="J6" s="11">
        <f>[2]Dezembro!$K$13</f>
        <v>0</v>
      </c>
      <c r="K6" s="11">
        <f>[2]Dezembro!$K$14</f>
        <v>0</v>
      </c>
      <c r="L6" s="11">
        <f>[2]Dezembro!$K$15</f>
        <v>0</v>
      </c>
      <c r="M6" s="11">
        <f>[2]Dezembro!$K$16</f>
        <v>0</v>
      </c>
      <c r="N6" s="11">
        <f>[2]Dezembro!$K$17</f>
        <v>5.0000000000000009</v>
      </c>
      <c r="O6" s="11">
        <f>[2]Dezembro!$K$18</f>
        <v>0</v>
      </c>
      <c r="P6" s="11">
        <f>[2]Dezembro!$K$19</f>
        <v>0.8</v>
      </c>
      <c r="Q6" s="11">
        <f>[2]Dezembro!$K$20</f>
        <v>0.2</v>
      </c>
      <c r="R6" s="11">
        <f>[2]Dezembro!$K$21</f>
        <v>0</v>
      </c>
      <c r="S6" s="11">
        <f>[2]Dezembro!$K$22</f>
        <v>0</v>
      </c>
      <c r="T6" s="11">
        <f>[2]Dezembro!$K$23</f>
        <v>0</v>
      </c>
      <c r="U6" s="11">
        <f>[2]Dezembro!$K$24</f>
        <v>0</v>
      </c>
      <c r="V6" s="11">
        <f>[2]Dezembro!$K$25</f>
        <v>0</v>
      </c>
      <c r="W6" s="11">
        <f>[2]Dezembro!$K$26</f>
        <v>0</v>
      </c>
      <c r="X6" s="11">
        <f>[2]Dezembro!$K$27</f>
        <v>0</v>
      </c>
      <c r="Y6" s="11">
        <f>[2]Dezembro!$K$28</f>
        <v>0</v>
      </c>
      <c r="Z6" s="11">
        <f>[2]Dezembro!$K$29</f>
        <v>1.4</v>
      </c>
      <c r="AA6" s="11">
        <f>[2]Dezembro!$K$30</f>
        <v>0.60000000000000009</v>
      </c>
      <c r="AB6" s="11">
        <f>[2]Dezembro!$K$31</f>
        <v>0.60000000000000009</v>
      </c>
      <c r="AC6" s="11">
        <f>[2]Dezembro!$K$32</f>
        <v>0.8</v>
      </c>
      <c r="AD6" s="11">
        <f>[2]Dezembro!$K$33</f>
        <v>0.4</v>
      </c>
      <c r="AE6" s="11">
        <f>[2]Dezembro!$K$34</f>
        <v>0.4</v>
      </c>
      <c r="AF6" s="11">
        <f>[2]Dezembro!$K$35</f>
        <v>0.60000000000000009</v>
      </c>
      <c r="AG6" s="15">
        <f t="shared" ref="AG6" si="1">SUM(B6:AF6)</f>
        <v>10.8</v>
      </c>
      <c r="AH6" s="17">
        <f>MAX(B6:AF6)</f>
        <v>5.0000000000000009</v>
      </c>
      <c r="AI6" s="68">
        <f t="shared" ref="AI6" si="2">COUNTIF(B6:AF6,"=0,0")</f>
        <v>21</v>
      </c>
    </row>
    <row r="7" spans="1:35" x14ac:dyDescent="0.2">
      <c r="A7" s="59" t="s">
        <v>104</v>
      </c>
      <c r="B7" s="11">
        <f>[3]Dezembro!$K$5</f>
        <v>3.6000000000000005</v>
      </c>
      <c r="C7" s="11">
        <f>[3]Dezembro!$K$6</f>
        <v>0</v>
      </c>
      <c r="D7" s="11">
        <f>[3]Dezembro!$K$7</f>
        <v>0</v>
      </c>
      <c r="E7" s="11">
        <f>[3]Dezembro!$K$8</f>
        <v>0</v>
      </c>
      <c r="F7" s="11">
        <f>[3]Dezembro!$K$9</f>
        <v>0</v>
      </c>
      <c r="G7" s="11">
        <f>[3]Dezembro!$K$10</f>
        <v>0</v>
      </c>
      <c r="H7" s="11">
        <f>[3]Dezembro!$K$11</f>
        <v>0</v>
      </c>
      <c r="I7" s="11">
        <f>[3]Dezembro!$K$12</f>
        <v>0</v>
      </c>
      <c r="J7" s="11">
        <f>[3]Dezembro!$K$13</f>
        <v>0</v>
      </c>
      <c r="K7" s="11">
        <f>[3]Dezembro!$K$14</f>
        <v>0</v>
      </c>
      <c r="L7" s="11">
        <f>[3]Dezembro!$K$15</f>
        <v>0</v>
      </c>
      <c r="M7" s="11">
        <f>[3]Dezembro!$K$16</f>
        <v>0.2</v>
      </c>
      <c r="N7" s="11">
        <f>[3]Dezembro!$K$17</f>
        <v>0.2</v>
      </c>
      <c r="O7" s="11">
        <f>[3]Dezembro!$K$18</f>
        <v>0</v>
      </c>
      <c r="P7" s="11">
        <f>[3]Dezembro!$K$19</f>
        <v>0</v>
      </c>
      <c r="Q7" s="11">
        <f>[3]Dezembro!$K$20</f>
        <v>0</v>
      </c>
      <c r="R7" s="11">
        <f>[3]Dezembro!$K$21</f>
        <v>0</v>
      </c>
      <c r="S7" s="11">
        <f>[3]Dezembro!$K$22</f>
        <v>0</v>
      </c>
      <c r="T7" s="11">
        <f>[3]Dezembro!$K$23</f>
        <v>0</v>
      </c>
      <c r="U7" s="11">
        <f>[3]Dezembro!$K$24</f>
        <v>0</v>
      </c>
      <c r="V7" s="11">
        <f>[3]Dezembro!$K$25</f>
        <v>0</v>
      </c>
      <c r="W7" s="11">
        <f>[3]Dezembro!$K$26</f>
        <v>3.4</v>
      </c>
      <c r="X7" s="11">
        <f>[3]Dezembro!$K$27</f>
        <v>19.8</v>
      </c>
      <c r="Y7" s="11">
        <f>[3]Dezembro!$K$28</f>
        <v>0.60000000000000009</v>
      </c>
      <c r="Z7" s="11">
        <f>[3]Dezembro!$K$29</f>
        <v>2</v>
      </c>
      <c r="AA7" s="11">
        <f>[3]Dezembro!$K$30</f>
        <v>1.6</v>
      </c>
      <c r="AB7" s="11">
        <f>[3]Dezembro!$K$31</f>
        <v>0.2</v>
      </c>
      <c r="AC7" s="11">
        <f>[3]Dezembro!$K$32</f>
        <v>0</v>
      </c>
      <c r="AD7" s="11">
        <f>[3]Dezembro!$K$33</f>
        <v>10</v>
      </c>
      <c r="AE7" s="11">
        <f>[3]Dezembro!$K$34</f>
        <v>3.6000000000000005</v>
      </c>
      <c r="AF7" s="11">
        <f>[3]Dezembro!$K$35</f>
        <v>0</v>
      </c>
      <c r="AG7" s="14">
        <f>SUM(B7:AF7)</f>
        <v>45.20000000000001</v>
      </c>
      <c r="AH7" s="16">
        <f>MAX(B7:AF7)</f>
        <v>19.8</v>
      </c>
      <c r="AI7" s="68">
        <f>COUNTIF(B7:AF7,"=0,0")</f>
        <v>20</v>
      </c>
    </row>
    <row r="8" spans="1:35" x14ac:dyDescent="0.2">
      <c r="A8" s="59" t="s">
        <v>1</v>
      </c>
      <c r="B8" s="11">
        <f>[4]Dezembro!$K$5</f>
        <v>0</v>
      </c>
      <c r="C8" s="11">
        <f>[4]Dezembro!$K$6</f>
        <v>0</v>
      </c>
      <c r="D8" s="11">
        <f>[4]Dezembro!$K$7</f>
        <v>0</v>
      </c>
      <c r="E8" s="11">
        <f>[4]Dezembro!$K$8</f>
        <v>0</v>
      </c>
      <c r="F8" s="11">
        <f>[4]Dezembro!$K$9</f>
        <v>0</v>
      </c>
      <c r="G8" s="11">
        <f>[4]Dezembro!$K$10</f>
        <v>0</v>
      </c>
      <c r="H8" s="11">
        <f>[4]Dezembro!$K$11</f>
        <v>0</v>
      </c>
      <c r="I8" s="11">
        <f>[4]Dezembro!$K$12</f>
        <v>0</v>
      </c>
      <c r="J8" s="11">
        <f>[4]Dezembro!$K$13</f>
        <v>0</v>
      </c>
      <c r="K8" s="11">
        <f>[4]Dezembro!$K$14</f>
        <v>9.6</v>
      </c>
      <c r="L8" s="11">
        <f>[4]Dezembro!$K$15</f>
        <v>0</v>
      </c>
      <c r="M8" s="11">
        <f>[4]Dezembro!$K$16</f>
        <v>0</v>
      </c>
      <c r="N8" s="11">
        <f>[4]Dezembro!$K$17</f>
        <v>0</v>
      </c>
      <c r="O8" s="11">
        <f>[4]Dezembro!$K$18</f>
        <v>0</v>
      </c>
      <c r="P8" s="11">
        <f>[4]Dezembro!$K$19</f>
        <v>0</v>
      </c>
      <c r="Q8" s="11">
        <f>[4]Dezembro!$K$20</f>
        <v>0.2</v>
      </c>
      <c r="R8" s="11">
        <f>[4]Dezembro!$K$21</f>
        <v>0</v>
      </c>
      <c r="S8" s="11">
        <f>[4]Dezembro!$K$22</f>
        <v>0</v>
      </c>
      <c r="T8" s="11">
        <f>[4]Dezembro!$K$23</f>
        <v>0</v>
      </c>
      <c r="U8" s="11">
        <f>[4]Dezembro!$K$24</f>
        <v>0</v>
      </c>
      <c r="V8" s="11">
        <f>[4]Dezembro!$K$25</f>
        <v>0</v>
      </c>
      <c r="W8" s="11">
        <f>[4]Dezembro!$K$26</f>
        <v>6.8</v>
      </c>
      <c r="X8" s="11">
        <f>[4]Dezembro!$K$27</f>
        <v>2</v>
      </c>
      <c r="Y8" s="11">
        <f>[4]Dezembro!$K$28</f>
        <v>0.2</v>
      </c>
      <c r="Z8" s="11">
        <f>[4]Dezembro!$K$29</f>
        <v>0</v>
      </c>
      <c r="AA8" s="11">
        <f>[4]Dezembro!$K$30</f>
        <v>0.2</v>
      </c>
      <c r="AB8" s="11">
        <f>[4]Dezembro!$K$31</f>
        <v>0</v>
      </c>
      <c r="AC8" s="11">
        <f>[4]Dezembro!$K$32</f>
        <v>0.4</v>
      </c>
      <c r="AD8" s="11">
        <f>[4]Dezembro!$K$33</f>
        <v>4.3999999999999995</v>
      </c>
      <c r="AE8" s="11">
        <f>[4]Dezembro!$K$34</f>
        <v>1</v>
      </c>
      <c r="AF8" s="11">
        <f>[4]Dezembro!$K$35</f>
        <v>0.2</v>
      </c>
      <c r="AG8" s="15">
        <f t="shared" ref="AG8:AG9" si="3">SUM(B8:AF8)</f>
        <v>24.999999999999993</v>
      </c>
      <c r="AH8" s="17">
        <f t="shared" ref="AH8" si="4">MAX(B8:AF8)</f>
        <v>9.6</v>
      </c>
      <c r="AI8" s="68">
        <f t="shared" ref="AI8:AI9" si="5">COUNTIF(B8:AF8,"=0,0")</f>
        <v>21</v>
      </c>
    </row>
    <row r="9" spans="1:35" x14ac:dyDescent="0.2">
      <c r="A9" s="59" t="s">
        <v>167</v>
      </c>
      <c r="B9" s="11">
        <f>[5]Dezembro!$K$5</f>
        <v>0.2</v>
      </c>
      <c r="C9" s="11">
        <f>[5]Dezembro!$K$6</f>
        <v>0</v>
      </c>
      <c r="D9" s="11">
        <f>[5]Dezembro!$K$7</f>
        <v>0</v>
      </c>
      <c r="E9" s="11">
        <f>[5]Dezembro!$K$8</f>
        <v>0</v>
      </c>
      <c r="F9" s="11">
        <f>[5]Dezembro!$K$9</f>
        <v>0</v>
      </c>
      <c r="G9" s="11">
        <f>[5]Dezembro!$K$10</f>
        <v>0</v>
      </c>
      <c r="H9" s="11">
        <f>[5]Dezembro!$K$11</f>
        <v>0</v>
      </c>
      <c r="I9" s="11">
        <f>[5]Dezembro!$K$12</f>
        <v>0</v>
      </c>
      <c r="J9" s="11">
        <f>[5]Dezembro!$K$13</f>
        <v>0</v>
      </c>
      <c r="K9" s="11">
        <f>[5]Dezembro!$K$14</f>
        <v>0</v>
      </c>
      <c r="L9" s="11">
        <f>[5]Dezembro!$K$15</f>
        <v>0</v>
      </c>
      <c r="M9" s="11">
        <f>[5]Dezembro!$K$16</f>
        <v>0</v>
      </c>
      <c r="N9" s="11">
        <f>[5]Dezembro!$K$17</f>
        <v>24.599999999999998</v>
      </c>
      <c r="O9" s="11">
        <f>[5]Dezembro!$K$18</f>
        <v>0</v>
      </c>
      <c r="P9" s="11">
        <f>[5]Dezembro!$K$19</f>
        <v>2</v>
      </c>
      <c r="Q9" s="11">
        <f>[5]Dezembro!$K$20</f>
        <v>0</v>
      </c>
      <c r="R9" s="11">
        <f>[5]Dezembro!$K$21</f>
        <v>5</v>
      </c>
      <c r="S9" s="11">
        <f>[5]Dezembro!$K$22</f>
        <v>0.2</v>
      </c>
      <c r="T9" s="11">
        <f>[5]Dezembro!$K$23</f>
        <v>1.2</v>
      </c>
      <c r="U9" s="11">
        <f>[5]Dezembro!$K$24</f>
        <v>0</v>
      </c>
      <c r="V9" s="11">
        <f>[5]Dezembro!$K$25</f>
        <v>0</v>
      </c>
      <c r="W9" s="11">
        <f>[5]Dezembro!$K$26</f>
        <v>0</v>
      </c>
      <c r="X9" s="11">
        <f>[5]Dezembro!$K$27</f>
        <v>97.2</v>
      </c>
      <c r="Y9" s="11">
        <f>[5]Dezembro!$K$28</f>
        <v>74.599999999999994</v>
      </c>
      <c r="Z9" s="11" t="str">
        <f>[5]Dezembro!$K$29</f>
        <v>*</v>
      </c>
      <c r="AA9" s="11" t="str">
        <f>[5]Dezembro!$K$30</f>
        <v>*</v>
      </c>
      <c r="AB9" s="11" t="str">
        <f>[5]Dezembro!$K$31</f>
        <v>*</v>
      </c>
      <c r="AC9" s="11" t="str">
        <f>[5]Dezembro!$K$32</f>
        <v>*</v>
      </c>
      <c r="AD9" s="11" t="str">
        <f>[5]Dezembro!$K$33</f>
        <v>*</v>
      </c>
      <c r="AE9" s="11" t="str">
        <f>[5]Dezembro!$K$34</f>
        <v>*</v>
      </c>
      <c r="AF9" s="11" t="str">
        <f>[5]Dezembro!$K$35</f>
        <v>*</v>
      </c>
      <c r="AG9" s="15">
        <f t="shared" si="3"/>
        <v>205</v>
      </c>
      <c r="AH9" s="17">
        <f>MAX(B9:AF9)</f>
        <v>97.2</v>
      </c>
      <c r="AI9" s="68">
        <f t="shared" si="5"/>
        <v>16</v>
      </c>
    </row>
    <row r="10" spans="1:35" x14ac:dyDescent="0.2">
      <c r="A10" s="59" t="s">
        <v>111</v>
      </c>
      <c r="B10" s="11" t="str">
        <f>[6]Dezembro!$K$5</f>
        <v>*</v>
      </c>
      <c r="C10" s="11" t="str">
        <f>[6]Dezembro!$K$6</f>
        <v>*</v>
      </c>
      <c r="D10" s="11" t="str">
        <f>[6]Dezembro!$K$7</f>
        <v>*</v>
      </c>
      <c r="E10" s="11" t="str">
        <f>[6]Dezembro!$K$8</f>
        <v>*</v>
      </c>
      <c r="F10" s="11" t="str">
        <f>[6]Dezembro!$K$9</f>
        <v>*</v>
      </c>
      <c r="G10" s="11" t="str">
        <f>[6]Dezembro!$K$10</f>
        <v>*</v>
      </c>
      <c r="H10" s="11" t="str">
        <f>[6]Dezembro!$K$11</f>
        <v>*</v>
      </c>
      <c r="I10" s="11" t="str">
        <f>[6]Dezembro!$K$12</f>
        <v>*</v>
      </c>
      <c r="J10" s="11" t="str">
        <f>[6]Dezembro!$K$13</f>
        <v>*</v>
      </c>
      <c r="K10" s="11" t="str">
        <f>[6]Dezembro!$K$14</f>
        <v>*</v>
      </c>
      <c r="L10" s="11" t="str">
        <f>[6]Dezembro!$K$15</f>
        <v>*</v>
      </c>
      <c r="M10" s="11" t="str">
        <f>[6]Dezembro!$K$16</f>
        <v>*</v>
      </c>
      <c r="N10" s="11" t="str">
        <f>[6]Dezembro!$K$17</f>
        <v>*</v>
      </c>
      <c r="O10" s="11" t="str">
        <f>[6]Dezembro!$K$18</f>
        <v>*</v>
      </c>
      <c r="P10" s="11" t="str">
        <f>[6]Dezembro!$K$19</f>
        <v>*</v>
      </c>
      <c r="Q10" s="11" t="str">
        <f>[6]Dezembro!$K$20</f>
        <v>*</v>
      </c>
      <c r="R10" s="11" t="str">
        <f>[6]Dezembro!$K$21</f>
        <v>*</v>
      </c>
      <c r="S10" s="11" t="str">
        <f>[6]Dezembro!$K$22</f>
        <v>*</v>
      </c>
      <c r="T10" s="11" t="str">
        <f>[6]Dezembro!$K$23</f>
        <v>*</v>
      </c>
      <c r="U10" s="11" t="str">
        <f>[6]Dezembro!$K$24</f>
        <v>*</v>
      </c>
      <c r="V10" s="11" t="str">
        <f>[6]Dezembro!$K$25</f>
        <v>*</v>
      </c>
      <c r="W10" s="11" t="str">
        <f>[6]Dezembro!$K$26</f>
        <v>*</v>
      </c>
      <c r="X10" s="11" t="str">
        <f>[6]Dezembro!$K$27</f>
        <v>*</v>
      </c>
      <c r="Y10" s="11" t="str">
        <f>[6]Dezembro!$K$28</f>
        <v>*</v>
      </c>
      <c r="Z10" s="11" t="str">
        <f>[6]Dezembro!$K$29</f>
        <v>*</v>
      </c>
      <c r="AA10" s="11" t="str">
        <f>[6]Dezembro!$K$30</f>
        <v>*</v>
      </c>
      <c r="AB10" s="11" t="str">
        <f>[6]Dezembro!$K$31</f>
        <v>*</v>
      </c>
      <c r="AC10" s="11" t="str">
        <f>[6]Dezembro!$K$32</f>
        <v>*</v>
      </c>
      <c r="AD10" s="11" t="str">
        <f>[6]Dezembro!$K$33</f>
        <v>*</v>
      </c>
      <c r="AE10" s="11" t="str">
        <f>[6]Dezembro!$K$34</f>
        <v>*</v>
      </c>
      <c r="AF10" s="11" t="str">
        <f>[6]Dezembro!$K$35</f>
        <v>*</v>
      </c>
      <c r="AG10" s="15" t="s">
        <v>226</v>
      </c>
      <c r="AH10" s="17" t="s">
        <v>226</v>
      </c>
      <c r="AI10" s="68" t="s">
        <v>226</v>
      </c>
    </row>
    <row r="11" spans="1:35" x14ac:dyDescent="0.2">
      <c r="A11" s="59" t="s">
        <v>64</v>
      </c>
      <c r="B11" s="11">
        <f>[7]Dezembro!$K$5</f>
        <v>25.6</v>
      </c>
      <c r="C11" s="11">
        <f>[7]Dezembro!$K$6</f>
        <v>0</v>
      </c>
      <c r="D11" s="11">
        <f>[7]Dezembro!$K$7</f>
        <v>0</v>
      </c>
      <c r="E11" s="11">
        <f>[7]Dezembro!$K$8</f>
        <v>0</v>
      </c>
      <c r="F11" s="11">
        <f>[7]Dezembro!$K$9</f>
        <v>0</v>
      </c>
      <c r="G11" s="11">
        <f>[7]Dezembro!$K$10</f>
        <v>0</v>
      </c>
      <c r="H11" s="11">
        <f>[7]Dezembro!$K$11</f>
        <v>0</v>
      </c>
      <c r="I11" s="11">
        <f>[7]Dezembro!$K$12</f>
        <v>0</v>
      </c>
      <c r="J11" s="11">
        <f>[7]Dezembro!$K$13</f>
        <v>0</v>
      </c>
      <c r="K11" s="11">
        <f>[7]Dezembro!$K$14</f>
        <v>0</v>
      </c>
      <c r="L11" s="11">
        <f>[7]Dezembro!$K$15</f>
        <v>0</v>
      </c>
      <c r="M11" s="11">
        <f>[7]Dezembro!$K$16</f>
        <v>0</v>
      </c>
      <c r="N11" s="11">
        <f>[7]Dezembro!$K$17</f>
        <v>6.2</v>
      </c>
      <c r="O11" s="11">
        <f>[7]Dezembro!$K$18</f>
        <v>0</v>
      </c>
      <c r="P11" s="11">
        <f>[7]Dezembro!$K$19</f>
        <v>7</v>
      </c>
      <c r="Q11" s="11">
        <f>[7]Dezembro!$K$20</f>
        <v>0</v>
      </c>
      <c r="R11" s="11">
        <f>[7]Dezembro!$K$21</f>
        <v>0</v>
      </c>
      <c r="S11" s="11">
        <f>[7]Dezembro!$K$22</f>
        <v>0</v>
      </c>
      <c r="T11" s="11">
        <f>[7]Dezembro!$K$23</f>
        <v>0</v>
      </c>
      <c r="U11" s="11">
        <f>[7]Dezembro!$K$24</f>
        <v>0</v>
      </c>
      <c r="V11" s="11">
        <f>[7]Dezembro!$K$25</f>
        <v>0</v>
      </c>
      <c r="W11" s="11">
        <f>[7]Dezembro!$K$26</f>
        <v>0</v>
      </c>
      <c r="X11" s="11">
        <f>[7]Dezembro!$K$27</f>
        <v>39.199999999999996</v>
      </c>
      <c r="Y11" s="11">
        <f>[7]Dezembro!$K$28</f>
        <v>9.3999999999999986</v>
      </c>
      <c r="Z11" s="11">
        <f>[7]Dezembro!$K$29</f>
        <v>35.6</v>
      </c>
      <c r="AA11" s="11">
        <f>[7]Dezembro!$K$30</f>
        <v>1.6</v>
      </c>
      <c r="AB11" s="11">
        <f>[7]Dezembro!$K$31</f>
        <v>1.6</v>
      </c>
      <c r="AC11" s="11">
        <f>[7]Dezembro!$K$32</f>
        <v>10.4</v>
      </c>
      <c r="AD11" s="11">
        <f>[7]Dezembro!$K$33</f>
        <v>16.600000000000001</v>
      </c>
      <c r="AE11" s="11">
        <f>[7]Dezembro!$K$34</f>
        <v>0.2</v>
      </c>
      <c r="AF11" s="11">
        <f>[7]Dezembro!$K$35</f>
        <v>2.4000000000000004</v>
      </c>
      <c r="AG11" s="15">
        <f t="shared" ref="AG11:AG13" si="6">SUM(B11:AF11)</f>
        <v>155.79999999999998</v>
      </c>
      <c r="AH11" s="17">
        <f t="shared" ref="AH11:AH16" si="7">MAX(B11:AF11)</f>
        <v>39.199999999999996</v>
      </c>
      <c r="AI11" s="68">
        <f t="shared" ref="AI11:AI16" si="8">COUNTIF(B11:AF11,"=0,0")</f>
        <v>19</v>
      </c>
    </row>
    <row r="12" spans="1:35" x14ac:dyDescent="0.2">
      <c r="A12" s="59" t="s">
        <v>41</v>
      </c>
      <c r="B12" s="11">
        <f>[8]Dezembro!$K$5</f>
        <v>0.8</v>
      </c>
      <c r="C12" s="11">
        <f>[8]Dezembro!$K$6</f>
        <v>0</v>
      </c>
      <c r="D12" s="11">
        <f>[8]Dezembro!$K$7</f>
        <v>0</v>
      </c>
      <c r="E12" s="11">
        <f>[8]Dezembro!$K$8</f>
        <v>0</v>
      </c>
      <c r="F12" s="11">
        <f>[8]Dezembro!$K$9</f>
        <v>0</v>
      </c>
      <c r="G12" s="11">
        <f>[8]Dezembro!$K$10</f>
        <v>0</v>
      </c>
      <c r="H12" s="11">
        <f>[8]Dezembro!$K$11</f>
        <v>0</v>
      </c>
      <c r="I12" s="11">
        <f>[8]Dezembro!$K$12</f>
        <v>0</v>
      </c>
      <c r="J12" s="11">
        <f>[8]Dezembro!$K$13</f>
        <v>0</v>
      </c>
      <c r="K12" s="11">
        <f>[8]Dezembro!$K$14</f>
        <v>0</v>
      </c>
      <c r="L12" s="11">
        <f>[8]Dezembro!$K$15</f>
        <v>0</v>
      </c>
      <c r="M12" s="11">
        <f>[8]Dezembro!$K$16</f>
        <v>0</v>
      </c>
      <c r="N12" s="11">
        <f>[8]Dezembro!$K$17</f>
        <v>0</v>
      </c>
      <c r="O12" s="11">
        <f>[8]Dezembro!$K$18</f>
        <v>0</v>
      </c>
      <c r="P12" s="11">
        <f>[8]Dezembro!$K$19</f>
        <v>7.8</v>
      </c>
      <c r="Q12" s="11">
        <f>[8]Dezembro!$K$20</f>
        <v>0</v>
      </c>
      <c r="R12" s="11">
        <f>[8]Dezembro!$K$21</f>
        <v>0</v>
      </c>
      <c r="S12" s="11">
        <f>[8]Dezembro!$K$22</f>
        <v>0</v>
      </c>
      <c r="T12" s="11">
        <f>[8]Dezembro!$K$23</f>
        <v>8.1999999999999993</v>
      </c>
      <c r="U12" s="11">
        <f>[8]Dezembro!$K$24</f>
        <v>0</v>
      </c>
      <c r="V12" s="11">
        <f>[8]Dezembro!$K$25</f>
        <v>2.8000000000000003</v>
      </c>
      <c r="W12" s="11">
        <f>[8]Dezembro!$K$26</f>
        <v>0.4</v>
      </c>
      <c r="X12" s="11">
        <f>[8]Dezembro!$K$27</f>
        <v>64</v>
      </c>
      <c r="Y12" s="11">
        <f>[8]Dezembro!$K$28</f>
        <v>4.6000000000000005</v>
      </c>
      <c r="Z12" s="11">
        <f>[8]Dezembro!$K$29</f>
        <v>0.4</v>
      </c>
      <c r="AA12" s="11">
        <f>[8]Dezembro!$K$30</f>
        <v>1.6</v>
      </c>
      <c r="AB12" s="11">
        <f>[8]Dezembro!$K$31</f>
        <v>2</v>
      </c>
      <c r="AC12" s="11">
        <f>[8]Dezembro!$K$32</f>
        <v>0.8</v>
      </c>
      <c r="AD12" s="11">
        <f>[8]Dezembro!$K$33</f>
        <v>22.399999999999995</v>
      </c>
      <c r="AE12" s="11">
        <f>[8]Dezembro!$K$34</f>
        <v>2.2000000000000002</v>
      </c>
      <c r="AF12" s="11">
        <f>[8]Dezembro!$K$35</f>
        <v>0</v>
      </c>
      <c r="AG12" s="15">
        <f t="shared" si="6"/>
        <v>117.99999999999999</v>
      </c>
      <c r="AH12" s="17">
        <f t="shared" si="7"/>
        <v>64</v>
      </c>
      <c r="AI12" s="68">
        <f t="shared" si="8"/>
        <v>18</v>
      </c>
    </row>
    <row r="13" spans="1:35" x14ac:dyDescent="0.2">
      <c r="A13" s="59" t="s">
        <v>114</v>
      </c>
      <c r="B13" s="11">
        <f>[9]Dezembro!$K$5</f>
        <v>1.2000000000000002</v>
      </c>
      <c r="C13" s="11">
        <f>[9]Dezembro!$K$6</f>
        <v>0</v>
      </c>
      <c r="D13" s="11">
        <f>[9]Dezembro!$K$7</f>
        <v>0</v>
      </c>
      <c r="E13" s="11">
        <f>[9]Dezembro!$K$8</f>
        <v>0</v>
      </c>
      <c r="F13" s="11">
        <f>[9]Dezembro!$K$9</f>
        <v>0</v>
      </c>
      <c r="G13" s="11">
        <f>[9]Dezembro!$K$10</f>
        <v>0</v>
      </c>
      <c r="H13" s="11">
        <f>[9]Dezembro!$K$11</f>
        <v>0</v>
      </c>
      <c r="I13" s="11">
        <f>[9]Dezembro!$K$12</f>
        <v>0</v>
      </c>
      <c r="J13" s="11">
        <f>[9]Dezembro!$K$13</f>
        <v>0</v>
      </c>
      <c r="K13" s="11">
        <f>[9]Dezembro!$K$14</f>
        <v>0</v>
      </c>
      <c r="L13" s="11">
        <f>[9]Dezembro!$K$15</f>
        <v>0</v>
      </c>
      <c r="M13" s="11">
        <f>[9]Dezembro!$K$16</f>
        <v>0</v>
      </c>
      <c r="N13" s="11">
        <f>[9]Dezembro!$K$17</f>
        <v>0.8</v>
      </c>
      <c r="O13" s="11">
        <f>[9]Dezembro!$K$18</f>
        <v>0</v>
      </c>
      <c r="P13" s="11">
        <f>[9]Dezembro!$K$19</f>
        <v>0</v>
      </c>
      <c r="Q13" s="11">
        <f>[9]Dezembro!$K$20</f>
        <v>0</v>
      </c>
      <c r="R13" s="11">
        <f>[9]Dezembro!$K$21</f>
        <v>0</v>
      </c>
      <c r="S13" s="11">
        <f>[9]Dezembro!$K$22</f>
        <v>0</v>
      </c>
      <c r="T13" s="11">
        <f>[9]Dezembro!$K$23</f>
        <v>0</v>
      </c>
      <c r="U13" s="11">
        <f>[9]Dezembro!$K$24</f>
        <v>0</v>
      </c>
      <c r="V13" s="11">
        <f>[9]Dezembro!$K$25</f>
        <v>0.4</v>
      </c>
      <c r="W13" s="11">
        <f>[9]Dezembro!$K$26</f>
        <v>0.2</v>
      </c>
      <c r="X13" s="11">
        <f>[9]Dezembro!$K$27</f>
        <v>28.4</v>
      </c>
      <c r="Y13" s="11">
        <f>[9]Dezembro!$K$28</f>
        <v>12.799999999999999</v>
      </c>
      <c r="Z13" s="11">
        <f>[9]Dezembro!$K$29</f>
        <v>34.599999999999994</v>
      </c>
      <c r="AA13" s="11">
        <f>[9]Dezembro!$K$30</f>
        <v>0.2</v>
      </c>
      <c r="AB13" s="11">
        <f>[9]Dezembro!$K$31</f>
        <v>4.6000000000000005</v>
      </c>
      <c r="AC13" s="11">
        <f>[9]Dezembro!$K$32</f>
        <v>0</v>
      </c>
      <c r="AD13" s="11">
        <f>[9]Dezembro!$K$33</f>
        <v>32.399999999999991</v>
      </c>
      <c r="AE13" s="11">
        <f>[9]Dezembro!$K$34</f>
        <v>0.4</v>
      </c>
      <c r="AF13" s="11" t="str">
        <f>[9]Dezembro!$K$35</f>
        <v>*</v>
      </c>
      <c r="AG13" s="15">
        <f t="shared" si="6"/>
        <v>115.99999999999999</v>
      </c>
      <c r="AH13" s="17">
        <f t="shared" si="7"/>
        <v>34.599999999999994</v>
      </c>
      <c r="AI13" s="68">
        <f t="shared" si="8"/>
        <v>19</v>
      </c>
    </row>
    <row r="14" spans="1:35" x14ac:dyDescent="0.2">
      <c r="A14" s="59" t="s">
        <v>118</v>
      </c>
      <c r="B14" s="11">
        <f>[10]Dezembro!$K$5</f>
        <v>31.6</v>
      </c>
      <c r="C14" s="11">
        <f>[10]Dezembro!$K$6</f>
        <v>0</v>
      </c>
      <c r="D14" s="11">
        <f>[10]Dezembro!$K$7</f>
        <v>0</v>
      </c>
      <c r="E14" s="11">
        <f>[10]Dezembro!$K$8</f>
        <v>0</v>
      </c>
      <c r="F14" s="11">
        <f>[10]Dezembro!$K$9</f>
        <v>0</v>
      </c>
      <c r="G14" s="11">
        <f>[10]Dezembro!$K$10</f>
        <v>0</v>
      </c>
      <c r="H14" s="11">
        <f>[10]Dezembro!$K$11</f>
        <v>0</v>
      </c>
      <c r="I14" s="11">
        <f>[10]Dezembro!$K$12</f>
        <v>0</v>
      </c>
      <c r="J14" s="11">
        <f>[10]Dezembro!$K$13</f>
        <v>0</v>
      </c>
      <c r="K14" s="11">
        <f>[10]Dezembro!$K$14</f>
        <v>0</v>
      </c>
      <c r="L14" s="11">
        <f>[10]Dezembro!$K$15</f>
        <v>0</v>
      </c>
      <c r="M14" s="11">
        <f>[10]Dezembro!$K$16</f>
        <v>0</v>
      </c>
      <c r="N14" s="11">
        <f>[10]Dezembro!$K$17</f>
        <v>5.4</v>
      </c>
      <c r="O14" s="11">
        <f>[10]Dezembro!$K$18</f>
        <v>15.399999999999999</v>
      </c>
      <c r="P14" s="11">
        <f>[10]Dezembro!$K$19</f>
        <v>3.6</v>
      </c>
      <c r="Q14" s="11">
        <f>[10]Dezembro!$K$20</f>
        <v>1.8</v>
      </c>
      <c r="R14" s="11">
        <f>[10]Dezembro!$K$21</f>
        <v>0</v>
      </c>
      <c r="S14" s="11">
        <f>[10]Dezembro!$K$22</f>
        <v>2.2000000000000002</v>
      </c>
      <c r="T14" s="11">
        <f>[10]Dezembro!$K$23</f>
        <v>0.2</v>
      </c>
      <c r="U14" s="11">
        <f>[10]Dezembro!$K$24</f>
        <v>0</v>
      </c>
      <c r="V14" s="11">
        <f>[10]Dezembro!$K$25</f>
        <v>7.2</v>
      </c>
      <c r="W14" s="11">
        <f>[10]Dezembro!$K$26</f>
        <v>4.2</v>
      </c>
      <c r="X14" s="11">
        <f>[10]Dezembro!$K$27</f>
        <v>1.2000000000000002</v>
      </c>
      <c r="Y14" s="11">
        <f>[10]Dezembro!$K$28</f>
        <v>2.6000000000000005</v>
      </c>
      <c r="Z14" s="11">
        <f>[10]Dezembro!$K$29</f>
        <v>5.6</v>
      </c>
      <c r="AA14" s="11">
        <f>[10]Dezembro!$K$30</f>
        <v>0.8</v>
      </c>
      <c r="AB14" s="11">
        <f>[10]Dezembro!$K$31</f>
        <v>6.4</v>
      </c>
      <c r="AC14" s="11">
        <f>[10]Dezembro!$K$32</f>
        <v>1.6</v>
      </c>
      <c r="AD14" s="11">
        <f>[10]Dezembro!$K$33</f>
        <v>0.2</v>
      </c>
      <c r="AE14" s="11">
        <f>[10]Dezembro!$K$34</f>
        <v>3.4</v>
      </c>
      <c r="AF14" s="11">
        <f>[10]Dezembro!$K$35</f>
        <v>24</v>
      </c>
      <c r="AG14" s="15">
        <f t="shared" ref="AG14" si="9">SUM(B14:AF14)</f>
        <v>117.4</v>
      </c>
      <c r="AH14" s="17">
        <f t="shared" si="7"/>
        <v>31.6</v>
      </c>
      <c r="AI14" s="68">
        <f t="shared" si="8"/>
        <v>13</v>
      </c>
    </row>
    <row r="15" spans="1:35" x14ac:dyDescent="0.2">
      <c r="A15" s="59" t="s">
        <v>121</v>
      </c>
      <c r="B15" s="11">
        <f>[11]Dezembro!$K$5</f>
        <v>0.2</v>
      </c>
      <c r="C15" s="11">
        <f>[11]Dezembro!$K$6</f>
        <v>0</v>
      </c>
      <c r="D15" s="11">
        <f>[11]Dezembro!$K$7</f>
        <v>0</v>
      </c>
      <c r="E15" s="11">
        <f>[11]Dezembro!$K$8</f>
        <v>0</v>
      </c>
      <c r="F15" s="11">
        <f>[11]Dezembro!$K$9</f>
        <v>0</v>
      </c>
      <c r="G15" s="11">
        <f>[11]Dezembro!$K$10</f>
        <v>0</v>
      </c>
      <c r="H15" s="11">
        <f>[11]Dezembro!$K$11</f>
        <v>0</v>
      </c>
      <c r="I15" s="11">
        <f>[11]Dezembro!$K$12</f>
        <v>0</v>
      </c>
      <c r="J15" s="11">
        <f>[11]Dezembro!$K$13</f>
        <v>0</v>
      </c>
      <c r="K15" s="11">
        <f>[11]Dezembro!$K$14</f>
        <v>0</v>
      </c>
      <c r="L15" s="11">
        <f>[11]Dezembro!$K$15</f>
        <v>0</v>
      </c>
      <c r="M15" s="11">
        <f>[11]Dezembro!$K$16</f>
        <v>0</v>
      </c>
      <c r="N15" s="11">
        <f>[11]Dezembro!$K$17</f>
        <v>11.200000000000001</v>
      </c>
      <c r="O15" s="11">
        <f>[11]Dezembro!$K$18</f>
        <v>0</v>
      </c>
      <c r="P15" s="11">
        <f>[11]Dezembro!$K$19</f>
        <v>0</v>
      </c>
      <c r="Q15" s="11">
        <f>[11]Dezembro!$K$20</f>
        <v>0.4</v>
      </c>
      <c r="R15" s="11">
        <f>[11]Dezembro!$K$21</f>
        <v>0</v>
      </c>
      <c r="S15" s="11">
        <f>[11]Dezembro!$K$22</f>
        <v>0</v>
      </c>
      <c r="T15" s="11">
        <f>[11]Dezembro!$K$23</f>
        <v>0</v>
      </c>
      <c r="U15" s="11">
        <f>[11]Dezembro!$K$24</f>
        <v>0</v>
      </c>
      <c r="V15" s="11">
        <f>[11]Dezembro!$K$25</f>
        <v>0</v>
      </c>
      <c r="W15" s="11">
        <f>[11]Dezembro!$K$26</f>
        <v>9</v>
      </c>
      <c r="X15" s="11">
        <f>[11]Dezembro!$K$27</f>
        <v>6.8</v>
      </c>
      <c r="Y15" s="11">
        <f>[11]Dezembro!$K$28</f>
        <v>3.4</v>
      </c>
      <c r="Z15" s="11">
        <f>[11]Dezembro!$K$29</f>
        <v>0</v>
      </c>
      <c r="AA15" s="11">
        <f>[11]Dezembro!$K$30</f>
        <v>1.5999999999999999</v>
      </c>
      <c r="AB15" s="11">
        <f>[11]Dezembro!$K$31</f>
        <v>0</v>
      </c>
      <c r="AC15" s="11">
        <f>[11]Dezembro!$K$32</f>
        <v>24.6</v>
      </c>
      <c r="AD15" s="11">
        <f>[11]Dezembro!$K$33</f>
        <v>75.999999999999986</v>
      </c>
      <c r="AE15" s="11">
        <f>[11]Dezembro!$K$34</f>
        <v>0.2</v>
      </c>
      <c r="AF15" s="11">
        <f>[11]Dezembro!$K$35</f>
        <v>0</v>
      </c>
      <c r="AG15" s="15">
        <f t="shared" ref="AG15:AG16" si="10">SUM(B15:AF15)</f>
        <v>133.39999999999998</v>
      </c>
      <c r="AH15" s="17">
        <f t="shared" si="7"/>
        <v>75.999999999999986</v>
      </c>
      <c r="AI15" s="68">
        <f t="shared" si="8"/>
        <v>21</v>
      </c>
    </row>
    <row r="16" spans="1:35" x14ac:dyDescent="0.2">
      <c r="A16" s="59" t="s">
        <v>168</v>
      </c>
      <c r="B16" s="11">
        <f>[12]Dezembro!$K$5</f>
        <v>8.7999999999999989</v>
      </c>
      <c r="C16" s="11">
        <f>[12]Dezembro!$K$6</f>
        <v>0.2</v>
      </c>
      <c r="D16" s="11">
        <f>[12]Dezembro!$K$7</f>
        <v>0</v>
      </c>
      <c r="E16" s="11">
        <f>[12]Dezembro!$K$8</f>
        <v>0</v>
      </c>
      <c r="F16" s="11">
        <f>[12]Dezembro!$K$9</f>
        <v>0</v>
      </c>
      <c r="G16" s="11">
        <f>[12]Dezembro!$K$10</f>
        <v>0</v>
      </c>
      <c r="H16" s="11">
        <f>[12]Dezembro!$K$11</f>
        <v>0</v>
      </c>
      <c r="I16" s="11">
        <f>[12]Dezembro!$K$12</f>
        <v>0</v>
      </c>
      <c r="J16" s="11">
        <f>[12]Dezembro!$K$13</f>
        <v>0</v>
      </c>
      <c r="K16" s="11">
        <f>[12]Dezembro!$K$14</f>
        <v>0</v>
      </c>
      <c r="L16" s="11">
        <f>[12]Dezembro!$K$15</f>
        <v>0</v>
      </c>
      <c r="M16" s="11">
        <f>[12]Dezembro!$K$16</f>
        <v>0</v>
      </c>
      <c r="N16" s="11">
        <f>[12]Dezembro!$K$17</f>
        <v>0</v>
      </c>
      <c r="O16" s="11">
        <f>[12]Dezembro!$K$18</f>
        <v>0</v>
      </c>
      <c r="P16" s="11">
        <f>[12]Dezembro!$K$19</f>
        <v>1</v>
      </c>
      <c r="Q16" s="11">
        <f>[12]Dezembro!$K$20</f>
        <v>0</v>
      </c>
      <c r="R16" s="11">
        <f>[12]Dezembro!$K$21</f>
        <v>4.2</v>
      </c>
      <c r="S16" s="11">
        <f>[12]Dezembro!$K$22</f>
        <v>0</v>
      </c>
      <c r="T16" s="11">
        <f>[12]Dezembro!$K$23</f>
        <v>0</v>
      </c>
      <c r="U16" s="11">
        <f>[12]Dezembro!$K$24</f>
        <v>0</v>
      </c>
      <c r="V16" s="11">
        <f>[12]Dezembro!$K$25</f>
        <v>0</v>
      </c>
      <c r="W16" s="11">
        <f>[12]Dezembro!$K$26</f>
        <v>2.8000000000000003</v>
      </c>
      <c r="X16" s="11">
        <f>[12]Dezembro!$K$27</f>
        <v>0</v>
      </c>
      <c r="Y16" s="11">
        <f>[12]Dezembro!$K$28</f>
        <v>0</v>
      </c>
      <c r="Z16" s="11">
        <f>[12]Dezembro!$K$29</f>
        <v>0</v>
      </c>
      <c r="AA16" s="11">
        <f>[12]Dezembro!$K$30</f>
        <v>0</v>
      </c>
      <c r="AB16" s="11">
        <f>[12]Dezembro!$K$31</f>
        <v>0.8</v>
      </c>
      <c r="AC16" s="11">
        <f>[12]Dezembro!$K$32</f>
        <v>31.4</v>
      </c>
      <c r="AD16" s="11">
        <f>[12]Dezembro!$K$33</f>
        <v>33.799999999999997</v>
      </c>
      <c r="AE16" s="11">
        <f>[12]Dezembro!$K$34</f>
        <v>0.60000000000000009</v>
      </c>
      <c r="AF16" s="11">
        <f>[12]Dezembro!$K$35</f>
        <v>0</v>
      </c>
      <c r="AG16" s="15">
        <f t="shared" si="10"/>
        <v>83.6</v>
      </c>
      <c r="AH16" s="17">
        <f t="shared" si="7"/>
        <v>33.799999999999997</v>
      </c>
      <c r="AI16" s="68">
        <f t="shared" si="8"/>
        <v>22</v>
      </c>
    </row>
    <row r="17" spans="1:37" x14ac:dyDescent="0.2">
      <c r="A17" s="59" t="s">
        <v>2</v>
      </c>
      <c r="B17" s="11">
        <f>[13]Dezembro!$K$5</f>
        <v>0.4</v>
      </c>
      <c r="C17" s="11">
        <f>[13]Dezembro!$K$6</f>
        <v>0</v>
      </c>
      <c r="D17" s="11">
        <f>[13]Dezembro!$K$7</f>
        <v>0</v>
      </c>
      <c r="E17" s="11">
        <f>[13]Dezembro!$K$8</f>
        <v>0</v>
      </c>
      <c r="F17" s="11">
        <f>[13]Dezembro!$K$9</f>
        <v>0</v>
      </c>
      <c r="G17" s="11">
        <f>[13]Dezembro!$K$10</f>
        <v>0</v>
      </c>
      <c r="H17" s="11">
        <f>[13]Dezembro!$K$11</f>
        <v>0</v>
      </c>
      <c r="I17" s="11">
        <f>[13]Dezembro!$K$12</f>
        <v>0</v>
      </c>
      <c r="J17" s="11">
        <f>[13]Dezembro!$K$13</f>
        <v>0</v>
      </c>
      <c r="K17" s="11">
        <f>[13]Dezembro!$K$14</f>
        <v>0</v>
      </c>
      <c r="L17" s="11">
        <f>[13]Dezembro!$K$15</f>
        <v>0</v>
      </c>
      <c r="M17" s="11">
        <f>[13]Dezembro!$K$16</f>
        <v>0</v>
      </c>
      <c r="N17" s="11">
        <f>[13]Dezembro!$K$17</f>
        <v>0</v>
      </c>
      <c r="O17" s="11">
        <f>[13]Dezembro!$K$18</f>
        <v>0</v>
      </c>
      <c r="P17" s="11">
        <f>[13]Dezembro!$K$19</f>
        <v>0.2</v>
      </c>
      <c r="Q17" s="11">
        <f>[13]Dezembro!$K$20</f>
        <v>0</v>
      </c>
      <c r="R17" s="11">
        <f>[13]Dezembro!$K$21</f>
        <v>0.4</v>
      </c>
      <c r="S17" s="11">
        <f>[13]Dezembro!$K$22</f>
        <v>0</v>
      </c>
      <c r="T17" s="11">
        <f>[13]Dezembro!$K$23</f>
        <v>0</v>
      </c>
      <c r="U17" s="11">
        <f>[13]Dezembro!$K$24</f>
        <v>0</v>
      </c>
      <c r="V17" s="11">
        <f>[13]Dezembro!$K$25</f>
        <v>0</v>
      </c>
      <c r="W17" s="11">
        <f>[13]Dezembro!$K$26</f>
        <v>2.2000000000000002</v>
      </c>
      <c r="X17" s="11">
        <f>[13]Dezembro!$K$27</f>
        <v>0.2</v>
      </c>
      <c r="Y17" s="11">
        <f>[13]Dezembro!$K$28</f>
        <v>0.4</v>
      </c>
      <c r="Z17" s="11">
        <f>[13]Dezembro!$K$29</f>
        <v>0</v>
      </c>
      <c r="AA17" s="11">
        <f>[13]Dezembro!$K$30</f>
        <v>1</v>
      </c>
      <c r="AB17" s="11">
        <f>[13]Dezembro!$K$31</f>
        <v>0</v>
      </c>
      <c r="AC17" s="11">
        <f>[13]Dezembro!$K$32</f>
        <v>0.4</v>
      </c>
      <c r="AD17" s="11">
        <f>[13]Dezembro!$K$33</f>
        <v>31.6</v>
      </c>
      <c r="AE17" s="11">
        <f>[13]Dezembro!$K$34</f>
        <v>3.4000000000000004</v>
      </c>
      <c r="AF17" s="11">
        <f>[13]Dezembro!$K$35</f>
        <v>14.8</v>
      </c>
      <c r="AG17" s="15">
        <f t="shared" ref="AG17:AG23" si="11">SUM(B17:AF17)</f>
        <v>55</v>
      </c>
      <c r="AH17" s="17">
        <f t="shared" ref="AH17:AH26" si="12">MAX(B17:AF17)</f>
        <v>31.6</v>
      </c>
      <c r="AI17" s="68">
        <f t="shared" ref="AI17:AI26" si="13">COUNTIF(B17:AF17,"=0,0")</f>
        <v>20</v>
      </c>
      <c r="AK17" s="12" t="s">
        <v>47</v>
      </c>
    </row>
    <row r="18" spans="1:37" x14ac:dyDescent="0.2">
      <c r="A18" s="59" t="s">
        <v>3</v>
      </c>
      <c r="B18" s="11">
        <f>[14]Dezembro!$K$5</f>
        <v>13.399999999999999</v>
      </c>
      <c r="C18" s="11">
        <f>[14]Dezembro!$K$6</f>
        <v>2.4000000000000004</v>
      </c>
      <c r="D18" s="11">
        <f>[14]Dezembro!$K$7</f>
        <v>0</v>
      </c>
      <c r="E18" s="11">
        <f>[14]Dezembro!$K$8</f>
        <v>0</v>
      </c>
      <c r="F18" s="11">
        <f>[14]Dezembro!$K$9</f>
        <v>0</v>
      </c>
      <c r="G18" s="11">
        <f>[14]Dezembro!$K$10</f>
        <v>0</v>
      </c>
      <c r="H18" s="11">
        <f>[14]Dezembro!$K$11</f>
        <v>0</v>
      </c>
      <c r="I18" s="11">
        <f>[14]Dezembro!$K$12</f>
        <v>0</v>
      </c>
      <c r="J18" s="11">
        <f>[14]Dezembro!$K$13</f>
        <v>0</v>
      </c>
      <c r="K18" s="11">
        <f>[14]Dezembro!$K$14</f>
        <v>0</v>
      </c>
      <c r="L18" s="11">
        <f>[14]Dezembro!$K$15</f>
        <v>0</v>
      </c>
      <c r="M18" s="11">
        <f>[14]Dezembro!$K$16</f>
        <v>0</v>
      </c>
      <c r="N18" s="11">
        <f>[14]Dezembro!$K$17</f>
        <v>1.4</v>
      </c>
      <c r="O18" s="11">
        <f>[14]Dezembro!$K$18</f>
        <v>0</v>
      </c>
      <c r="P18" s="11">
        <f>[14]Dezembro!$K$19</f>
        <v>44.400000000000006</v>
      </c>
      <c r="Q18" s="11">
        <f>[14]Dezembro!$K$20</f>
        <v>0</v>
      </c>
      <c r="R18" s="11">
        <f>[14]Dezembro!$K$21</f>
        <v>0</v>
      </c>
      <c r="S18" s="11">
        <f>[14]Dezembro!$K$22</f>
        <v>0</v>
      </c>
      <c r="T18" s="11">
        <f>[14]Dezembro!$K$23</f>
        <v>0</v>
      </c>
      <c r="U18" s="11">
        <f>[14]Dezembro!$K$24</f>
        <v>0</v>
      </c>
      <c r="V18" s="11">
        <f>[14]Dezembro!$K$25</f>
        <v>1.4</v>
      </c>
      <c r="W18" s="11">
        <f>[14]Dezembro!$K$26</f>
        <v>0</v>
      </c>
      <c r="X18" s="11">
        <f>[14]Dezembro!$K$27</f>
        <v>0</v>
      </c>
      <c r="Y18" s="11">
        <f>[14]Dezembro!$K$28</f>
        <v>26.199999999999992</v>
      </c>
      <c r="Z18" s="11">
        <f>[14]Dezembro!$K$29</f>
        <v>9.8000000000000007</v>
      </c>
      <c r="AA18" s="11">
        <f>[14]Dezembro!$K$30</f>
        <v>22.8</v>
      </c>
      <c r="AB18" s="11">
        <f>[14]Dezembro!$K$31</f>
        <v>2.4000000000000004</v>
      </c>
      <c r="AC18" s="11">
        <f>[14]Dezembro!$K$32</f>
        <v>3.4</v>
      </c>
      <c r="AD18" s="11">
        <f>[14]Dezembro!$K$33</f>
        <v>1.6</v>
      </c>
      <c r="AE18" s="11">
        <f>[14]Dezembro!$K$34</f>
        <v>0.2</v>
      </c>
      <c r="AF18" s="11">
        <f>[14]Dezembro!$K$35</f>
        <v>23.599999999999998</v>
      </c>
      <c r="AG18" s="15">
        <f t="shared" si="11"/>
        <v>153</v>
      </c>
      <c r="AH18" s="17">
        <f t="shared" si="12"/>
        <v>44.400000000000006</v>
      </c>
      <c r="AI18" s="68">
        <f t="shared" si="13"/>
        <v>18</v>
      </c>
      <c r="AJ18" s="12" t="s">
        <v>47</v>
      </c>
      <c r="AK18" s="12" t="s">
        <v>47</v>
      </c>
    </row>
    <row r="19" spans="1:37" x14ac:dyDescent="0.2">
      <c r="A19" s="59" t="s">
        <v>4</v>
      </c>
      <c r="B19" s="11">
        <f>[15]Dezembro!$K$5</f>
        <v>2.4000000000000004</v>
      </c>
      <c r="C19" s="11">
        <f>[15]Dezembro!$K$6</f>
        <v>2.8000000000000003</v>
      </c>
      <c r="D19" s="11">
        <f>[15]Dezembro!$K$7</f>
        <v>0</v>
      </c>
      <c r="E19" s="11">
        <f>[15]Dezembro!$K$8</f>
        <v>0</v>
      </c>
      <c r="F19" s="11">
        <f>[15]Dezembro!$K$9</f>
        <v>0</v>
      </c>
      <c r="G19" s="11">
        <f>[15]Dezembro!$K$10</f>
        <v>24.599999999999998</v>
      </c>
      <c r="H19" s="11">
        <f>[15]Dezembro!$K$11</f>
        <v>0</v>
      </c>
      <c r="I19" s="11">
        <f>[15]Dezembro!$K$12</f>
        <v>0</v>
      </c>
      <c r="J19" s="11">
        <f>[15]Dezembro!$K$13</f>
        <v>0</v>
      </c>
      <c r="K19" s="11">
        <f>[15]Dezembro!$K$14</f>
        <v>0</v>
      </c>
      <c r="L19" s="11">
        <f>[15]Dezembro!$K$15</f>
        <v>0</v>
      </c>
      <c r="M19" s="11">
        <f>[15]Dezembro!$K$16</f>
        <v>0</v>
      </c>
      <c r="N19" s="11">
        <f>[15]Dezembro!$K$17</f>
        <v>0</v>
      </c>
      <c r="O19" s="11">
        <f>[15]Dezembro!$K$18</f>
        <v>12.2</v>
      </c>
      <c r="P19" s="11">
        <f>[15]Dezembro!$K$19</f>
        <v>3.6000000000000005</v>
      </c>
      <c r="Q19" s="11">
        <f>[15]Dezembro!$K$20</f>
        <v>0.4</v>
      </c>
      <c r="R19" s="11">
        <f>[15]Dezembro!$K$21</f>
        <v>0</v>
      </c>
      <c r="S19" s="11">
        <f>[15]Dezembro!$K$22</f>
        <v>0</v>
      </c>
      <c r="T19" s="11">
        <f>[15]Dezembro!$K$23</f>
        <v>0</v>
      </c>
      <c r="U19" s="11">
        <f>[15]Dezembro!$K$24</f>
        <v>0</v>
      </c>
      <c r="V19" s="11">
        <f>[15]Dezembro!$K$25</f>
        <v>3.8</v>
      </c>
      <c r="W19" s="11">
        <f>[15]Dezembro!$K$26</f>
        <v>0.4</v>
      </c>
      <c r="X19" s="11">
        <f>[15]Dezembro!$K$27</f>
        <v>0</v>
      </c>
      <c r="Y19" s="11">
        <f>[15]Dezembro!$K$28</f>
        <v>35.200000000000003</v>
      </c>
      <c r="Z19" s="11">
        <f>[15]Dezembro!$K$29</f>
        <v>0</v>
      </c>
      <c r="AA19" s="11">
        <f>[15]Dezembro!$K$30</f>
        <v>1.8</v>
      </c>
      <c r="AB19" s="11">
        <f>[15]Dezembro!$K$31</f>
        <v>4</v>
      </c>
      <c r="AC19" s="11">
        <f>[15]Dezembro!$K$32</f>
        <v>2.4000000000000004</v>
      </c>
      <c r="AD19" s="11">
        <f>[15]Dezembro!$K$33</f>
        <v>5</v>
      </c>
      <c r="AE19" s="11">
        <f>[15]Dezembro!$K$34</f>
        <v>0.6</v>
      </c>
      <c r="AF19" s="11">
        <f>[15]Dezembro!$K$35</f>
        <v>34.6</v>
      </c>
      <c r="AG19" s="15">
        <f t="shared" si="11"/>
        <v>133.80000000000001</v>
      </c>
      <c r="AH19" s="17">
        <f t="shared" si="12"/>
        <v>35.200000000000003</v>
      </c>
      <c r="AI19" s="68">
        <f t="shared" si="13"/>
        <v>16</v>
      </c>
    </row>
    <row r="20" spans="1:37" x14ac:dyDescent="0.2">
      <c r="A20" s="59" t="s">
        <v>5</v>
      </c>
      <c r="B20" s="11">
        <f>[16]Dezembro!$K$5</f>
        <v>0.4</v>
      </c>
      <c r="C20" s="11">
        <f>[16]Dezembro!$K$6</f>
        <v>0</v>
      </c>
      <c r="D20" s="11">
        <f>[16]Dezembro!$K$7</f>
        <v>0</v>
      </c>
      <c r="E20" s="11">
        <f>[16]Dezembro!$K$8</f>
        <v>0</v>
      </c>
      <c r="F20" s="11" t="str">
        <f>[16]Dezembro!$K$9</f>
        <v>*</v>
      </c>
      <c r="G20" s="11" t="str">
        <f>[16]Dezembro!$K$10</f>
        <v>*</v>
      </c>
      <c r="H20" s="11" t="str">
        <f>[16]Dezembro!$K$11</f>
        <v>*</v>
      </c>
      <c r="I20" s="11" t="str">
        <f>[16]Dezembro!$K$12</f>
        <v>*</v>
      </c>
      <c r="J20" s="11" t="str">
        <f>[16]Dezembro!$K$13</f>
        <v>*</v>
      </c>
      <c r="K20" s="11" t="str">
        <f>[16]Dezembro!$K$14</f>
        <v>*</v>
      </c>
      <c r="L20" s="11">
        <f>[16]Dezembro!$K$15</f>
        <v>0</v>
      </c>
      <c r="M20" s="11">
        <f>[16]Dezembro!$K$16</f>
        <v>0</v>
      </c>
      <c r="N20" s="11">
        <f>[16]Dezembro!$K$17</f>
        <v>0</v>
      </c>
      <c r="O20" s="11">
        <f>[16]Dezembro!$K$18</f>
        <v>0</v>
      </c>
      <c r="P20" s="11">
        <f>[16]Dezembro!$K$19</f>
        <v>0</v>
      </c>
      <c r="Q20" s="11" t="str">
        <f>[16]Dezembro!$K$20</f>
        <v>*</v>
      </c>
      <c r="R20" s="11" t="str">
        <f>[16]Dezembro!$K$21</f>
        <v>*</v>
      </c>
      <c r="S20" s="11" t="str">
        <f>[16]Dezembro!$K$22</f>
        <v>*</v>
      </c>
      <c r="T20" s="11" t="str">
        <f>[16]Dezembro!$K$23</f>
        <v>*</v>
      </c>
      <c r="U20" s="11" t="str">
        <f>[16]Dezembro!$K$24</f>
        <v>*</v>
      </c>
      <c r="V20" s="11" t="str">
        <f>[16]Dezembro!$K$25</f>
        <v>*</v>
      </c>
      <c r="W20" s="11" t="str">
        <f>[16]Dezembro!$K$26</f>
        <v>*</v>
      </c>
      <c r="X20" s="11">
        <f>[16]Dezembro!$K$27</f>
        <v>0</v>
      </c>
      <c r="Y20" s="11">
        <f>[16]Dezembro!$K$28</f>
        <v>12.999999999999998</v>
      </c>
      <c r="Z20" s="11">
        <f>[16]Dezembro!$K$29</f>
        <v>23.8</v>
      </c>
      <c r="AA20" s="11">
        <f>[16]Dezembro!$K$30</f>
        <v>1.6</v>
      </c>
      <c r="AB20" s="11">
        <f>[16]Dezembro!$K$31</f>
        <v>0</v>
      </c>
      <c r="AC20" s="11" t="str">
        <f>[16]Dezembro!$K$32</f>
        <v>*</v>
      </c>
      <c r="AD20" s="11" t="str">
        <f>[16]Dezembro!$K$33</f>
        <v>*</v>
      </c>
      <c r="AE20" s="11" t="str">
        <f>[16]Dezembro!$K$34</f>
        <v>*</v>
      </c>
      <c r="AF20" s="11">
        <f>[16]Dezembro!$K$35</f>
        <v>14</v>
      </c>
      <c r="AG20" s="15">
        <f t="shared" si="11"/>
        <v>52.800000000000004</v>
      </c>
      <c r="AH20" s="17">
        <f t="shared" si="12"/>
        <v>23.8</v>
      </c>
      <c r="AI20" s="68">
        <f t="shared" si="13"/>
        <v>10</v>
      </c>
      <c r="AJ20" s="12" t="s">
        <v>47</v>
      </c>
    </row>
    <row r="21" spans="1:37" x14ac:dyDescent="0.2">
      <c r="A21" s="59" t="s">
        <v>43</v>
      </c>
      <c r="B21" s="11">
        <f>[17]Dezembro!$K$5</f>
        <v>4.8000000000000007</v>
      </c>
      <c r="C21" s="11">
        <f>[17]Dezembro!$K$6</f>
        <v>8.7999999999999989</v>
      </c>
      <c r="D21" s="11">
        <f>[17]Dezembro!$K$7</f>
        <v>0</v>
      </c>
      <c r="E21" s="11">
        <f>[17]Dezembro!$K$8</f>
        <v>0</v>
      </c>
      <c r="F21" s="11">
        <f>[17]Dezembro!$K$9</f>
        <v>0</v>
      </c>
      <c r="G21" s="11">
        <f>[17]Dezembro!$K$10</f>
        <v>0.2</v>
      </c>
      <c r="H21" s="11">
        <f>[17]Dezembro!$K$11</f>
        <v>2.2000000000000002</v>
      </c>
      <c r="I21" s="11">
        <f>[17]Dezembro!$K$12</f>
        <v>0</v>
      </c>
      <c r="J21" s="11">
        <f>[17]Dezembro!$K$13</f>
        <v>0</v>
      </c>
      <c r="K21" s="11">
        <f>[17]Dezembro!$K$14</f>
        <v>0</v>
      </c>
      <c r="L21" s="11">
        <f>[17]Dezembro!$K$15</f>
        <v>4.4000000000000004</v>
      </c>
      <c r="M21" s="11">
        <f>[17]Dezembro!$K$16</f>
        <v>1.8</v>
      </c>
      <c r="N21" s="11">
        <f>[17]Dezembro!$K$17</f>
        <v>6.6</v>
      </c>
      <c r="O21" s="11">
        <f>[17]Dezembro!$K$18</f>
        <v>0</v>
      </c>
      <c r="P21" s="11">
        <f>[17]Dezembro!$K$19</f>
        <v>0.6</v>
      </c>
      <c r="Q21" s="11">
        <f>[17]Dezembro!$K$20</f>
        <v>0</v>
      </c>
      <c r="R21" s="11">
        <f>[17]Dezembro!$K$21</f>
        <v>1</v>
      </c>
      <c r="S21" s="11">
        <f>[17]Dezembro!$K$22</f>
        <v>0</v>
      </c>
      <c r="T21" s="11">
        <f>[17]Dezembro!$K$23</f>
        <v>0</v>
      </c>
      <c r="U21" s="11">
        <f>[17]Dezembro!$K$24</f>
        <v>0</v>
      </c>
      <c r="V21" s="11">
        <f>[17]Dezembro!$K$25</f>
        <v>6.1999999999999993</v>
      </c>
      <c r="W21" s="11">
        <f>[17]Dezembro!$K$26</f>
        <v>8.6</v>
      </c>
      <c r="X21" s="11">
        <f>[17]Dezembro!$K$27</f>
        <v>0.2</v>
      </c>
      <c r="Y21" s="11">
        <f>[17]Dezembro!$K$28</f>
        <v>1.8</v>
      </c>
      <c r="Z21" s="11">
        <f>[17]Dezembro!$K$29</f>
        <v>14.6</v>
      </c>
      <c r="AA21" s="11">
        <f>[17]Dezembro!$K$30</f>
        <v>37.799999999999997</v>
      </c>
      <c r="AB21" s="11">
        <f>[17]Dezembro!$K$31</f>
        <v>0</v>
      </c>
      <c r="AC21" s="11">
        <f>[17]Dezembro!$K$32</f>
        <v>0.4</v>
      </c>
      <c r="AD21" s="11">
        <f>[17]Dezembro!$K$33</f>
        <v>5.2</v>
      </c>
      <c r="AE21" s="11">
        <f>[17]Dezembro!$K$34</f>
        <v>1.2</v>
      </c>
      <c r="AF21" s="11">
        <f>[17]Dezembro!$K$35</f>
        <v>3</v>
      </c>
      <c r="AG21" s="15">
        <f t="shared" si="11"/>
        <v>109.4</v>
      </c>
      <c r="AH21" s="17">
        <f t="shared" si="12"/>
        <v>37.799999999999997</v>
      </c>
      <c r="AI21" s="68">
        <f t="shared" si="13"/>
        <v>12</v>
      </c>
    </row>
    <row r="22" spans="1:37" x14ac:dyDescent="0.2">
      <c r="A22" s="59" t="s">
        <v>6</v>
      </c>
      <c r="B22" s="11" t="str">
        <f>[18]Dezembro!$K$5</f>
        <v>*</v>
      </c>
      <c r="C22" s="11" t="str">
        <f>[18]Dezembro!$K$6</f>
        <v>*</v>
      </c>
      <c r="D22" s="11" t="str">
        <f>[18]Dezembro!$K$7</f>
        <v>*</v>
      </c>
      <c r="E22" s="11" t="str">
        <f>[18]Dezembro!$K$8</f>
        <v>*</v>
      </c>
      <c r="F22" s="11" t="str">
        <f>[18]Dezembro!$K$9</f>
        <v>*</v>
      </c>
      <c r="G22" s="11" t="str">
        <f>[18]Dezembro!$K$10</f>
        <v>*</v>
      </c>
      <c r="H22" s="11" t="str">
        <f>[18]Dezembro!$K$11</f>
        <v>*</v>
      </c>
      <c r="I22" s="11" t="str">
        <f>[18]Dezembro!$K$12</f>
        <v>*</v>
      </c>
      <c r="J22" s="11" t="str">
        <f>[18]Dezembro!$K$13</f>
        <v>*</v>
      </c>
      <c r="K22" s="11" t="str">
        <f>[18]Dezembro!$K$14</f>
        <v>*</v>
      </c>
      <c r="L22" s="11" t="str">
        <f>[18]Dezembro!$K$15</f>
        <v>*</v>
      </c>
      <c r="M22" s="11" t="str">
        <f>[18]Dezembro!$K$16</f>
        <v>*</v>
      </c>
      <c r="N22" s="11" t="str">
        <f>[18]Dezembro!$K$17</f>
        <v>*</v>
      </c>
      <c r="O22" s="11" t="str">
        <f>[18]Dezembro!$K$18</f>
        <v>*</v>
      </c>
      <c r="P22" s="11" t="str">
        <f>[18]Dezembro!$K$19</f>
        <v>*</v>
      </c>
      <c r="Q22" s="11" t="str">
        <f>[18]Dezembro!$K$20</f>
        <v>*</v>
      </c>
      <c r="R22" s="11" t="str">
        <f>[18]Dezembro!$K$21</f>
        <v>*</v>
      </c>
      <c r="S22" s="11" t="str">
        <f>[18]Dezembro!$K$22</f>
        <v>*</v>
      </c>
      <c r="T22" s="11" t="str">
        <f>[18]Dezembro!$K$23</f>
        <v>*</v>
      </c>
      <c r="U22" s="11" t="str">
        <f>[18]Dezembro!$K$24</f>
        <v>*</v>
      </c>
      <c r="V22" s="11" t="str">
        <f>[18]Dezembro!$K$25</f>
        <v>*</v>
      </c>
      <c r="W22" s="11" t="str">
        <f>[18]Dezembro!$K$26</f>
        <v>*</v>
      </c>
      <c r="X22" s="11" t="str">
        <f>[18]Dezembro!$K$27</f>
        <v>*</v>
      </c>
      <c r="Y22" s="11" t="str">
        <f>[18]Dezembro!$K$28</f>
        <v>*</v>
      </c>
      <c r="Z22" s="11" t="str">
        <f>[18]Dezembro!$K$29</f>
        <v>*</v>
      </c>
      <c r="AA22" s="11" t="str">
        <f>[18]Dezembro!$K$30</f>
        <v>*</v>
      </c>
      <c r="AB22" s="11" t="str">
        <f>[18]Dezembro!$K$31</f>
        <v>*</v>
      </c>
      <c r="AC22" s="11" t="str">
        <f>[18]Dezembro!$K$32</f>
        <v>*</v>
      </c>
      <c r="AD22" s="11" t="str">
        <f>[18]Dezembro!$K$33</f>
        <v>*</v>
      </c>
      <c r="AE22" s="11" t="str">
        <f>[18]Dezembro!$K$34</f>
        <v>*</v>
      </c>
      <c r="AF22" s="11" t="str">
        <f>[18]Dezembro!$K$35</f>
        <v>*</v>
      </c>
      <c r="AG22" s="15" t="s">
        <v>226</v>
      </c>
      <c r="AH22" s="17" t="s">
        <v>226</v>
      </c>
      <c r="AI22" s="68" t="s">
        <v>226</v>
      </c>
    </row>
    <row r="23" spans="1:37" x14ac:dyDescent="0.2">
      <c r="A23" s="59" t="s">
        <v>7</v>
      </c>
      <c r="B23" s="11">
        <f>[19]Dezembro!$K$5</f>
        <v>0.4</v>
      </c>
      <c r="C23" s="11">
        <f>[19]Dezembro!$K$6</f>
        <v>0</v>
      </c>
      <c r="D23" s="11">
        <f>[19]Dezembro!$K$7</f>
        <v>0</v>
      </c>
      <c r="E23" s="11">
        <f>[19]Dezembro!$K$8</f>
        <v>0</v>
      </c>
      <c r="F23" s="11">
        <f>[19]Dezembro!$K$9</f>
        <v>0</v>
      </c>
      <c r="G23" s="11">
        <f>[19]Dezembro!$K$10</f>
        <v>0</v>
      </c>
      <c r="H23" s="11">
        <f>[19]Dezembro!$K$11</f>
        <v>0</v>
      </c>
      <c r="I23" s="11">
        <f>[19]Dezembro!$K$12</f>
        <v>0</v>
      </c>
      <c r="J23" s="11">
        <f>[19]Dezembro!$K$13</f>
        <v>0</v>
      </c>
      <c r="K23" s="11">
        <f>[19]Dezembro!$K$14</f>
        <v>0</v>
      </c>
      <c r="L23" s="11">
        <f>[19]Dezembro!$K$15</f>
        <v>0</v>
      </c>
      <c r="M23" s="11">
        <f>[19]Dezembro!$K$16</f>
        <v>0</v>
      </c>
      <c r="N23" s="11">
        <f>[19]Dezembro!$K$17</f>
        <v>0.2</v>
      </c>
      <c r="O23" s="11">
        <f>[19]Dezembro!$K$18</f>
        <v>0</v>
      </c>
      <c r="P23" s="11">
        <f>[19]Dezembro!$K$19</f>
        <v>0</v>
      </c>
      <c r="Q23" s="11">
        <f>[19]Dezembro!$K$20</f>
        <v>29</v>
      </c>
      <c r="R23" s="11">
        <f>[19]Dezembro!$K$21</f>
        <v>0</v>
      </c>
      <c r="S23" s="11">
        <f>[19]Dezembro!$K$22</f>
        <v>1.2</v>
      </c>
      <c r="T23" s="11">
        <f>[19]Dezembro!$K$23</f>
        <v>0</v>
      </c>
      <c r="U23" s="11">
        <f>[19]Dezembro!$K$24</f>
        <v>0</v>
      </c>
      <c r="V23" s="11">
        <f>[19]Dezembro!$K$25</f>
        <v>0</v>
      </c>
      <c r="W23" s="11">
        <f>[19]Dezembro!$K$26</f>
        <v>8.7999999999999989</v>
      </c>
      <c r="X23" s="11">
        <f>[19]Dezembro!$K$27</f>
        <v>10</v>
      </c>
      <c r="Y23" s="11">
        <f>[19]Dezembro!$K$28</f>
        <v>8.1999999999999993</v>
      </c>
      <c r="Z23" s="11">
        <f>[19]Dezembro!$K$29</f>
        <v>0</v>
      </c>
      <c r="AA23" s="11">
        <f>[19]Dezembro!$K$30</f>
        <v>0</v>
      </c>
      <c r="AB23" s="11">
        <f>[19]Dezembro!$K$31</f>
        <v>0</v>
      </c>
      <c r="AC23" s="11">
        <f>[19]Dezembro!$K$32</f>
        <v>12.399999999999999</v>
      </c>
      <c r="AD23" s="11">
        <f>[19]Dezembro!$K$33</f>
        <v>13.4</v>
      </c>
      <c r="AE23" s="11">
        <f>[19]Dezembro!$K$34</f>
        <v>6.6</v>
      </c>
      <c r="AF23" s="11">
        <f>[19]Dezembro!$K$35</f>
        <v>0.2</v>
      </c>
      <c r="AG23" s="15">
        <f t="shared" si="11"/>
        <v>90.399999999999991</v>
      </c>
      <c r="AH23" s="17">
        <f t="shared" si="12"/>
        <v>29</v>
      </c>
      <c r="AI23" s="68">
        <f t="shared" si="13"/>
        <v>20</v>
      </c>
    </row>
    <row r="24" spans="1:37" x14ac:dyDescent="0.2">
      <c r="A24" s="59" t="s">
        <v>169</v>
      </c>
      <c r="B24" s="11">
        <f>[20]Dezembro!$K$5</f>
        <v>1.2</v>
      </c>
      <c r="C24" s="11">
        <f>[20]Dezembro!$K$6</f>
        <v>0</v>
      </c>
      <c r="D24" s="11">
        <f>[20]Dezembro!$K$7</f>
        <v>0</v>
      </c>
      <c r="E24" s="11">
        <f>[20]Dezembro!$K$8</f>
        <v>0</v>
      </c>
      <c r="F24" s="11">
        <f>[20]Dezembro!$K$9</f>
        <v>0</v>
      </c>
      <c r="G24" s="11">
        <f>[20]Dezembro!$K$10</f>
        <v>0</v>
      </c>
      <c r="H24" s="11">
        <f>[20]Dezembro!$K$11</f>
        <v>0</v>
      </c>
      <c r="I24" s="11">
        <f>[20]Dezembro!$K$12</f>
        <v>0</v>
      </c>
      <c r="J24" s="11">
        <f>[20]Dezembro!$K$13</f>
        <v>0</v>
      </c>
      <c r="K24" s="11">
        <f>[20]Dezembro!$K$14</f>
        <v>0</v>
      </c>
      <c r="L24" s="11">
        <f>[20]Dezembro!$K$15</f>
        <v>0</v>
      </c>
      <c r="M24" s="11">
        <f>[20]Dezembro!$K$16</f>
        <v>1</v>
      </c>
      <c r="N24" s="11">
        <f>[20]Dezembro!$K$17</f>
        <v>0</v>
      </c>
      <c r="O24" s="11">
        <f>[20]Dezembro!$K$18</f>
        <v>0</v>
      </c>
      <c r="P24" s="11">
        <f>[20]Dezembro!$K$19</f>
        <v>1.4</v>
      </c>
      <c r="Q24" s="11">
        <f>[20]Dezembro!$K$20</f>
        <v>0</v>
      </c>
      <c r="R24" s="11">
        <f>[20]Dezembro!$K$21</f>
        <v>0</v>
      </c>
      <c r="S24" s="11">
        <f>[20]Dezembro!$K$22</f>
        <v>0.2</v>
      </c>
      <c r="T24" s="11">
        <f>[20]Dezembro!$K$23</f>
        <v>0</v>
      </c>
      <c r="U24" s="11">
        <f>[20]Dezembro!$K$24</f>
        <v>0</v>
      </c>
      <c r="V24" s="11">
        <f>[20]Dezembro!$K$25</f>
        <v>0</v>
      </c>
      <c r="W24" s="11">
        <f>[20]Dezembro!$K$26</f>
        <v>5.4</v>
      </c>
      <c r="X24" s="11">
        <f>[20]Dezembro!$K$27</f>
        <v>28</v>
      </c>
      <c r="Y24" s="11">
        <f>[20]Dezembro!$K$28</f>
        <v>0.60000000000000009</v>
      </c>
      <c r="Z24" s="11">
        <f>[20]Dezembro!$K$29</f>
        <v>0</v>
      </c>
      <c r="AA24" s="11">
        <f>[20]Dezembro!$K$30</f>
        <v>0</v>
      </c>
      <c r="AB24" s="11">
        <f>[20]Dezembro!$K$31</f>
        <v>0</v>
      </c>
      <c r="AC24" s="11">
        <f>[20]Dezembro!$K$32</f>
        <v>2.2000000000000002</v>
      </c>
      <c r="AD24" s="11">
        <f>[20]Dezembro!$K$33</f>
        <v>0.2</v>
      </c>
      <c r="AE24" s="11">
        <f>[20]Dezembro!$K$34</f>
        <v>1.2</v>
      </c>
      <c r="AF24" s="11">
        <f>[20]Dezembro!$K$35</f>
        <v>0</v>
      </c>
      <c r="AG24" s="15">
        <f t="shared" ref="AG24:AG26" si="14">SUM(B24:AF24)</f>
        <v>41.400000000000013</v>
      </c>
      <c r="AH24" s="17">
        <f t="shared" si="12"/>
        <v>28</v>
      </c>
      <c r="AI24" s="68">
        <f t="shared" si="13"/>
        <v>21</v>
      </c>
    </row>
    <row r="25" spans="1:37" x14ac:dyDescent="0.2">
      <c r="A25" s="59" t="s">
        <v>170</v>
      </c>
      <c r="B25" s="11">
        <f>[21]Dezembro!$K$5</f>
        <v>0.2</v>
      </c>
      <c r="C25" s="11">
        <f>[21]Dezembro!$K$6</f>
        <v>0</v>
      </c>
      <c r="D25" s="11">
        <f>[21]Dezembro!$K$7</f>
        <v>0</v>
      </c>
      <c r="E25" s="11">
        <f>[21]Dezembro!$K$8</f>
        <v>0</v>
      </c>
      <c r="F25" s="11">
        <f>[21]Dezembro!$K$9</f>
        <v>0</v>
      </c>
      <c r="G25" s="11">
        <f>[21]Dezembro!$K$10</f>
        <v>0</v>
      </c>
      <c r="H25" s="11">
        <f>[21]Dezembro!$K$11</f>
        <v>0</v>
      </c>
      <c r="I25" s="11">
        <f>[21]Dezembro!$K$12</f>
        <v>0</v>
      </c>
      <c r="J25" s="11">
        <f>[21]Dezembro!$K$13</f>
        <v>0</v>
      </c>
      <c r="K25" s="11">
        <f>[21]Dezembro!$K$14</f>
        <v>0</v>
      </c>
      <c r="L25" s="11">
        <f>[21]Dezembro!$K$15</f>
        <v>0</v>
      </c>
      <c r="M25" s="11">
        <f>[21]Dezembro!$K$16</f>
        <v>0</v>
      </c>
      <c r="N25" s="11">
        <f>[21]Dezembro!$K$17</f>
        <v>0</v>
      </c>
      <c r="O25" s="11">
        <f>[21]Dezembro!$K$18</f>
        <v>0</v>
      </c>
      <c r="P25" s="11">
        <f>[21]Dezembro!$K$19</f>
        <v>0</v>
      </c>
      <c r="Q25" s="11">
        <f>[21]Dezembro!$K$20</f>
        <v>3</v>
      </c>
      <c r="R25" s="11">
        <f>[21]Dezembro!$K$21</f>
        <v>0.8</v>
      </c>
      <c r="S25" s="11">
        <f>[21]Dezembro!$K$22</f>
        <v>0</v>
      </c>
      <c r="T25" s="11">
        <f>[21]Dezembro!$K$23</f>
        <v>34.200000000000003</v>
      </c>
      <c r="U25" s="11">
        <f>[21]Dezembro!$K$24</f>
        <v>0.4</v>
      </c>
      <c r="V25" s="11">
        <f>[21]Dezembro!$K$25</f>
        <v>15.2</v>
      </c>
      <c r="W25" s="11">
        <f>[21]Dezembro!$K$26</f>
        <v>23.2</v>
      </c>
      <c r="X25" s="11">
        <f>[21]Dezembro!$K$27</f>
        <v>11.4</v>
      </c>
      <c r="Y25" s="11">
        <f>[21]Dezembro!$K$28</f>
        <v>6.9999999999999991</v>
      </c>
      <c r="Z25" s="11">
        <f>[21]Dezembro!$K$29</f>
        <v>7.4</v>
      </c>
      <c r="AA25" s="11">
        <f>[21]Dezembro!$K$30</f>
        <v>1.2</v>
      </c>
      <c r="AB25" s="11">
        <f>[21]Dezembro!$K$31</f>
        <v>2.2000000000000002</v>
      </c>
      <c r="AC25" s="11">
        <f>[21]Dezembro!$K$32</f>
        <v>0</v>
      </c>
      <c r="AD25" s="11">
        <f>[21]Dezembro!$K$33</f>
        <v>0</v>
      </c>
      <c r="AE25" s="11">
        <f>[21]Dezembro!$K$34</f>
        <v>0</v>
      </c>
      <c r="AF25" s="11">
        <f>[21]Dezembro!$K$35</f>
        <v>23.200000000000003</v>
      </c>
      <c r="AG25" s="15">
        <f t="shared" si="14"/>
        <v>129.40000000000003</v>
      </c>
      <c r="AH25" s="17">
        <f t="shared" si="12"/>
        <v>34.200000000000003</v>
      </c>
      <c r="AI25" s="68">
        <f t="shared" si="13"/>
        <v>18</v>
      </c>
      <c r="AJ25" s="12" t="s">
        <v>47</v>
      </c>
    </row>
    <row r="26" spans="1:37" x14ac:dyDescent="0.2">
      <c r="A26" s="59" t="s">
        <v>171</v>
      </c>
      <c r="B26" s="11">
        <f>[22]Dezembro!$K$5</f>
        <v>0</v>
      </c>
      <c r="C26" s="11">
        <f>[22]Dezembro!$K$6</f>
        <v>0</v>
      </c>
      <c r="D26" s="11">
        <f>[22]Dezembro!$K$7</f>
        <v>0</v>
      </c>
      <c r="E26" s="11">
        <f>[22]Dezembro!$K$8</f>
        <v>0</v>
      </c>
      <c r="F26" s="11">
        <f>[22]Dezembro!$K$9</f>
        <v>0</v>
      </c>
      <c r="G26" s="11">
        <f>[22]Dezembro!$K$10</f>
        <v>0</v>
      </c>
      <c r="H26" s="11">
        <f>[22]Dezembro!$K$11</f>
        <v>0</v>
      </c>
      <c r="I26" s="11">
        <f>[22]Dezembro!$K$12</f>
        <v>0</v>
      </c>
      <c r="J26" s="11">
        <f>[22]Dezembro!$K$13</f>
        <v>0</v>
      </c>
      <c r="K26" s="11">
        <f>[22]Dezembro!$K$14</f>
        <v>0</v>
      </c>
      <c r="L26" s="11">
        <f>[22]Dezembro!$K$15</f>
        <v>0</v>
      </c>
      <c r="M26" s="11">
        <f>[22]Dezembro!$K$16</f>
        <v>0</v>
      </c>
      <c r="N26" s="11">
        <f>[22]Dezembro!$K$17</f>
        <v>0</v>
      </c>
      <c r="O26" s="11">
        <f>[22]Dezembro!$K$18</f>
        <v>0</v>
      </c>
      <c r="P26" s="11">
        <f>[22]Dezembro!$K$19</f>
        <v>0</v>
      </c>
      <c r="Q26" s="11">
        <f>[22]Dezembro!$K$20</f>
        <v>28.2</v>
      </c>
      <c r="R26" s="11">
        <f>[22]Dezembro!$K$21</f>
        <v>0</v>
      </c>
      <c r="S26" s="11">
        <f>[22]Dezembro!$K$22</f>
        <v>4</v>
      </c>
      <c r="T26" s="11">
        <f>[22]Dezembro!$K$23</f>
        <v>0</v>
      </c>
      <c r="U26" s="11">
        <f>[22]Dezembro!$K$24</f>
        <v>0</v>
      </c>
      <c r="V26" s="11">
        <f>[22]Dezembro!$K$25</f>
        <v>0</v>
      </c>
      <c r="W26" s="11">
        <f>[22]Dezembro!$K$26</f>
        <v>9.3999999999999986</v>
      </c>
      <c r="X26" s="11">
        <f>[22]Dezembro!$K$27</f>
        <v>2.8000000000000003</v>
      </c>
      <c r="Y26" s="11">
        <f>[22]Dezembro!$K$28</f>
        <v>1</v>
      </c>
      <c r="Z26" s="11">
        <f>[22]Dezembro!$K$29</f>
        <v>0.2</v>
      </c>
      <c r="AA26" s="11">
        <f>[22]Dezembro!$K$30</f>
        <v>0</v>
      </c>
      <c r="AB26" s="11">
        <f>[22]Dezembro!$K$31</f>
        <v>0</v>
      </c>
      <c r="AC26" s="11">
        <f>[22]Dezembro!$K$32</f>
        <v>42.400000000000006</v>
      </c>
      <c r="AD26" s="11">
        <f>[22]Dezembro!$K$33</f>
        <v>6</v>
      </c>
      <c r="AE26" s="11">
        <f>[22]Dezembro!$K$34</f>
        <v>0.2</v>
      </c>
      <c r="AF26" s="11">
        <f>[22]Dezembro!$K$35</f>
        <v>0.2</v>
      </c>
      <c r="AG26" s="15">
        <f t="shared" si="14"/>
        <v>94.4</v>
      </c>
      <c r="AH26" s="17">
        <f t="shared" si="12"/>
        <v>42.400000000000006</v>
      </c>
      <c r="AI26" s="68">
        <f t="shared" si="13"/>
        <v>21</v>
      </c>
    </row>
    <row r="27" spans="1:37" x14ac:dyDescent="0.2">
      <c r="A27" s="59" t="s">
        <v>8</v>
      </c>
      <c r="B27" s="11">
        <f>[23]Dezembro!$K$5</f>
        <v>0</v>
      </c>
      <c r="C27" s="11">
        <f>[23]Dezembro!$K$6</f>
        <v>0</v>
      </c>
      <c r="D27" s="11">
        <f>[23]Dezembro!$K$7</f>
        <v>0</v>
      </c>
      <c r="E27" s="11">
        <f>[23]Dezembro!$K$8</f>
        <v>0</v>
      </c>
      <c r="F27" s="11">
        <f>[23]Dezembro!$K$9</f>
        <v>0</v>
      </c>
      <c r="G27" s="11">
        <f>[23]Dezembro!$K$10</f>
        <v>0</v>
      </c>
      <c r="H27" s="11">
        <f>[23]Dezembro!$K$11</f>
        <v>0</v>
      </c>
      <c r="I27" s="11">
        <f>[23]Dezembro!$K$12</f>
        <v>0</v>
      </c>
      <c r="J27" s="11">
        <f>[23]Dezembro!$K$13</f>
        <v>0</v>
      </c>
      <c r="K27" s="11">
        <f>[23]Dezembro!$K$14</f>
        <v>0</v>
      </c>
      <c r="L27" s="11">
        <f>[23]Dezembro!$K$15</f>
        <v>0</v>
      </c>
      <c r="M27" s="11">
        <f>[23]Dezembro!$K$16</f>
        <v>1.5999999999999999</v>
      </c>
      <c r="N27" s="11">
        <f>[23]Dezembro!$K$17</f>
        <v>16</v>
      </c>
      <c r="O27" s="11">
        <f>[23]Dezembro!$K$18</f>
        <v>0</v>
      </c>
      <c r="P27" s="11">
        <f>[23]Dezembro!$K$19</f>
        <v>20.6</v>
      </c>
      <c r="Q27" s="11">
        <f>[23]Dezembro!$K$20</f>
        <v>0</v>
      </c>
      <c r="R27" s="11">
        <f>[23]Dezembro!$K$21</f>
        <v>0</v>
      </c>
      <c r="S27" s="11">
        <f>[23]Dezembro!$K$22</f>
        <v>0.2</v>
      </c>
      <c r="T27" s="11">
        <f>[23]Dezembro!$K$23</f>
        <v>21</v>
      </c>
      <c r="U27" s="11">
        <f>[23]Dezembro!$K$24</f>
        <v>0.2</v>
      </c>
      <c r="V27" s="11">
        <f>[23]Dezembro!$K$25</f>
        <v>9.5999999999999979</v>
      </c>
      <c r="W27" s="11">
        <f>[23]Dezembro!$K$26</f>
        <v>15.2</v>
      </c>
      <c r="X27" s="11">
        <f>[23]Dezembro!$K$27</f>
        <v>30.800000000000004</v>
      </c>
      <c r="Y27" s="11">
        <f>[23]Dezembro!$K$28</f>
        <v>1.4</v>
      </c>
      <c r="Z27" s="11">
        <f>[23]Dezembro!$K$29</f>
        <v>3.6</v>
      </c>
      <c r="AA27" s="11">
        <f>[23]Dezembro!$K$30</f>
        <v>0.8</v>
      </c>
      <c r="AB27" s="11">
        <f>[23]Dezembro!$K$31</f>
        <v>0</v>
      </c>
      <c r="AC27" s="11">
        <f>[23]Dezembro!$K$32</f>
        <v>0</v>
      </c>
      <c r="AD27" s="11">
        <f>[23]Dezembro!$K$33</f>
        <v>0</v>
      </c>
      <c r="AE27" s="11">
        <f>[23]Dezembro!$K$34</f>
        <v>7.8</v>
      </c>
      <c r="AF27" s="11">
        <f>[23]Dezembro!$K$35</f>
        <v>0.2</v>
      </c>
      <c r="AG27" s="15">
        <f t="shared" ref="AG27" si="15">SUM(B27:AF27)</f>
        <v>129</v>
      </c>
      <c r="AH27" s="17">
        <f t="shared" ref="AH27:AH31" si="16">MAX(B27:AF27)</f>
        <v>30.800000000000004</v>
      </c>
      <c r="AI27" s="68">
        <f t="shared" ref="AI27:AI31" si="17">COUNTIF(B27:AF27,"=0,0")</f>
        <v>17</v>
      </c>
    </row>
    <row r="28" spans="1:37" x14ac:dyDescent="0.2">
      <c r="A28" s="59" t="s">
        <v>9</v>
      </c>
      <c r="B28" s="11">
        <f>[24]Dezembro!$K$5</f>
        <v>1.4</v>
      </c>
      <c r="C28" s="11">
        <f>[24]Dezembro!$K$6</f>
        <v>0</v>
      </c>
      <c r="D28" s="11">
        <f>[24]Dezembro!$K$7</f>
        <v>0</v>
      </c>
      <c r="E28" s="11">
        <f>[24]Dezembro!$K$8</f>
        <v>0</v>
      </c>
      <c r="F28" s="11">
        <f>[24]Dezembro!$K$9</f>
        <v>0</v>
      </c>
      <c r="G28" s="11">
        <f>[24]Dezembro!$K$10</f>
        <v>0</v>
      </c>
      <c r="H28" s="11">
        <f>[24]Dezembro!$K$11</f>
        <v>0</v>
      </c>
      <c r="I28" s="11">
        <f>[24]Dezembro!$K$12</f>
        <v>0</v>
      </c>
      <c r="J28" s="11">
        <f>[24]Dezembro!$K$13</f>
        <v>0</v>
      </c>
      <c r="K28" s="11">
        <f>[24]Dezembro!$K$14</f>
        <v>0</v>
      </c>
      <c r="L28" s="11">
        <f>[24]Dezembro!$K$15</f>
        <v>0</v>
      </c>
      <c r="M28" s="11">
        <f>[24]Dezembro!$K$16</f>
        <v>0</v>
      </c>
      <c r="N28" s="11">
        <f>[24]Dezembro!$K$17</f>
        <v>0</v>
      </c>
      <c r="O28" s="11">
        <f>[24]Dezembro!$K$18</f>
        <v>6.8000000000000007</v>
      </c>
      <c r="P28" s="11">
        <f>[24]Dezembro!$K$19</f>
        <v>0</v>
      </c>
      <c r="Q28" s="11">
        <f>[24]Dezembro!$K$20</f>
        <v>0</v>
      </c>
      <c r="R28" s="11">
        <f>[24]Dezembro!$K$21</f>
        <v>0</v>
      </c>
      <c r="S28" s="11">
        <f>[24]Dezembro!$K$22</f>
        <v>0</v>
      </c>
      <c r="T28" s="11">
        <f>[24]Dezembro!$K$23</f>
        <v>0</v>
      </c>
      <c r="U28" s="11">
        <f>[24]Dezembro!$K$24</f>
        <v>0.6</v>
      </c>
      <c r="V28" s="11">
        <f>[24]Dezembro!$K$25</f>
        <v>0</v>
      </c>
      <c r="W28" s="11">
        <f>[24]Dezembro!$K$26</f>
        <v>1</v>
      </c>
      <c r="X28" s="11">
        <f>[24]Dezembro!$K$27</f>
        <v>10.199999999999999</v>
      </c>
      <c r="Y28" s="11">
        <f>[24]Dezembro!$K$28</f>
        <v>0.2</v>
      </c>
      <c r="Z28" s="11">
        <f>[24]Dezembro!$K$29</f>
        <v>4.6000000000000005</v>
      </c>
      <c r="AA28" s="11">
        <f>[24]Dezembro!$K$30</f>
        <v>0</v>
      </c>
      <c r="AB28" s="11">
        <f>[24]Dezembro!$K$31</f>
        <v>1.5999999999999999</v>
      </c>
      <c r="AC28" s="11">
        <f>[24]Dezembro!$K$32</f>
        <v>0</v>
      </c>
      <c r="AD28" s="11">
        <f>[24]Dezembro!$K$33</f>
        <v>16.8</v>
      </c>
      <c r="AE28" s="11">
        <f>[24]Dezembro!$K$34</f>
        <v>1</v>
      </c>
      <c r="AF28" s="11">
        <f>[24]Dezembro!$K$35</f>
        <v>0.2</v>
      </c>
      <c r="AG28" s="15">
        <f t="shared" ref="AG28:AG31" si="18">SUM(B28:AF28)</f>
        <v>44.400000000000006</v>
      </c>
      <c r="AH28" s="17">
        <f t="shared" si="16"/>
        <v>16.8</v>
      </c>
      <c r="AI28" s="68">
        <f t="shared" si="17"/>
        <v>20</v>
      </c>
    </row>
    <row r="29" spans="1:37" x14ac:dyDescent="0.2">
      <c r="A29" s="59" t="s">
        <v>42</v>
      </c>
      <c r="B29" s="11">
        <f>[25]Dezembro!$K$5</f>
        <v>3.4000000000000004</v>
      </c>
      <c r="C29" s="11">
        <f>[25]Dezembro!$K$6</f>
        <v>0</v>
      </c>
      <c r="D29" s="11">
        <f>[25]Dezembro!$K$7</f>
        <v>0</v>
      </c>
      <c r="E29" s="11">
        <f>[25]Dezembro!$K$8</f>
        <v>0</v>
      </c>
      <c r="F29" s="11">
        <f>[25]Dezembro!$K$9</f>
        <v>0</v>
      </c>
      <c r="G29" s="11">
        <f>[25]Dezembro!$K$10</f>
        <v>0</v>
      </c>
      <c r="H29" s="11">
        <f>[25]Dezembro!$K$11</f>
        <v>0</v>
      </c>
      <c r="I29" s="11">
        <f>[25]Dezembro!$K$12</f>
        <v>0</v>
      </c>
      <c r="J29" s="11">
        <f>[25]Dezembro!$K$13</f>
        <v>0</v>
      </c>
      <c r="K29" s="11">
        <f>[25]Dezembro!$K$14</f>
        <v>0</v>
      </c>
      <c r="L29" s="11">
        <f>[25]Dezembro!$K$15</f>
        <v>0</v>
      </c>
      <c r="M29" s="11">
        <f>[25]Dezembro!$K$16</f>
        <v>17.399999999999999</v>
      </c>
      <c r="N29" s="11">
        <f>[25]Dezembro!$K$17</f>
        <v>0</v>
      </c>
      <c r="O29" s="11">
        <f>[25]Dezembro!$K$18</f>
        <v>0</v>
      </c>
      <c r="P29" s="11">
        <f>[25]Dezembro!$K$19</f>
        <v>0</v>
      </c>
      <c r="Q29" s="11">
        <f>[25]Dezembro!$K$20</f>
        <v>0.4</v>
      </c>
      <c r="R29" s="11">
        <f>[25]Dezembro!$K$21</f>
        <v>0.2</v>
      </c>
      <c r="S29" s="11">
        <f>[25]Dezembro!$K$22</f>
        <v>0</v>
      </c>
      <c r="T29" s="11">
        <f>[25]Dezembro!$K$23</f>
        <v>0</v>
      </c>
      <c r="U29" s="11">
        <f>[25]Dezembro!$K$24</f>
        <v>0</v>
      </c>
      <c r="V29" s="11">
        <f>[25]Dezembro!$K$25</f>
        <v>5.8000000000000007</v>
      </c>
      <c r="W29" s="11">
        <f>[25]Dezembro!$K$26</f>
        <v>0.2</v>
      </c>
      <c r="X29" s="11">
        <f>[25]Dezembro!$K$27</f>
        <v>9.3999999999999986</v>
      </c>
      <c r="Y29" s="11">
        <f>[25]Dezembro!$K$28</f>
        <v>7.8000000000000007</v>
      </c>
      <c r="Z29" s="11">
        <f>[25]Dezembro!$K$29</f>
        <v>0.2</v>
      </c>
      <c r="AA29" s="11">
        <f>[25]Dezembro!$K$30</f>
        <v>0.4</v>
      </c>
      <c r="AB29" s="11">
        <f>[25]Dezembro!$K$31</f>
        <v>0.4</v>
      </c>
      <c r="AC29" s="11">
        <f>[25]Dezembro!$K$32</f>
        <v>10.199999999999999</v>
      </c>
      <c r="AD29" s="11">
        <f>[25]Dezembro!$K$33</f>
        <v>22</v>
      </c>
      <c r="AE29" s="11">
        <f>[25]Dezembro!$K$34</f>
        <v>0</v>
      </c>
      <c r="AF29" s="11">
        <f>[25]Dezembro!$K$35</f>
        <v>0.4</v>
      </c>
      <c r="AG29" s="15">
        <f t="shared" si="18"/>
        <v>78.2</v>
      </c>
      <c r="AH29" s="17">
        <f t="shared" si="16"/>
        <v>22</v>
      </c>
      <c r="AI29" s="68">
        <f t="shared" si="17"/>
        <v>17</v>
      </c>
    </row>
    <row r="30" spans="1:37" x14ac:dyDescent="0.2">
      <c r="A30" s="59" t="s">
        <v>10</v>
      </c>
      <c r="B30" s="11">
        <f>[26]Dezembro!$K$5</f>
        <v>0.2</v>
      </c>
      <c r="C30" s="11">
        <f>[26]Dezembro!$K$6</f>
        <v>0</v>
      </c>
      <c r="D30" s="11">
        <f>[26]Dezembro!$K$7</f>
        <v>0</v>
      </c>
      <c r="E30" s="11">
        <f>[26]Dezembro!$K$8</f>
        <v>0</v>
      </c>
      <c r="F30" s="11">
        <f>[26]Dezembro!$K$9</f>
        <v>0</v>
      </c>
      <c r="G30" s="11">
        <f>[26]Dezembro!$K$10</f>
        <v>0</v>
      </c>
      <c r="H30" s="11">
        <f>[26]Dezembro!$K$11</f>
        <v>0</v>
      </c>
      <c r="I30" s="11">
        <f>[26]Dezembro!$K$12</f>
        <v>0</v>
      </c>
      <c r="J30" s="11">
        <f>[26]Dezembro!$K$13</f>
        <v>0</v>
      </c>
      <c r="K30" s="11">
        <f>[26]Dezembro!$K$14</f>
        <v>0</v>
      </c>
      <c r="L30" s="11">
        <f>[26]Dezembro!$K$15</f>
        <v>0</v>
      </c>
      <c r="M30" s="11">
        <f>[26]Dezembro!$K$16</f>
        <v>1.6</v>
      </c>
      <c r="N30" s="11">
        <f>[26]Dezembro!$K$17</f>
        <v>21.400000000000002</v>
      </c>
      <c r="O30" s="11">
        <f>[26]Dezembro!$K$18</f>
        <v>0</v>
      </c>
      <c r="P30" s="11">
        <f>[26]Dezembro!$K$19</f>
        <v>0</v>
      </c>
      <c r="Q30" s="11">
        <f>[26]Dezembro!$K$20</f>
        <v>0.4</v>
      </c>
      <c r="R30" s="11">
        <f>[26]Dezembro!$K$21</f>
        <v>0</v>
      </c>
      <c r="S30" s="11">
        <f>[26]Dezembro!$K$22</f>
        <v>0</v>
      </c>
      <c r="T30" s="11">
        <f>[26]Dezembro!$K$23</f>
        <v>0</v>
      </c>
      <c r="U30" s="11">
        <f>[26]Dezembro!$K$24</f>
        <v>0</v>
      </c>
      <c r="V30" s="11">
        <f>[26]Dezembro!$K$25</f>
        <v>0.2</v>
      </c>
      <c r="W30" s="11">
        <f>[26]Dezembro!$K$26</f>
        <v>4.8</v>
      </c>
      <c r="X30" s="11">
        <f>[26]Dezembro!$K$27</f>
        <v>57.800000000000004</v>
      </c>
      <c r="Y30" s="11">
        <f>[26]Dezembro!$K$28</f>
        <v>1</v>
      </c>
      <c r="Z30" s="11">
        <f>[26]Dezembro!$K$29</f>
        <v>0</v>
      </c>
      <c r="AA30" s="11">
        <f>[26]Dezembro!$K$30</f>
        <v>2.8</v>
      </c>
      <c r="AB30" s="11">
        <f>[26]Dezembro!$K$31</f>
        <v>4</v>
      </c>
      <c r="AC30" s="11">
        <f>[26]Dezembro!$K$32</f>
        <v>1.6</v>
      </c>
      <c r="AD30" s="11">
        <f>[26]Dezembro!$K$33</f>
        <v>17</v>
      </c>
      <c r="AE30" s="11">
        <f>[26]Dezembro!$K$34</f>
        <v>4.4000000000000004</v>
      </c>
      <c r="AF30" s="11">
        <f>[26]Dezembro!$K$35</f>
        <v>0.2</v>
      </c>
      <c r="AG30" s="15">
        <f t="shared" si="18"/>
        <v>117.4</v>
      </c>
      <c r="AH30" s="17">
        <f t="shared" si="16"/>
        <v>57.800000000000004</v>
      </c>
      <c r="AI30" s="68">
        <f t="shared" si="17"/>
        <v>17</v>
      </c>
    </row>
    <row r="31" spans="1:37" x14ac:dyDescent="0.2">
      <c r="A31" s="59" t="s">
        <v>172</v>
      </c>
      <c r="B31" s="11">
        <f>[27]Dezembro!$K$5</f>
        <v>0.4</v>
      </c>
      <c r="C31" s="11">
        <f>[27]Dezembro!$K$6</f>
        <v>0</v>
      </c>
      <c r="D31" s="11">
        <f>[27]Dezembro!$K$7</f>
        <v>0</v>
      </c>
      <c r="E31" s="11">
        <f>[27]Dezembro!$K$8</f>
        <v>0</v>
      </c>
      <c r="F31" s="11">
        <f>[27]Dezembro!$K$9</f>
        <v>0</v>
      </c>
      <c r="G31" s="11">
        <f>[27]Dezembro!$K$10</f>
        <v>0</v>
      </c>
      <c r="H31" s="11">
        <f>[27]Dezembro!$K$11</f>
        <v>0</v>
      </c>
      <c r="I31" s="11">
        <f>[27]Dezembro!$K$12</f>
        <v>0</v>
      </c>
      <c r="J31" s="11">
        <f>[27]Dezembro!$K$13</f>
        <v>0</v>
      </c>
      <c r="K31" s="11">
        <f>[27]Dezembro!$K$14</f>
        <v>0</v>
      </c>
      <c r="L31" s="11">
        <f>[27]Dezembro!$K$15</f>
        <v>0</v>
      </c>
      <c r="M31" s="11">
        <f>[27]Dezembro!$K$16</f>
        <v>0</v>
      </c>
      <c r="N31" s="11">
        <f>[27]Dezembro!$K$17</f>
        <v>8.9999999999999982</v>
      </c>
      <c r="O31" s="11">
        <f>[27]Dezembro!$K$18</f>
        <v>0</v>
      </c>
      <c r="P31" s="11">
        <f>[27]Dezembro!$K$19</f>
        <v>0</v>
      </c>
      <c r="Q31" s="11">
        <f>[27]Dezembro!$K$20</f>
        <v>6.8</v>
      </c>
      <c r="R31" s="11">
        <f>[27]Dezembro!$K$21</f>
        <v>0</v>
      </c>
      <c r="S31" s="11" t="str">
        <f>[27]Dezembro!$K$22</f>
        <v>*</v>
      </c>
      <c r="T31" s="11" t="str">
        <f>[27]Dezembro!$K$23</f>
        <v>*</v>
      </c>
      <c r="U31" s="11" t="str">
        <f>[27]Dezembro!$K$24</f>
        <v>*</v>
      </c>
      <c r="V31" s="11" t="str">
        <f>[27]Dezembro!$K$25</f>
        <v>*</v>
      </c>
      <c r="W31" s="11" t="str">
        <f>[27]Dezembro!$K$26</f>
        <v>*</v>
      </c>
      <c r="X31" s="11" t="str">
        <f>[27]Dezembro!$K$27</f>
        <v>*</v>
      </c>
      <c r="Y31" s="11" t="str">
        <f>[27]Dezembro!$K$28</f>
        <v>*</v>
      </c>
      <c r="Z31" s="11" t="str">
        <f>[27]Dezembro!$K$29</f>
        <v>*</v>
      </c>
      <c r="AA31" s="11" t="str">
        <f>[27]Dezembro!$K$30</f>
        <v>*</v>
      </c>
      <c r="AB31" s="11" t="str">
        <f>[27]Dezembro!$K$31</f>
        <v>*</v>
      </c>
      <c r="AC31" s="11" t="str">
        <f>[27]Dezembro!$K$32</f>
        <v>*</v>
      </c>
      <c r="AD31" s="11" t="str">
        <f>[27]Dezembro!$K$33</f>
        <v>*</v>
      </c>
      <c r="AE31" s="11" t="str">
        <f>[27]Dezembro!$K$34</f>
        <v>*</v>
      </c>
      <c r="AF31" s="11" t="str">
        <f>[27]Dezembro!$K$35</f>
        <v>*</v>
      </c>
      <c r="AG31" s="15">
        <f t="shared" si="18"/>
        <v>16.2</v>
      </c>
      <c r="AH31" s="17">
        <f t="shared" si="16"/>
        <v>8.9999999999999982</v>
      </c>
      <c r="AI31" s="68">
        <f t="shared" si="17"/>
        <v>14</v>
      </c>
      <c r="AJ31" s="12" t="s">
        <v>47</v>
      </c>
    </row>
    <row r="32" spans="1:37" x14ac:dyDescent="0.2">
      <c r="A32" s="59" t="s">
        <v>11</v>
      </c>
      <c r="B32" s="11">
        <f>[28]Dezembro!$K$5</f>
        <v>4.6000000000000005</v>
      </c>
      <c r="C32" s="11">
        <f>[28]Dezembro!$K$6</f>
        <v>0</v>
      </c>
      <c r="D32" s="11">
        <f>[28]Dezembro!$K$7</f>
        <v>0</v>
      </c>
      <c r="E32" s="11">
        <f>[28]Dezembro!$K$8</f>
        <v>0</v>
      </c>
      <c r="F32" s="11">
        <f>[28]Dezembro!$K$9</f>
        <v>0</v>
      </c>
      <c r="G32" s="11">
        <f>[28]Dezembro!$K$10</f>
        <v>0</v>
      </c>
      <c r="H32" s="11">
        <f>[28]Dezembro!$K$11</f>
        <v>0</v>
      </c>
      <c r="I32" s="11">
        <f>[28]Dezembro!$K$12</f>
        <v>0</v>
      </c>
      <c r="J32" s="11">
        <f>[28]Dezembro!$K$13</f>
        <v>0</v>
      </c>
      <c r="K32" s="11">
        <f>[28]Dezembro!$K$14</f>
        <v>0</v>
      </c>
      <c r="L32" s="11">
        <f>[28]Dezembro!$K$15</f>
        <v>0</v>
      </c>
      <c r="M32" s="11">
        <f>[28]Dezembro!$K$16</f>
        <v>0</v>
      </c>
      <c r="N32" s="11">
        <f>[28]Dezembro!$K$17</f>
        <v>0</v>
      </c>
      <c r="O32" s="11">
        <f>[28]Dezembro!$K$18</f>
        <v>0</v>
      </c>
      <c r="P32" s="11">
        <f>[28]Dezembro!$K$19</f>
        <v>2</v>
      </c>
      <c r="Q32" s="11">
        <f>[28]Dezembro!$K$20</f>
        <v>11.2</v>
      </c>
      <c r="R32" s="11">
        <f>[28]Dezembro!$K$21</f>
        <v>0</v>
      </c>
      <c r="S32" s="11">
        <f>[28]Dezembro!$K$22</f>
        <v>0.4</v>
      </c>
      <c r="T32" s="11">
        <f>[28]Dezembro!$K$23</f>
        <v>0</v>
      </c>
      <c r="U32" s="11">
        <f>[28]Dezembro!$K$24</f>
        <v>0</v>
      </c>
      <c r="V32" s="11">
        <f>[28]Dezembro!$K$25</f>
        <v>0.2</v>
      </c>
      <c r="W32" s="11">
        <f>[28]Dezembro!$K$26</f>
        <v>0</v>
      </c>
      <c r="X32" s="11">
        <f>[28]Dezembro!$K$27</f>
        <v>8</v>
      </c>
      <c r="Y32" s="11">
        <f>[28]Dezembro!$K$28</f>
        <v>11.4</v>
      </c>
      <c r="Z32" s="11">
        <f>[28]Dezembro!$K$29</f>
        <v>27.2</v>
      </c>
      <c r="AA32" s="11">
        <f>[28]Dezembro!$K$30</f>
        <v>18.799999999999997</v>
      </c>
      <c r="AB32" s="11">
        <f>[28]Dezembro!$K$31</f>
        <v>0</v>
      </c>
      <c r="AC32" s="11">
        <f>[28]Dezembro!$K$32</f>
        <v>1.2000000000000002</v>
      </c>
      <c r="AD32" s="11">
        <f>[28]Dezembro!$K$33</f>
        <v>0</v>
      </c>
      <c r="AE32" s="11">
        <f>[28]Dezembro!$K$34</f>
        <v>0</v>
      </c>
      <c r="AF32" s="11">
        <f>[28]Dezembro!$K$35</f>
        <v>0</v>
      </c>
      <c r="AG32" s="15">
        <f t="shared" ref="AG32:AG36" si="19">SUM(B32:AF32)</f>
        <v>85</v>
      </c>
      <c r="AH32" s="17">
        <f t="shared" ref="AH32:AH36" si="20">MAX(B32:AF32)</f>
        <v>27.2</v>
      </c>
      <c r="AI32" s="68">
        <f t="shared" ref="AI32:AI36" si="21">COUNTIF(B32:AF32,"=0,0")</f>
        <v>21</v>
      </c>
    </row>
    <row r="33" spans="1:37" s="5" customFormat="1" x14ac:dyDescent="0.2">
      <c r="A33" s="59" t="s">
        <v>12</v>
      </c>
      <c r="B33" s="11">
        <f>[29]Dezembro!$K$5</f>
        <v>0.4</v>
      </c>
      <c r="C33" s="11">
        <f>[29]Dezembro!$K$6</f>
        <v>0</v>
      </c>
      <c r="D33" s="11">
        <f>[29]Dezembro!$K$7</f>
        <v>0</v>
      </c>
      <c r="E33" s="11">
        <f>[29]Dezembro!$K$8</f>
        <v>0</v>
      </c>
      <c r="F33" s="11">
        <f>[29]Dezembro!$K$9</f>
        <v>0</v>
      </c>
      <c r="G33" s="11">
        <f>[29]Dezembro!$K$10</f>
        <v>0</v>
      </c>
      <c r="H33" s="11">
        <f>[29]Dezembro!$K$11</f>
        <v>0</v>
      </c>
      <c r="I33" s="11">
        <f>[29]Dezembro!$K$12</f>
        <v>0</v>
      </c>
      <c r="J33" s="11">
        <f>[29]Dezembro!$K$13</f>
        <v>0</v>
      </c>
      <c r="K33" s="11">
        <f>[29]Dezembro!$K$14</f>
        <v>0</v>
      </c>
      <c r="L33" s="11">
        <f>[29]Dezembro!$K$15</f>
        <v>0</v>
      </c>
      <c r="M33" s="11">
        <f>[29]Dezembro!$K$16</f>
        <v>0</v>
      </c>
      <c r="N33" s="11">
        <f>[29]Dezembro!$K$17</f>
        <v>0</v>
      </c>
      <c r="O33" s="11">
        <f>[29]Dezembro!$K$18</f>
        <v>0</v>
      </c>
      <c r="P33" s="11">
        <f>[29]Dezembro!$K$19</f>
        <v>0</v>
      </c>
      <c r="Q33" s="11">
        <f>[29]Dezembro!$K$20</f>
        <v>0</v>
      </c>
      <c r="R33" s="11">
        <f>[29]Dezembro!$K$21</f>
        <v>0</v>
      </c>
      <c r="S33" s="11">
        <f>[29]Dezembro!$K$22</f>
        <v>0</v>
      </c>
      <c r="T33" s="11">
        <f>[29]Dezembro!$K$23</f>
        <v>0</v>
      </c>
      <c r="U33" s="11">
        <f>[29]Dezembro!$K$24</f>
        <v>0</v>
      </c>
      <c r="V33" s="11">
        <f>[29]Dezembro!$K$25</f>
        <v>0</v>
      </c>
      <c r="W33" s="11">
        <f>[29]Dezembro!$K$26</f>
        <v>11.2</v>
      </c>
      <c r="X33" s="11">
        <f>[29]Dezembro!$K$27</f>
        <v>0</v>
      </c>
      <c r="Y33" s="11">
        <f>[29]Dezembro!$K$28</f>
        <v>0</v>
      </c>
      <c r="Z33" s="11">
        <f>[29]Dezembro!$K$29</f>
        <v>0</v>
      </c>
      <c r="AA33" s="11">
        <f>[29]Dezembro!$K$30</f>
        <v>0</v>
      </c>
      <c r="AB33" s="11">
        <f>[29]Dezembro!$K$31</f>
        <v>0</v>
      </c>
      <c r="AC33" s="11">
        <f>[29]Dezembro!$K$32</f>
        <v>0</v>
      </c>
      <c r="AD33" s="11">
        <f>[29]Dezembro!$K$33</f>
        <v>0</v>
      </c>
      <c r="AE33" s="11">
        <f>[29]Dezembro!$K$34</f>
        <v>6.8</v>
      </c>
      <c r="AF33" s="11">
        <f>[29]Dezembro!$K$35</f>
        <v>11.4</v>
      </c>
      <c r="AG33" s="15">
        <f t="shared" si="19"/>
        <v>29.799999999999997</v>
      </c>
      <c r="AH33" s="17">
        <f t="shared" si="20"/>
        <v>11.4</v>
      </c>
      <c r="AI33" s="68">
        <f t="shared" si="21"/>
        <v>27</v>
      </c>
    </row>
    <row r="34" spans="1:37" x14ac:dyDescent="0.2">
      <c r="A34" s="59" t="s">
        <v>13</v>
      </c>
      <c r="B34" s="11">
        <f>[30]Dezembro!$K$5</f>
        <v>0</v>
      </c>
      <c r="C34" s="11">
        <f>[30]Dezembro!$K$6</f>
        <v>0</v>
      </c>
      <c r="D34" s="11">
        <f>[30]Dezembro!$K$7</f>
        <v>0</v>
      </c>
      <c r="E34" s="11">
        <f>[30]Dezembro!$K$8</f>
        <v>0</v>
      </c>
      <c r="F34" s="11">
        <f>[30]Dezembro!$K$9</f>
        <v>0</v>
      </c>
      <c r="G34" s="11">
        <f>[30]Dezembro!$K$10</f>
        <v>0</v>
      </c>
      <c r="H34" s="11">
        <f>[30]Dezembro!$K$11</f>
        <v>0</v>
      </c>
      <c r="I34" s="11">
        <f>[30]Dezembro!$K$12</f>
        <v>0</v>
      </c>
      <c r="J34" s="11">
        <f>[30]Dezembro!$K$13</f>
        <v>0</v>
      </c>
      <c r="K34" s="11">
        <f>[30]Dezembro!$K$14</f>
        <v>0</v>
      </c>
      <c r="L34" s="11">
        <f>[30]Dezembro!$K$15</f>
        <v>0</v>
      </c>
      <c r="M34" s="11">
        <f>[30]Dezembro!$K$16</f>
        <v>0</v>
      </c>
      <c r="N34" s="11">
        <f>[30]Dezembro!$K$17</f>
        <v>0.2</v>
      </c>
      <c r="O34" s="11">
        <f>[30]Dezembro!$K$18</f>
        <v>0</v>
      </c>
      <c r="P34" s="11">
        <f>[30]Dezembro!$K$19</f>
        <v>0</v>
      </c>
      <c r="Q34" s="11">
        <f>[30]Dezembro!$K$20</f>
        <v>11</v>
      </c>
      <c r="R34" s="11">
        <f>[30]Dezembro!$K$21</f>
        <v>0</v>
      </c>
      <c r="S34" s="11">
        <f>[30]Dezembro!$K$22</f>
        <v>0.6</v>
      </c>
      <c r="T34" s="11">
        <f>[30]Dezembro!$K$23</f>
        <v>0.2</v>
      </c>
      <c r="U34" s="11">
        <f>[30]Dezembro!$K$24</f>
        <v>1.4</v>
      </c>
      <c r="V34" s="11">
        <f>[30]Dezembro!$K$25</f>
        <v>0</v>
      </c>
      <c r="W34" s="11">
        <f>[30]Dezembro!$K$26</f>
        <v>7.6000000000000005</v>
      </c>
      <c r="X34" s="11">
        <f>[30]Dezembro!$K$27</f>
        <v>0.2</v>
      </c>
      <c r="Y34" s="11">
        <f>[30]Dezembro!$K$28</f>
        <v>8</v>
      </c>
      <c r="Z34" s="11">
        <f>[30]Dezembro!$K$29</f>
        <v>8.6</v>
      </c>
      <c r="AA34" s="11">
        <f>[30]Dezembro!$K$30</f>
        <v>4.3999999999999995</v>
      </c>
      <c r="AB34" s="11">
        <f>[30]Dezembro!$K$31</f>
        <v>7.6000000000000005</v>
      </c>
      <c r="AC34" s="11">
        <f>[30]Dezembro!$K$32</f>
        <v>0.2</v>
      </c>
      <c r="AD34" s="11">
        <f>[30]Dezembro!$K$33</f>
        <v>0.8</v>
      </c>
      <c r="AE34" s="11">
        <f>[30]Dezembro!$K$34</f>
        <v>0.2</v>
      </c>
      <c r="AF34" s="11">
        <f>[30]Dezembro!$K$35</f>
        <v>0.2</v>
      </c>
      <c r="AG34" s="15">
        <f t="shared" si="19"/>
        <v>51.2</v>
      </c>
      <c r="AH34" s="17">
        <f t="shared" si="20"/>
        <v>11</v>
      </c>
      <c r="AI34" s="68">
        <f t="shared" si="21"/>
        <v>16</v>
      </c>
    </row>
    <row r="35" spans="1:37" x14ac:dyDescent="0.2">
      <c r="A35" s="59" t="s">
        <v>173</v>
      </c>
      <c r="B35" s="11">
        <f>[31]Dezembro!$K$5</f>
        <v>0.2</v>
      </c>
      <c r="C35" s="11">
        <f>[31]Dezembro!$K$6</f>
        <v>0</v>
      </c>
      <c r="D35" s="11">
        <f>[31]Dezembro!$K$7</f>
        <v>0</v>
      </c>
      <c r="E35" s="11">
        <f>[31]Dezembro!$K$8</f>
        <v>0</v>
      </c>
      <c r="F35" s="11">
        <f>[31]Dezembro!$K$9</f>
        <v>0</v>
      </c>
      <c r="G35" s="11">
        <f>[31]Dezembro!$K$10</f>
        <v>0</v>
      </c>
      <c r="H35" s="11">
        <f>[31]Dezembro!$K$11</f>
        <v>0</v>
      </c>
      <c r="I35" s="11">
        <f>[31]Dezembro!$K$12</f>
        <v>0</v>
      </c>
      <c r="J35" s="11">
        <f>[31]Dezembro!$K$13</f>
        <v>0</v>
      </c>
      <c r="K35" s="11">
        <f>[31]Dezembro!$K$14</f>
        <v>0</v>
      </c>
      <c r="L35" s="11">
        <f>[31]Dezembro!$K$15</f>
        <v>0</v>
      </c>
      <c r="M35" s="11">
        <f>[31]Dezembro!$K$16</f>
        <v>0.2</v>
      </c>
      <c r="N35" s="11">
        <f>[31]Dezembro!$K$17</f>
        <v>0</v>
      </c>
      <c r="O35" s="11">
        <f>[31]Dezembro!$K$18</f>
        <v>0</v>
      </c>
      <c r="P35" s="11">
        <f>[31]Dezembro!$K$19</f>
        <v>0</v>
      </c>
      <c r="Q35" s="11">
        <f>[31]Dezembro!$K$20</f>
        <v>4</v>
      </c>
      <c r="R35" s="11">
        <f>[31]Dezembro!$K$21</f>
        <v>0</v>
      </c>
      <c r="S35" s="11">
        <f>[31]Dezembro!$K$22</f>
        <v>18.2</v>
      </c>
      <c r="T35" s="11">
        <f>[31]Dezembro!$K$23</f>
        <v>0</v>
      </c>
      <c r="U35" s="11">
        <f>[31]Dezembro!$K$24</f>
        <v>0</v>
      </c>
      <c r="V35" s="11">
        <f>[31]Dezembro!$K$25</f>
        <v>0</v>
      </c>
      <c r="W35" s="11">
        <f>[31]Dezembro!$K$26</f>
        <v>12.2</v>
      </c>
      <c r="X35" s="11">
        <f>[31]Dezembro!$K$27</f>
        <v>0</v>
      </c>
      <c r="Y35" s="11">
        <f>[31]Dezembro!$K$28</f>
        <v>12.599999999999998</v>
      </c>
      <c r="Z35" s="11">
        <f>[31]Dezembro!$K$29</f>
        <v>1.2</v>
      </c>
      <c r="AA35" s="11">
        <f>[31]Dezembro!$K$30</f>
        <v>7.6000000000000005</v>
      </c>
      <c r="AB35" s="11">
        <f>[31]Dezembro!$K$31</f>
        <v>0</v>
      </c>
      <c r="AC35" s="11">
        <f>[31]Dezembro!$K$32</f>
        <v>29.200000000000003</v>
      </c>
      <c r="AD35" s="11">
        <f>[31]Dezembro!$K$33</f>
        <v>2.4000000000000004</v>
      </c>
      <c r="AE35" s="11">
        <f>[31]Dezembro!$K$34</f>
        <v>0</v>
      </c>
      <c r="AF35" s="11">
        <f>[31]Dezembro!$K$35</f>
        <v>9.6</v>
      </c>
      <c r="AG35" s="15">
        <f t="shared" si="19"/>
        <v>97.4</v>
      </c>
      <c r="AH35" s="17">
        <f t="shared" si="20"/>
        <v>29.200000000000003</v>
      </c>
      <c r="AI35" s="68">
        <f t="shared" si="21"/>
        <v>20</v>
      </c>
    </row>
    <row r="36" spans="1:37" x14ac:dyDescent="0.2">
      <c r="A36" s="59" t="s">
        <v>144</v>
      </c>
      <c r="B36" s="11">
        <f>[32]Dezembro!$K$5</f>
        <v>15.8</v>
      </c>
      <c r="C36" s="11">
        <f>[32]Dezembro!$K$6</f>
        <v>0</v>
      </c>
      <c r="D36" s="11">
        <f>[32]Dezembro!$K$7</f>
        <v>0</v>
      </c>
      <c r="E36" s="11">
        <f>[32]Dezembro!$K$8</f>
        <v>0</v>
      </c>
      <c r="F36" s="11">
        <f>[32]Dezembro!$K$9</f>
        <v>0</v>
      </c>
      <c r="G36" s="11">
        <f>[32]Dezembro!$K$10</f>
        <v>0</v>
      </c>
      <c r="H36" s="11">
        <f>[32]Dezembro!$K$11</f>
        <v>0</v>
      </c>
      <c r="I36" s="11">
        <f>[32]Dezembro!$K$12</f>
        <v>0</v>
      </c>
      <c r="J36" s="11">
        <f>[32]Dezembro!$K$13</f>
        <v>0</v>
      </c>
      <c r="K36" s="11">
        <f>[32]Dezembro!$K$14</f>
        <v>0</v>
      </c>
      <c r="L36" s="11">
        <f>[32]Dezembro!$K$15</f>
        <v>0</v>
      </c>
      <c r="M36" s="11">
        <f>[32]Dezembro!$K$16</f>
        <v>3.4</v>
      </c>
      <c r="N36" s="11">
        <f>[32]Dezembro!$K$17</f>
        <v>0</v>
      </c>
      <c r="O36" s="11">
        <f>[32]Dezembro!$K$18</f>
        <v>0</v>
      </c>
      <c r="P36" s="11">
        <f>[32]Dezembro!$K$19</f>
        <v>18.8</v>
      </c>
      <c r="Q36" s="11">
        <f>[32]Dezembro!$K$20</f>
        <v>17</v>
      </c>
      <c r="R36" s="11">
        <f>[32]Dezembro!$K$21</f>
        <v>0</v>
      </c>
      <c r="S36" s="11">
        <f>[32]Dezembro!$K$22</f>
        <v>0.2</v>
      </c>
      <c r="T36" s="11">
        <f>[32]Dezembro!$K$23</f>
        <v>0</v>
      </c>
      <c r="U36" s="11">
        <f>[32]Dezembro!$K$24</f>
        <v>0</v>
      </c>
      <c r="V36" s="11">
        <f>[32]Dezembro!$K$25</f>
        <v>0.60000000000000009</v>
      </c>
      <c r="W36" s="11">
        <f>[32]Dezembro!$K$26</f>
        <v>13</v>
      </c>
      <c r="X36" s="11">
        <f>[32]Dezembro!$K$27</f>
        <v>20.999999999999996</v>
      </c>
      <c r="Y36" s="11">
        <f>[32]Dezembro!$K$28</f>
        <v>11.799999999999999</v>
      </c>
      <c r="Z36" s="11">
        <f>[32]Dezembro!$K$29</f>
        <v>30.4</v>
      </c>
      <c r="AA36" s="11">
        <f>[32]Dezembro!$K$30</f>
        <v>36.200000000000003</v>
      </c>
      <c r="AB36" s="11">
        <f>[32]Dezembro!$K$31</f>
        <v>2</v>
      </c>
      <c r="AC36" s="11">
        <f>[32]Dezembro!$K$32</f>
        <v>3.6</v>
      </c>
      <c r="AD36" s="11">
        <f>[32]Dezembro!$K$33</f>
        <v>2.2000000000000002</v>
      </c>
      <c r="AE36" s="11">
        <f>[32]Dezembro!$K$34</f>
        <v>0.2</v>
      </c>
      <c r="AF36" s="11">
        <f>[32]Dezembro!$K$35</f>
        <v>0</v>
      </c>
      <c r="AG36" s="15">
        <f t="shared" si="19"/>
        <v>176.19999999999996</v>
      </c>
      <c r="AH36" s="17">
        <f t="shared" si="20"/>
        <v>36.200000000000003</v>
      </c>
      <c r="AI36" s="68">
        <f t="shared" si="21"/>
        <v>16</v>
      </c>
    </row>
    <row r="37" spans="1:37" x14ac:dyDescent="0.2">
      <c r="A37" s="59" t="s">
        <v>14</v>
      </c>
      <c r="B37" s="11">
        <f>[33]Dezembro!$K$5</f>
        <v>11.599999999999998</v>
      </c>
      <c r="C37" s="11">
        <f>[33]Dezembro!$K$6</f>
        <v>0</v>
      </c>
      <c r="D37" s="11">
        <f>[33]Dezembro!$K$7</f>
        <v>0</v>
      </c>
      <c r="E37" s="11">
        <f>[33]Dezembro!$K$8</f>
        <v>0</v>
      </c>
      <c r="F37" s="11">
        <f>[33]Dezembro!$K$9</f>
        <v>0</v>
      </c>
      <c r="G37" s="11">
        <f>[33]Dezembro!$K$10</f>
        <v>0</v>
      </c>
      <c r="H37" s="11">
        <f>[33]Dezembro!$K$11</f>
        <v>0</v>
      </c>
      <c r="I37" s="11">
        <f>[33]Dezembro!$K$12</f>
        <v>0</v>
      </c>
      <c r="J37" s="11">
        <f>[33]Dezembro!$K$13</f>
        <v>0</v>
      </c>
      <c r="K37" s="11">
        <f>[33]Dezembro!$K$14</f>
        <v>0</v>
      </c>
      <c r="L37" s="11">
        <f>[33]Dezembro!$K$15</f>
        <v>0</v>
      </c>
      <c r="M37" s="11">
        <f>[33]Dezembro!$K$16</f>
        <v>0</v>
      </c>
      <c r="N37" s="11">
        <f>[33]Dezembro!$K$17</f>
        <v>45</v>
      </c>
      <c r="O37" s="11">
        <f>[33]Dezembro!$K$18</f>
        <v>0</v>
      </c>
      <c r="P37" s="11">
        <f>[33]Dezembro!$K$19</f>
        <v>0</v>
      </c>
      <c r="Q37" s="11">
        <f>[33]Dezembro!$K$20</f>
        <v>0</v>
      </c>
      <c r="R37" s="11">
        <f>[33]Dezembro!$K$21</f>
        <v>0</v>
      </c>
      <c r="S37" s="11">
        <f>[33]Dezembro!$K$22</f>
        <v>0</v>
      </c>
      <c r="T37" s="11">
        <f>[33]Dezembro!$K$23</f>
        <v>0</v>
      </c>
      <c r="U37" s="11">
        <f>[33]Dezembro!$K$24</f>
        <v>0</v>
      </c>
      <c r="V37" s="11">
        <f>[33]Dezembro!$K$25</f>
        <v>0</v>
      </c>
      <c r="W37" s="11">
        <f>[33]Dezembro!$K$26</f>
        <v>0</v>
      </c>
      <c r="X37" s="11">
        <f>[33]Dezembro!$K$27</f>
        <v>0.4</v>
      </c>
      <c r="Y37" s="11">
        <f>[33]Dezembro!$K$28</f>
        <v>5.1999999999999993</v>
      </c>
      <c r="Z37" s="11">
        <f>[33]Dezembro!$K$29</f>
        <v>1</v>
      </c>
      <c r="AA37" s="11">
        <f>[33]Dezembro!$K$30</f>
        <v>8.7999999999999989</v>
      </c>
      <c r="AB37" s="11">
        <f>[33]Dezembro!$K$31</f>
        <v>0.60000000000000009</v>
      </c>
      <c r="AC37" s="11">
        <f>[33]Dezembro!$K$32</f>
        <v>0</v>
      </c>
      <c r="AD37" s="11">
        <f>[33]Dezembro!$K$33</f>
        <v>0</v>
      </c>
      <c r="AE37" s="11">
        <f>[33]Dezembro!$K$34</f>
        <v>0</v>
      </c>
      <c r="AF37" s="11">
        <f>[33]Dezembro!$K$35</f>
        <v>14.6</v>
      </c>
      <c r="AG37" s="15">
        <f t="shared" ref="AG37" si="22">SUM(B37:AF37)</f>
        <v>87.199999999999974</v>
      </c>
      <c r="AH37" s="17">
        <f t="shared" ref="AH37:AH38" si="23">MAX(B37:AF37)</f>
        <v>45</v>
      </c>
      <c r="AI37" s="68">
        <f t="shared" ref="AI37:AI38" si="24">COUNTIF(B37:AF37,"=0,0")</f>
        <v>23</v>
      </c>
    </row>
    <row r="38" spans="1:37" x14ac:dyDescent="0.2">
      <c r="A38" s="59" t="s">
        <v>174</v>
      </c>
      <c r="B38" s="11">
        <f>[34]Dezembro!$K$5</f>
        <v>1.4</v>
      </c>
      <c r="C38" s="11">
        <f>[34]Dezembro!$K$6</f>
        <v>7</v>
      </c>
      <c r="D38" s="11">
        <f>[34]Dezembro!$K$7</f>
        <v>0</v>
      </c>
      <c r="E38" s="11">
        <f>[34]Dezembro!$K$8</f>
        <v>0</v>
      </c>
      <c r="F38" s="11">
        <f>[34]Dezembro!$K$9</f>
        <v>0</v>
      </c>
      <c r="G38" s="11">
        <f>[34]Dezembro!$K$10</f>
        <v>0</v>
      </c>
      <c r="H38" s="11">
        <f>[34]Dezembro!$K$11</f>
        <v>0</v>
      </c>
      <c r="I38" s="11">
        <f>[34]Dezembro!$K$12</f>
        <v>0</v>
      </c>
      <c r="J38" s="11">
        <f>[34]Dezembro!$K$13</f>
        <v>0</v>
      </c>
      <c r="K38" s="11">
        <f>[34]Dezembro!$K$14</f>
        <v>0</v>
      </c>
      <c r="L38" s="11">
        <f>[34]Dezembro!$K$15</f>
        <v>0</v>
      </c>
      <c r="M38" s="11">
        <f>[34]Dezembro!$K$16</f>
        <v>13.399999999999999</v>
      </c>
      <c r="N38" s="11">
        <f>[34]Dezembro!$K$17</f>
        <v>18</v>
      </c>
      <c r="O38" s="11">
        <f>[34]Dezembro!$K$18</f>
        <v>0.2</v>
      </c>
      <c r="P38" s="11">
        <f>[34]Dezembro!$K$19</f>
        <v>0</v>
      </c>
      <c r="Q38" s="11">
        <f>[34]Dezembro!$K$20</f>
        <v>0</v>
      </c>
      <c r="R38" s="11">
        <f>[34]Dezembro!$K$21</f>
        <v>0</v>
      </c>
      <c r="S38" s="11">
        <f>[34]Dezembro!$K$22</f>
        <v>0</v>
      </c>
      <c r="T38" s="11">
        <f>[34]Dezembro!$K$23</f>
        <v>0</v>
      </c>
      <c r="U38" s="11">
        <f>[34]Dezembro!$K$24</f>
        <v>0</v>
      </c>
      <c r="V38" s="11">
        <f>[34]Dezembro!$K$25</f>
        <v>0</v>
      </c>
      <c r="W38" s="11">
        <f>[34]Dezembro!$K$26</f>
        <v>6.6000000000000005</v>
      </c>
      <c r="X38" s="11">
        <f>[34]Dezembro!$K$27</f>
        <v>0</v>
      </c>
      <c r="Y38" s="11">
        <f>[34]Dezembro!$K$28</f>
        <v>4.8</v>
      </c>
      <c r="Z38" s="11">
        <f>[34]Dezembro!$K$29</f>
        <v>1.2</v>
      </c>
      <c r="AA38" s="11">
        <f>[34]Dezembro!$K$30</f>
        <v>0</v>
      </c>
      <c r="AB38" s="11">
        <f>[34]Dezembro!$K$31</f>
        <v>6.6</v>
      </c>
      <c r="AC38" s="11">
        <f>[34]Dezembro!$K$32</f>
        <v>10.8</v>
      </c>
      <c r="AD38" s="11">
        <f>[34]Dezembro!$K$33</f>
        <v>29.000000000000004</v>
      </c>
      <c r="AE38" s="11">
        <f>[34]Dezembro!$K$34</f>
        <v>2.6000000000000005</v>
      </c>
      <c r="AF38" s="11">
        <f>[34]Dezembro!$K$35</f>
        <v>3.2</v>
      </c>
      <c r="AG38" s="15">
        <f t="shared" ref="AG38" si="25">SUM(B38:AF38)</f>
        <v>104.8</v>
      </c>
      <c r="AH38" s="17">
        <f t="shared" si="23"/>
        <v>29.000000000000004</v>
      </c>
      <c r="AI38" s="68">
        <f t="shared" si="24"/>
        <v>18</v>
      </c>
    </row>
    <row r="39" spans="1:37" x14ac:dyDescent="0.2">
      <c r="A39" s="59" t="s">
        <v>15</v>
      </c>
      <c r="B39" s="11">
        <f>[35]Dezembro!$K$5</f>
        <v>0</v>
      </c>
      <c r="C39" s="11">
        <f>[35]Dezembro!$K$6</f>
        <v>0</v>
      </c>
      <c r="D39" s="11">
        <f>[35]Dezembro!$K$7</f>
        <v>0</v>
      </c>
      <c r="E39" s="11">
        <f>[35]Dezembro!$K$8</f>
        <v>0</v>
      </c>
      <c r="F39" s="11">
        <f>[35]Dezembro!$K$9</f>
        <v>0</v>
      </c>
      <c r="G39" s="11">
        <f>[35]Dezembro!$K$10</f>
        <v>0</v>
      </c>
      <c r="H39" s="11">
        <f>[35]Dezembro!$K$11</f>
        <v>0</v>
      </c>
      <c r="I39" s="11">
        <f>[35]Dezembro!$K$12</f>
        <v>0</v>
      </c>
      <c r="J39" s="11">
        <f>[35]Dezembro!$K$13</f>
        <v>0</v>
      </c>
      <c r="K39" s="11">
        <f>[35]Dezembro!$K$14</f>
        <v>0</v>
      </c>
      <c r="L39" s="11">
        <f>[35]Dezembro!$K$15</f>
        <v>0</v>
      </c>
      <c r="M39" s="11">
        <f>[35]Dezembro!$K$16</f>
        <v>0</v>
      </c>
      <c r="N39" s="11">
        <f>[35]Dezembro!$K$17</f>
        <v>0</v>
      </c>
      <c r="O39" s="11">
        <f>[35]Dezembro!$K$18</f>
        <v>0</v>
      </c>
      <c r="P39" s="11">
        <f>[35]Dezembro!$K$19</f>
        <v>0</v>
      </c>
      <c r="Q39" s="11">
        <f>[35]Dezembro!$K$20</f>
        <v>4.2</v>
      </c>
      <c r="R39" s="11">
        <f>[35]Dezembro!$K$21</f>
        <v>0</v>
      </c>
      <c r="S39" s="11">
        <f>[35]Dezembro!$K$22</f>
        <v>0</v>
      </c>
      <c r="T39" s="11">
        <f>[35]Dezembro!$K$23</f>
        <v>0</v>
      </c>
      <c r="U39" s="11">
        <f>[35]Dezembro!$K$24</f>
        <v>0</v>
      </c>
      <c r="V39" s="11">
        <f>[35]Dezembro!$K$25</f>
        <v>1.4</v>
      </c>
      <c r="W39" s="11">
        <f>[35]Dezembro!$K$26</f>
        <v>1</v>
      </c>
      <c r="X39" s="11">
        <f>[35]Dezembro!$K$27</f>
        <v>21.6</v>
      </c>
      <c r="Y39" s="11">
        <f>[35]Dezembro!$K$28</f>
        <v>17.399999999999999</v>
      </c>
      <c r="Z39" s="11">
        <f>[35]Dezembro!$K$29</f>
        <v>31.2</v>
      </c>
      <c r="AA39" s="11">
        <f>[35]Dezembro!$K$30</f>
        <v>0</v>
      </c>
      <c r="AB39" s="11">
        <f>[35]Dezembro!$K$31</f>
        <v>0.2</v>
      </c>
      <c r="AC39" s="11">
        <f>[35]Dezembro!$K$32</f>
        <v>0.2</v>
      </c>
      <c r="AD39" s="11">
        <f>[35]Dezembro!$K$33</f>
        <v>13.6</v>
      </c>
      <c r="AE39" s="11">
        <f>[35]Dezembro!$K$34</f>
        <v>0.2</v>
      </c>
      <c r="AF39" s="11">
        <f>[35]Dezembro!$K$35</f>
        <v>0</v>
      </c>
      <c r="AG39" s="15">
        <f t="shared" ref="AG39:AG41" si="26">SUM(B39:AF39)</f>
        <v>91</v>
      </c>
      <c r="AH39" s="17">
        <f t="shared" ref="AH39:AH41" si="27">MAX(B39:AF39)</f>
        <v>31.2</v>
      </c>
      <c r="AI39" s="68">
        <f t="shared" ref="AI39:AI41" si="28">COUNTIF(B39:AF39,"=0,0")</f>
        <v>21</v>
      </c>
      <c r="AJ39" s="12" t="s">
        <v>47</v>
      </c>
    </row>
    <row r="40" spans="1:37" x14ac:dyDescent="0.2">
      <c r="A40" s="59" t="s">
        <v>16</v>
      </c>
      <c r="B40" s="11">
        <f>[36]Dezembro!$K$5</f>
        <v>0</v>
      </c>
      <c r="C40" s="11">
        <f>[36]Dezembro!$K$6</f>
        <v>0</v>
      </c>
      <c r="D40" s="11">
        <f>[36]Dezembro!$K$7</f>
        <v>0</v>
      </c>
      <c r="E40" s="11">
        <f>[36]Dezembro!$K$8</f>
        <v>0</v>
      </c>
      <c r="F40" s="11">
        <f>[36]Dezembro!$K$9</f>
        <v>0</v>
      </c>
      <c r="G40" s="11">
        <f>[36]Dezembro!$K$10</f>
        <v>0</v>
      </c>
      <c r="H40" s="11">
        <f>[36]Dezembro!$K$11</f>
        <v>0</v>
      </c>
      <c r="I40" s="11">
        <f>[36]Dezembro!$K$12</f>
        <v>0</v>
      </c>
      <c r="J40" s="11">
        <f>[36]Dezembro!$K$13</f>
        <v>0</v>
      </c>
      <c r="K40" s="11">
        <f>[36]Dezembro!$K$14</f>
        <v>0</v>
      </c>
      <c r="L40" s="11">
        <f>[36]Dezembro!$K$15</f>
        <v>0</v>
      </c>
      <c r="M40" s="11">
        <f>[36]Dezembro!$K$16</f>
        <v>0</v>
      </c>
      <c r="N40" s="11">
        <f>[36]Dezembro!$K$17</f>
        <v>0</v>
      </c>
      <c r="O40" s="11">
        <f>[36]Dezembro!$K$18</f>
        <v>0</v>
      </c>
      <c r="P40" s="11">
        <f>[36]Dezembro!$K$19</f>
        <v>2.6</v>
      </c>
      <c r="Q40" s="11">
        <f>[36]Dezembro!$K$20</f>
        <v>0.2</v>
      </c>
      <c r="R40" s="11">
        <f>[36]Dezembro!$K$21</f>
        <v>0.2</v>
      </c>
      <c r="S40" s="11">
        <f>[36]Dezembro!$K$22</f>
        <v>0</v>
      </c>
      <c r="T40" s="11">
        <f>[36]Dezembro!$K$23</f>
        <v>0</v>
      </c>
      <c r="U40" s="11">
        <f>[36]Dezembro!$K$24</f>
        <v>0.2</v>
      </c>
      <c r="V40" s="11">
        <f>[36]Dezembro!$K$25</f>
        <v>0</v>
      </c>
      <c r="W40" s="11">
        <f>[36]Dezembro!$K$26</f>
        <v>22.999999999999996</v>
      </c>
      <c r="X40" s="11">
        <f>[36]Dezembro!$K$27</f>
        <v>6</v>
      </c>
      <c r="Y40" s="11">
        <f>[36]Dezembro!$K$28</f>
        <v>8.6</v>
      </c>
      <c r="Z40" s="11">
        <f>[36]Dezembro!$K$29</f>
        <v>32.800000000000004</v>
      </c>
      <c r="AA40" s="11">
        <f>[36]Dezembro!$K$30</f>
        <v>0.2</v>
      </c>
      <c r="AB40" s="11">
        <f>[36]Dezembro!$K$31</f>
        <v>0</v>
      </c>
      <c r="AC40" s="11">
        <f>[36]Dezembro!$K$32</f>
        <v>0</v>
      </c>
      <c r="AD40" s="11">
        <f>[36]Dezembro!$K$33</f>
        <v>11.4</v>
      </c>
      <c r="AE40" s="11">
        <f>[36]Dezembro!$K$34</f>
        <v>0.2</v>
      </c>
      <c r="AF40" s="11">
        <f>[36]Dezembro!$K$35</f>
        <v>15.999999999999998</v>
      </c>
      <c r="AG40" s="15">
        <f t="shared" si="26"/>
        <v>101.4</v>
      </c>
      <c r="AH40" s="17">
        <f t="shared" si="27"/>
        <v>32.800000000000004</v>
      </c>
      <c r="AI40" s="68">
        <f t="shared" si="28"/>
        <v>19</v>
      </c>
    </row>
    <row r="41" spans="1:37" x14ac:dyDescent="0.2">
      <c r="A41" s="59" t="s">
        <v>175</v>
      </c>
      <c r="B41" s="11">
        <f>[37]Dezembro!$K$5</f>
        <v>5.8</v>
      </c>
      <c r="C41" s="11">
        <f>[37]Dezembro!$K$6</f>
        <v>0.4</v>
      </c>
      <c r="D41" s="11">
        <f>[37]Dezembro!$K$7</f>
        <v>0</v>
      </c>
      <c r="E41" s="11">
        <f>[37]Dezembro!$K$8</f>
        <v>0</v>
      </c>
      <c r="F41" s="11">
        <f>[37]Dezembro!$K$9</f>
        <v>0</v>
      </c>
      <c r="G41" s="11">
        <f>[37]Dezembro!$K$10</f>
        <v>0</v>
      </c>
      <c r="H41" s="11">
        <f>[37]Dezembro!$K$11</f>
        <v>0</v>
      </c>
      <c r="I41" s="11">
        <f>[37]Dezembro!$K$12</f>
        <v>0</v>
      </c>
      <c r="J41" s="11">
        <f>[37]Dezembro!$K$13</f>
        <v>0</v>
      </c>
      <c r="K41" s="11">
        <f>[37]Dezembro!$K$14</f>
        <v>0</v>
      </c>
      <c r="L41" s="11">
        <f>[37]Dezembro!$K$15</f>
        <v>0</v>
      </c>
      <c r="M41" s="11">
        <f>[37]Dezembro!$K$16</f>
        <v>13.6</v>
      </c>
      <c r="N41" s="11">
        <f>[37]Dezembro!$K$17</f>
        <v>0</v>
      </c>
      <c r="O41" s="11">
        <f>[37]Dezembro!$K$18</f>
        <v>0</v>
      </c>
      <c r="P41" s="11">
        <f>[37]Dezembro!$K$19</f>
        <v>0</v>
      </c>
      <c r="Q41" s="11">
        <f>[37]Dezembro!$K$20</f>
        <v>0</v>
      </c>
      <c r="R41" s="11">
        <f>[37]Dezembro!$K$21</f>
        <v>0</v>
      </c>
      <c r="S41" s="11">
        <f>[37]Dezembro!$K$22</f>
        <v>17.399999999999999</v>
      </c>
      <c r="T41" s="11">
        <f>[37]Dezembro!$K$23</f>
        <v>0.4</v>
      </c>
      <c r="U41" s="11">
        <f>[37]Dezembro!$K$24</f>
        <v>0</v>
      </c>
      <c r="V41" s="11">
        <f>[37]Dezembro!$K$25</f>
        <v>1.2</v>
      </c>
      <c r="W41" s="11">
        <f>[37]Dezembro!$K$26</f>
        <v>0</v>
      </c>
      <c r="X41" s="11">
        <f>[37]Dezembro!$K$27</f>
        <v>0</v>
      </c>
      <c r="Y41" s="11">
        <f>[37]Dezembro!$K$28</f>
        <v>0</v>
      </c>
      <c r="Z41" s="11">
        <f>[37]Dezembro!$K$29</f>
        <v>8</v>
      </c>
      <c r="AA41" s="11">
        <f>[37]Dezembro!$K$30</f>
        <v>0.2</v>
      </c>
      <c r="AB41" s="11">
        <f>[37]Dezembro!$K$31</f>
        <v>2.8000000000000003</v>
      </c>
      <c r="AC41" s="11">
        <f>[37]Dezembro!$K$32</f>
        <v>52.000000000000007</v>
      </c>
      <c r="AD41" s="11">
        <f>[37]Dezembro!$K$33</f>
        <v>11.200000000000001</v>
      </c>
      <c r="AE41" s="11">
        <f>[37]Dezembro!$K$34</f>
        <v>0.2</v>
      </c>
      <c r="AF41" s="11">
        <f>[37]Dezembro!$K$35</f>
        <v>16.8</v>
      </c>
      <c r="AG41" s="15">
        <f t="shared" si="26"/>
        <v>130.00000000000003</v>
      </c>
      <c r="AH41" s="17">
        <f t="shared" si="27"/>
        <v>52.000000000000007</v>
      </c>
      <c r="AI41" s="68">
        <f t="shared" si="28"/>
        <v>18</v>
      </c>
    </row>
    <row r="42" spans="1:37" x14ac:dyDescent="0.2">
      <c r="A42" s="59" t="s">
        <v>17</v>
      </c>
      <c r="B42" s="11">
        <f>[38]Dezembro!$K$5</f>
        <v>0.4</v>
      </c>
      <c r="C42" s="11">
        <f>[38]Dezembro!$K$6</f>
        <v>0</v>
      </c>
      <c r="D42" s="11">
        <f>[38]Dezembro!$K$7</f>
        <v>0</v>
      </c>
      <c r="E42" s="11">
        <f>[38]Dezembro!$K$8</f>
        <v>0</v>
      </c>
      <c r="F42" s="11">
        <f>[38]Dezembro!$K$9</f>
        <v>0</v>
      </c>
      <c r="G42" s="11">
        <f>[38]Dezembro!$K$10</f>
        <v>0</v>
      </c>
      <c r="H42" s="11">
        <f>[38]Dezembro!$K$11</f>
        <v>0</v>
      </c>
      <c r="I42" s="11">
        <f>[38]Dezembro!$K$12</f>
        <v>0</v>
      </c>
      <c r="J42" s="11">
        <f>[38]Dezembro!$K$13</f>
        <v>0</v>
      </c>
      <c r="K42" s="11">
        <f>[38]Dezembro!$K$14</f>
        <v>0</v>
      </c>
      <c r="L42" s="11">
        <f>[38]Dezembro!$K$15</f>
        <v>0</v>
      </c>
      <c r="M42" s="11">
        <f>[38]Dezembro!$K$16</f>
        <v>21.799999999999997</v>
      </c>
      <c r="N42" s="11">
        <f>[38]Dezembro!$K$17</f>
        <v>0</v>
      </c>
      <c r="O42" s="11">
        <f>[38]Dezembro!$K$18</f>
        <v>0</v>
      </c>
      <c r="P42" s="11">
        <f>[38]Dezembro!$K$19</f>
        <v>0</v>
      </c>
      <c r="Q42" s="11">
        <f>[38]Dezembro!$K$20</f>
        <v>37.6</v>
      </c>
      <c r="R42" s="11">
        <f>[38]Dezembro!$K$21</f>
        <v>0</v>
      </c>
      <c r="S42" s="11">
        <f>[38]Dezembro!$K$22</f>
        <v>0</v>
      </c>
      <c r="T42" s="11">
        <f>[38]Dezembro!$K$23</f>
        <v>0</v>
      </c>
      <c r="U42" s="11">
        <f>[38]Dezembro!$K$24</f>
        <v>0</v>
      </c>
      <c r="V42" s="11">
        <f>[38]Dezembro!$K$25</f>
        <v>0</v>
      </c>
      <c r="W42" s="11">
        <f>[38]Dezembro!$K$26</f>
        <v>9.8000000000000007</v>
      </c>
      <c r="X42" s="11">
        <f>[38]Dezembro!$K$27</f>
        <v>19.600000000000001</v>
      </c>
      <c r="Y42" s="11">
        <f>[38]Dezembro!$K$28</f>
        <v>0.4</v>
      </c>
      <c r="Z42" s="11">
        <f>[38]Dezembro!$K$29</f>
        <v>0.8</v>
      </c>
      <c r="AA42" s="11">
        <f>[38]Dezembro!$K$30</f>
        <v>0</v>
      </c>
      <c r="AB42" s="11">
        <f>[38]Dezembro!$K$31</f>
        <v>0</v>
      </c>
      <c r="AC42" s="11">
        <f>[38]Dezembro!$K$32</f>
        <v>14.999999999999998</v>
      </c>
      <c r="AD42" s="11">
        <f>[38]Dezembro!$K$33</f>
        <v>0</v>
      </c>
      <c r="AE42" s="11">
        <f>[38]Dezembro!$K$34</f>
        <v>50</v>
      </c>
      <c r="AF42" s="11">
        <f>[38]Dezembro!$K$35</f>
        <v>3.6</v>
      </c>
      <c r="AG42" s="15">
        <f t="shared" ref="AG42" si="29">SUM(B42:AF42)</f>
        <v>158.99999999999997</v>
      </c>
      <c r="AH42" s="17">
        <f t="shared" ref="AH42" si="30">MAX(B42:AF42)</f>
        <v>50</v>
      </c>
      <c r="AI42" s="68">
        <f t="shared" ref="AI42:AI43" si="31">COUNTIF(B42:AF42,"=0,0")</f>
        <v>21</v>
      </c>
    </row>
    <row r="43" spans="1:37" x14ac:dyDescent="0.2">
      <c r="A43" s="59" t="s">
        <v>157</v>
      </c>
      <c r="B43" s="11">
        <f>[39]Dezembro!$K$5</f>
        <v>40.400000000000006</v>
      </c>
      <c r="C43" s="11">
        <f>[39]Dezembro!$K$6</f>
        <v>0</v>
      </c>
      <c r="D43" s="11">
        <f>[39]Dezembro!$K$7</f>
        <v>0</v>
      </c>
      <c r="E43" s="11">
        <f>[39]Dezembro!$K$8</f>
        <v>0</v>
      </c>
      <c r="F43" s="11">
        <f>[39]Dezembro!$K$9</f>
        <v>0</v>
      </c>
      <c r="G43" s="11">
        <f>[39]Dezembro!$K$10</f>
        <v>0</v>
      </c>
      <c r="H43" s="11">
        <f>[39]Dezembro!$K$11</f>
        <v>0</v>
      </c>
      <c r="I43" s="11">
        <f>[39]Dezembro!$K$12</f>
        <v>0</v>
      </c>
      <c r="J43" s="11">
        <f>[39]Dezembro!$K$13</f>
        <v>0</v>
      </c>
      <c r="K43" s="11">
        <f>[39]Dezembro!$K$14</f>
        <v>0</v>
      </c>
      <c r="L43" s="11">
        <f>[39]Dezembro!$K$15</f>
        <v>0</v>
      </c>
      <c r="M43" s="11">
        <f>[39]Dezembro!$K$16</f>
        <v>1</v>
      </c>
      <c r="N43" s="11">
        <f>[39]Dezembro!$K$17</f>
        <v>0.4</v>
      </c>
      <c r="O43" s="11">
        <f>[39]Dezembro!$K$18</f>
        <v>0</v>
      </c>
      <c r="P43" s="11">
        <f>[39]Dezembro!$K$19</f>
        <v>18.8</v>
      </c>
      <c r="Q43" s="11">
        <f>[39]Dezembro!$K$20</f>
        <v>0</v>
      </c>
      <c r="R43" s="11">
        <f>[39]Dezembro!$K$21</f>
        <v>0</v>
      </c>
      <c r="S43" s="11">
        <f>[39]Dezembro!$K$22</f>
        <v>11.2</v>
      </c>
      <c r="T43" s="11">
        <f>[39]Dezembro!$K$23</f>
        <v>0</v>
      </c>
      <c r="U43" s="11">
        <f>[39]Dezembro!$K$24</f>
        <v>0</v>
      </c>
      <c r="V43" s="11">
        <f>[39]Dezembro!$K$25</f>
        <v>0</v>
      </c>
      <c r="W43" s="11">
        <f>[39]Dezembro!$K$26</f>
        <v>0</v>
      </c>
      <c r="X43" s="11">
        <f>[39]Dezembro!$K$27</f>
        <v>13</v>
      </c>
      <c r="Y43" s="11">
        <f>[39]Dezembro!$K$28</f>
        <v>7.9999999999999991</v>
      </c>
      <c r="Z43" s="11">
        <f>[39]Dezembro!$K$29</f>
        <v>0.2</v>
      </c>
      <c r="AA43" s="11">
        <f>[39]Dezembro!$K$30</f>
        <v>6.6</v>
      </c>
      <c r="AB43" s="11">
        <f>[39]Dezembro!$K$31</f>
        <v>32.6</v>
      </c>
      <c r="AC43" s="11">
        <f>[39]Dezembro!$K$32</f>
        <v>5.2</v>
      </c>
      <c r="AD43" s="11">
        <f>[39]Dezembro!$K$33</f>
        <v>0</v>
      </c>
      <c r="AE43" s="11">
        <f>[39]Dezembro!$K$34</f>
        <v>2.4</v>
      </c>
      <c r="AF43" s="11">
        <f>[39]Dezembro!$K$35</f>
        <v>0.2</v>
      </c>
      <c r="AG43" s="15">
        <f t="shared" ref="AG43" si="32">SUM(B43:AF43)</f>
        <v>140</v>
      </c>
      <c r="AH43" s="17">
        <f>MAX(B43:AF43)</f>
        <v>40.400000000000006</v>
      </c>
      <c r="AI43" s="68">
        <f t="shared" si="31"/>
        <v>18</v>
      </c>
      <c r="AK43" s="12" t="s">
        <v>47</v>
      </c>
    </row>
    <row r="44" spans="1:37" x14ac:dyDescent="0.2">
      <c r="A44" s="59" t="s">
        <v>18</v>
      </c>
      <c r="B44" s="11">
        <f>[40]Dezembro!$K$5</f>
        <v>3</v>
      </c>
      <c r="C44" s="11">
        <f>[40]Dezembro!$K$6</f>
        <v>0.2</v>
      </c>
      <c r="D44" s="11">
        <f>[40]Dezembro!$K$7</f>
        <v>0</v>
      </c>
      <c r="E44" s="11">
        <f>[40]Dezembro!$K$8</f>
        <v>0</v>
      </c>
      <c r="F44" s="11">
        <f>[40]Dezembro!$K$9</f>
        <v>0</v>
      </c>
      <c r="G44" s="11">
        <f>[40]Dezembro!$K$10</f>
        <v>0</v>
      </c>
      <c r="H44" s="11">
        <f>[40]Dezembro!$K$11</f>
        <v>0</v>
      </c>
      <c r="I44" s="11">
        <f>[40]Dezembro!$K$12</f>
        <v>0</v>
      </c>
      <c r="J44" s="11">
        <f>[40]Dezembro!$K$13</f>
        <v>0</v>
      </c>
      <c r="K44" s="11">
        <f>[40]Dezembro!$K$14</f>
        <v>0</v>
      </c>
      <c r="L44" s="11">
        <f>[40]Dezembro!$K$15</f>
        <v>0</v>
      </c>
      <c r="M44" s="11">
        <f>[40]Dezembro!$K$16</f>
        <v>1</v>
      </c>
      <c r="N44" s="11">
        <f>[40]Dezembro!$K$17</f>
        <v>0.4</v>
      </c>
      <c r="O44" s="11">
        <f>[40]Dezembro!$K$18</f>
        <v>0.2</v>
      </c>
      <c r="P44" s="11">
        <f>[40]Dezembro!$K$19</f>
        <v>0</v>
      </c>
      <c r="Q44" s="11">
        <f>[40]Dezembro!$K$20</f>
        <v>0</v>
      </c>
      <c r="R44" s="11">
        <f>[40]Dezembro!$K$21</f>
        <v>0</v>
      </c>
      <c r="S44" s="11">
        <f>[40]Dezembro!$K$22</f>
        <v>0</v>
      </c>
      <c r="T44" s="11">
        <f>[40]Dezembro!$K$23</f>
        <v>0</v>
      </c>
      <c r="U44" s="11">
        <f>[40]Dezembro!$K$24</f>
        <v>0</v>
      </c>
      <c r="V44" s="11">
        <f>[40]Dezembro!$K$25</f>
        <v>0</v>
      </c>
      <c r="W44" s="11">
        <f>[40]Dezembro!$K$26</f>
        <v>0</v>
      </c>
      <c r="X44" s="11">
        <f>[40]Dezembro!$K$27</f>
        <v>11.2</v>
      </c>
      <c r="Y44" s="11">
        <f>[40]Dezembro!$K$28</f>
        <v>6.6</v>
      </c>
      <c r="Z44" s="11">
        <f>[40]Dezembro!$K$29</f>
        <v>2.2000000000000002</v>
      </c>
      <c r="AA44" s="11">
        <f>[40]Dezembro!$K$30</f>
        <v>1.2</v>
      </c>
      <c r="AB44" s="11">
        <f>[40]Dezembro!$K$31</f>
        <v>0.4</v>
      </c>
      <c r="AC44" s="11">
        <f>[40]Dezembro!$K$32</f>
        <v>8.4</v>
      </c>
      <c r="AD44" s="11">
        <f>[40]Dezembro!$K$33</f>
        <v>0.8</v>
      </c>
      <c r="AE44" s="11">
        <f>[40]Dezembro!$K$34</f>
        <v>1.7999999999999998</v>
      </c>
      <c r="AF44" s="11">
        <f>[40]Dezembro!$K$35</f>
        <v>94.6</v>
      </c>
      <c r="AG44" s="15">
        <f t="shared" ref="AG44" si="33">SUM(B44:AF44)</f>
        <v>132</v>
      </c>
      <c r="AH44" s="17">
        <f t="shared" ref="AH44:AH45" si="34">MAX(B44:AF44)</f>
        <v>94.6</v>
      </c>
      <c r="AI44" s="68">
        <f t="shared" ref="AI44:AI45" si="35">COUNTIF(B44:AF44,"=0,0")</f>
        <v>17</v>
      </c>
    </row>
    <row r="45" spans="1:37" x14ac:dyDescent="0.2">
      <c r="A45" s="59" t="s">
        <v>162</v>
      </c>
      <c r="B45" s="11">
        <f>[41]Dezembro!$K$5</f>
        <v>7.8</v>
      </c>
      <c r="C45" s="11">
        <f>[41]Dezembro!$K$6</f>
        <v>0.60000000000000009</v>
      </c>
      <c r="D45" s="11">
        <f>[41]Dezembro!$K$7</f>
        <v>0</v>
      </c>
      <c r="E45" s="11">
        <f>[41]Dezembro!$K$8</f>
        <v>0</v>
      </c>
      <c r="F45" s="11">
        <f>[41]Dezembro!$K$9</f>
        <v>0</v>
      </c>
      <c r="G45" s="11">
        <f>[41]Dezembro!$K$10</f>
        <v>0</v>
      </c>
      <c r="H45" s="11">
        <f>[41]Dezembro!$K$11</f>
        <v>0</v>
      </c>
      <c r="I45" s="11">
        <f>[41]Dezembro!$K$12</f>
        <v>0</v>
      </c>
      <c r="J45" s="11">
        <f>[41]Dezembro!$K$13</f>
        <v>0</v>
      </c>
      <c r="K45" s="11">
        <f>[41]Dezembro!$K$14</f>
        <v>0</v>
      </c>
      <c r="L45" s="11">
        <f>[41]Dezembro!$K$15</f>
        <v>0</v>
      </c>
      <c r="M45" s="11">
        <f>[41]Dezembro!$K$16</f>
        <v>0</v>
      </c>
      <c r="N45" s="11">
        <f>[41]Dezembro!$K$17</f>
        <v>2.6</v>
      </c>
      <c r="O45" s="11">
        <f>[41]Dezembro!$K$18</f>
        <v>0.8</v>
      </c>
      <c r="P45" s="11">
        <f>[41]Dezembro!$K$19</f>
        <v>1.4</v>
      </c>
      <c r="Q45" s="11">
        <f>[41]Dezembro!$K$20</f>
        <v>0</v>
      </c>
      <c r="R45" s="11">
        <f>[41]Dezembro!$K$21</f>
        <v>0</v>
      </c>
      <c r="S45" s="11">
        <f>[41]Dezembro!$K$22</f>
        <v>0</v>
      </c>
      <c r="T45" s="11">
        <f>[41]Dezembro!$K$23</f>
        <v>0</v>
      </c>
      <c r="U45" s="11">
        <f>[41]Dezembro!$K$24</f>
        <v>0</v>
      </c>
      <c r="V45" s="11">
        <f>[41]Dezembro!$K$25</f>
        <v>3.2</v>
      </c>
      <c r="W45" s="11">
        <f>[41]Dezembro!$K$26</f>
        <v>6.2</v>
      </c>
      <c r="X45" s="11">
        <f>[41]Dezembro!$K$27</f>
        <v>0.4</v>
      </c>
      <c r="Y45" s="11">
        <f>[41]Dezembro!$K$28</f>
        <v>22.199999999999996</v>
      </c>
      <c r="Z45" s="11">
        <f>[41]Dezembro!$K$29</f>
        <v>14.2</v>
      </c>
      <c r="AA45" s="11">
        <f>[41]Dezembro!$K$30</f>
        <v>28.599999999999998</v>
      </c>
      <c r="AB45" s="11">
        <f>[41]Dezembro!$K$31</f>
        <v>56.000000000000007</v>
      </c>
      <c r="AC45" s="11">
        <f>[41]Dezembro!$K$32</f>
        <v>11.6</v>
      </c>
      <c r="AD45" s="11">
        <f>[41]Dezembro!$K$33</f>
        <v>0.2</v>
      </c>
      <c r="AE45" s="11">
        <f>[41]Dezembro!$K$34</f>
        <v>4.6000000000000005</v>
      </c>
      <c r="AF45" s="11">
        <f>[41]Dezembro!$K$35</f>
        <v>0</v>
      </c>
      <c r="AG45" s="15">
        <f t="shared" ref="AG45" si="36">SUM(B45:AF45)</f>
        <v>160.39999999999998</v>
      </c>
      <c r="AH45" s="17">
        <f t="shared" si="34"/>
        <v>56.000000000000007</v>
      </c>
      <c r="AI45" s="68">
        <f t="shared" si="35"/>
        <v>16</v>
      </c>
    </row>
    <row r="46" spans="1:37" x14ac:dyDescent="0.2">
      <c r="A46" s="59" t="s">
        <v>19</v>
      </c>
      <c r="B46" s="11">
        <f>[42]Dezembro!$K$5</f>
        <v>0</v>
      </c>
      <c r="C46" s="11">
        <f>[42]Dezembro!$K$6</f>
        <v>0</v>
      </c>
      <c r="D46" s="11">
        <f>[42]Dezembro!$K$7</f>
        <v>0</v>
      </c>
      <c r="E46" s="11">
        <f>[42]Dezembro!$K$8</f>
        <v>0</v>
      </c>
      <c r="F46" s="11">
        <f>[42]Dezembro!$K$9</f>
        <v>0</v>
      </c>
      <c r="G46" s="11">
        <f>[42]Dezembro!$K$10</f>
        <v>0</v>
      </c>
      <c r="H46" s="11">
        <f>[42]Dezembro!$K$11</f>
        <v>0</v>
      </c>
      <c r="I46" s="11">
        <f>[42]Dezembro!$K$12</f>
        <v>0</v>
      </c>
      <c r="J46" s="11">
        <f>[42]Dezembro!$K$13</f>
        <v>0</v>
      </c>
      <c r="K46" s="11">
        <f>[42]Dezembro!$K$14</f>
        <v>0</v>
      </c>
      <c r="L46" s="11">
        <f>[42]Dezembro!$K$15</f>
        <v>0</v>
      </c>
      <c r="M46" s="11">
        <f>[42]Dezembro!$K$16</f>
        <v>0</v>
      </c>
      <c r="N46" s="11">
        <f>[42]Dezembro!$K$17</f>
        <v>24.4</v>
      </c>
      <c r="O46" s="11">
        <f>[42]Dezembro!$K$18</f>
        <v>0</v>
      </c>
      <c r="P46" s="11">
        <f>[42]Dezembro!$K$19</f>
        <v>15</v>
      </c>
      <c r="Q46" s="11">
        <f>[42]Dezembro!$K$20</f>
        <v>0</v>
      </c>
      <c r="R46" s="11">
        <f>[42]Dezembro!$K$21</f>
        <v>0</v>
      </c>
      <c r="S46" s="11">
        <f>[42]Dezembro!$K$22</f>
        <v>0</v>
      </c>
      <c r="T46" s="11">
        <f>[42]Dezembro!$K$23</f>
        <v>0</v>
      </c>
      <c r="U46" s="11">
        <f>[42]Dezembro!$K$24</f>
        <v>0.2</v>
      </c>
      <c r="V46" s="11">
        <f>[42]Dezembro!$K$25</f>
        <v>7.6</v>
      </c>
      <c r="W46" s="11">
        <f>[42]Dezembro!$K$26</f>
        <v>0.60000000000000009</v>
      </c>
      <c r="X46" s="11">
        <f>[42]Dezembro!$K$27</f>
        <v>19.999999999999996</v>
      </c>
      <c r="Y46" s="11">
        <f>[42]Dezembro!$K$28</f>
        <v>0.2</v>
      </c>
      <c r="Z46" s="11">
        <f>[42]Dezembro!$K$29</f>
        <v>0.2</v>
      </c>
      <c r="AA46" s="11">
        <f>[42]Dezembro!$K$30</f>
        <v>2.2000000000000002</v>
      </c>
      <c r="AB46" s="11">
        <f>[42]Dezembro!$K$31</f>
        <v>0</v>
      </c>
      <c r="AC46" s="11">
        <f>[42]Dezembro!$K$32</f>
        <v>1</v>
      </c>
      <c r="AD46" s="11">
        <f>[42]Dezembro!$K$33</f>
        <v>21.599999999999998</v>
      </c>
      <c r="AE46" s="11">
        <f>[42]Dezembro!$K$34</f>
        <v>0.2</v>
      </c>
      <c r="AF46" s="11">
        <f>[42]Dezembro!$K$35</f>
        <v>0</v>
      </c>
      <c r="AG46" s="15">
        <f t="shared" ref="AG46:AG49" si="37">SUM(B46:AF46)</f>
        <v>93.2</v>
      </c>
      <c r="AH46" s="17">
        <f t="shared" ref="AH46:AH49" si="38">MAX(B46:AF46)</f>
        <v>24.4</v>
      </c>
      <c r="AI46" s="68">
        <f t="shared" ref="AI46:AI48" si="39">COUNTIF(B46:AF46,"=0,0")</f>
        <v>19</v>
      </c>
      <c r="AJ46" s="12" t="s">
        <v>47</v>
      </c>
    </row>
    <row r="47" spans="1:37" x14ac:dyDescent="0.2">
      <c r="A47" s="59" t="s">
        <v>31</v>
      </c>
      <c r="B47" s="11">
        <f>[43]Dezembro!$K$5</f>
        <v>1.2</v>
      </c>
      <c r="C47" s="11">
        <f>[43]Dezembro!$K$6</f>
        <v>0.8</v>
      </c>
      <c r="D47" s="11">
        <f>[43]Dezembro!$K$7</f>
        <v>0</v>
      </c>
      <c r="E47" s="11">
        <f>[43]Dezembro!$K$8</f>
        <v>0.2</v>
      </c>
      <c r="F47" s="11">
        <f>[43]Dezembro!$K$9</f>
        <v>0</v>
      </c>
      <c r="G47" s="11">
        <f>[43]Dezembro!$K$10</f>
        <v>0</v>
      </c>
      <c r="H47" s="11">
        <f>[43]Dezembro!$K$11</f>
        <v>0</v>
      </c>
      <c r="I47" s="11">
        <f>[43]Dezembro!$K$12</f>
        <v>0</v>
      </c>
      <c r="J47" s="11">
        <f>[43]Dezembro!$K$13</f>
        <v>0</v>
      </c>
      <c r="K47" s="11">
        <f>[43]Dezembro!$K$14</f>
        <v>0</v>
      </c>
      <c r="L47" s="11">
        <f>[43]Dezembro!$K$15</f>
        <v>0</v>
      </c>
      <c r="M47" s="11">
        <f>[43]Dezembro!$K$16</f>
        <v>0.4</v>
      </c>
      <c r="N47" s="11">
        <f>[43]Dezembro!$K$17</f>
        <v>0.8</v>
      </c>
      <c r="O47" s="11">
        <f>[43]Dezembro!$K$18</f>
        <v>0</v>
      </c>
      <c r="P47" s="11">
        <f>[43]Dezembro!$K$19</f>
        <v>0</v>
      </c>
      <c r="Q47" s="11">
        <f>[43]Dezembro!$K$20</f>
        <v>0</v>
      </c>
      <c r="R47" s="11">
        <f>[43]Dezembro!$K$21</f>
        <v>0</v>
      </c>
      <c r="S47" s="11">
        <f>[43]Dezembro!$K$22</f>
        <v>0</v>
      </c>
      <c r="T47" s="11">
        <f>[43]Dezembro!$K$23</f>
        <v>0</v>
      </c>
      <c r="U47" s="11">
        <f>[43]Dezembro!$K$24</f>
        <v>0.2</v>
      </c>
      <c r="V47" s="11">
        <f>[43]Dezembro!$K$25</f>
        <v>12.6</v>
      </c>
      <c r="W47" s="11">
        <f>[43]Dezembro!$K$26</f>
        <v>0</v>
      </c>
      <c r="X47" s="11">
        <f>[43]Dezembro!$K$27</f>
        <v>0</v>
      </c>
      <c r="Y47" s="11">
        <f>[43]Dezembro!$K$28</f>
        <v>2.4</v>
      </c>
      <c r="Z47" s="11">
        <f>[43]Dezembro!$K$29</f>
        <v>1.6</v>
      </c>
      <c r="AA47" s="11">
        <f>[43]Dezembro!$K$30</f>
        <v>0</v>
      </c>
      <c r="AB47" s="11">
        <f>[43]Dezembro!$K$31</f>
        <v>0</v>
      </c>
      <c r="AC47" s="11">
        <f>[43]Dezembro!$K$32</f>
        <v>2.2000000000000002</v>
      </c>
      <c r="AD47" s="11">
        <f>[43]Dezembro!$K$33</f>
        <v>38.6</v>
      </c>
      <c r="AE47" s="11">
        <f>[43]Dezembro!$K$34</f>
        <v>0</v>
      </c>
      <c r="AF47" s="11">
        <f>[43]Dezembro!$K$35</f>
        <v>0.2</v>
      </c>
      <c r="AG47" s="15">
        <f>SUM(B47:AF47)</f>
        <v>61.2</v>
      </c>
      <c r="AH47" s="17">
        <f t="shared" si="38"/>
        <v>38.6</v>
      </c>
      <c r="AI47" s="68">
        <f t="shared" si="39"/>
        <v>19</v>
      </c>
    </row>
    <row r="48" spans="1:37" x14ac:dyDescent="0.2">
      <c r="A48" s="59" t="s">
        <v>44</v>
      </c>
      <c r="B48" s="11">
        <f>[44]Dezembro!$K$5</f>
        <v>49.6</v>
      </c>
      <c r="C48" s="11">
        <f>[44]Dezembro!$K$6</f>
        <v>15.399999999999997</v>
      </c>
      <c r="D48" s="11">
        <f>[44]Dezembro!$K$7</f>
        <v>0</v>
      </c>
      <c r="E48" s="11">
        <f>[44]Dezembro!$K$8</f>
        <v>0</v>
      </c>
      <c r="F48" s="11">
        <f>[44]Dezembro!$K$9</f>
        <v>0</v>
      </c>
      <c r="G48" s="11">
        <f>[44]Dezembro!$K$10</f>
        <v>0</v>
      </c>
      <c r="H48" s="11">
        <f>[44]Dezembro!$K$11</f>
        <v>0</v>
      </c>
      <c r="I48" s="11">
        <f>[44]Dezembro!$K$12</f>
        <v>0</v>
      </c>
      <c r="J48" s="11">
        <f>[44]Dezembro!$K$13</f>
        <v>3</v>
      </c>
      <c r="K48" s="11">
        <f>[44]Dezembro!$K$14</f>
        <v>0.2</v>
      </c>
      <c r="L48" s="11">
        <f>[44]Dezembro!$K$15</f>
        <v>0</v>
      </c>
      <c r="M48" s="11">
        <f>[44]Dezembro!$K$16</f>
        <v>6.2</v>
      </c>
      <c r="N48" s="11">
        <f>[44]Dezembro!$K$17</f>
        <v>3.2</v>
      </c>
      <c r="O48" s="11">
        <f>[44]Dezembro!$K$18</f>
        <v>0</v>
      </c>
      <c r="P48" s="11">
        <f>[44]Dezembro!$K$19</f>
        <v>0.2</v>
      </c>
      <c r="Q48" s="11">
        <f>[44]Dezembro!$K$20</f>
        <v>0</v>
      </c>
      <c r="R48" s="11">
        <f>[44]Dezembro!$K$21</f>
        <v>0</v>
      </c>
      <c r="S48" s="11">
        <f>[44]Dezembro!$K$22</f>
        <v>0</v>
      </c>
      <c r="T48" s="11">
        <f>[44]Dezembro!$K$23</f>
        <v>0</v>
      </c>
      <c r="U48" s="11">
        <f>[44]Dezembro!$K$24</f>
        <v>0.8</v>
      </c>
      <c r="V48" s="11">
        <f>[44]Dezembro!$K$25</f>
        <v>0</v>
      </c>
      <c r="W48" s="11">
        <f>[44]Dezembro!$K$26</f>
        <v>7.6</v>
      </c>
      <c r="X48" s="11">
        <f>[44]Dezembro!$K$27</f>
        <v>15.799999999999999</v>
      </c>
      <c r="Y48" s="11">
        <f>[44]Dezembro!$K$28</f>
        <v>0</v>
      </c>
      <c r="Z48" s="11">
        <f>[44]Dezembro!$K$29</f>
        <v>0</v>
      </c>
      <c r="AA48" s="11">
        <f>[44]Dezembro!$K$30</f>
        <v>30.400000000000002</v>
      </c>
      <c r="AB48" s="11">
        <f>[44]Dezembro!$K$31</f>
        <v>4.6000000000000005</v>
      </c>
      <c r="AC48" s="11">
        <f>[44]Dezembro!$K$32</f>
        <v>18.399999999999999</v>
      </c>
      <c r="AD48" s="11">
        <f>[44]Dezembro!$K$33</f>
        <v>56.800000000000004</v>
      </c>
      <c r="AE48" s="11">
        <f>[44]Dezembro!$K$34</f>
        <v>2.2000000000000002</v>
      </c>
      <c r="AF48" s="11">
        <f>[44]Dezembro!$K$35</f>
        <v>0.4</v>
      </c>
      <c r="AG48" s="15">
        <f>SUM(B48:AF48)</f>
        <v>214.8</v>
      </c>
      <c r="AH48" s="17">
        <f t="shared" si="38"/>
        <v>56.800000000000004</v>
      </c>
      <c r="AI48" s="68">
        <f t="shared" si="39"/>
        <v>15</v>
      </c>
      <c r="AJ48" s="12" t="s">
        <v>47</v>
      </c>
    </row>
    <row r="49" spans="1:36" x14ac:dyDescent="0.2">
      <c r="A49" s="59" t="s">
        <v>20</v>
      </c>
      <c r="B49" s="11">
        <f>[45]Dezembro!$K$5</f>
        <v>8.6</v>
      </c>
      <c r="C49" s="11">
        <f>[45]Dezembro!$K$6</f>
        <v>0.2</v>
      </c>
      <c r="D49" s="11">
        <f>[45]Dezembro!$K$7</f>
        <v>0</v>
      </c>
      <c r="E49" s="11">
        <f>[45]Dezembro!$K$8</f>
        <v>0</v>
      </c>
      <c r="F49" s="11">
        <f>[45]Dezembro!$K$9</f>
        <v>0</v>
      </c>
      <c r="G49" s="11">
        <f>[45]Dezembro!$K$10</f>
        <v>0</v>
      </c>
      <c r="H49" s="11">
        <f>[45]Dezembro!$K$11</f>
        <v>0</v>
      </c>
      <c r="I49" s="11">
        <f>[45]Dezembro!$K$12</f>
        <v>0</v>
      </c>
      <c r="J49" s="11">
        <f>[45]Dezembro!$K$13</f>
        <v>0</v>
      </c>
      <c r="K49" s="11">
        <f>[45]Dezembro!$K$14</f>
        <v>0</v>
      </c>
      <c r="L49" s="11">
        <f>[45]Dezembro!$K$15</f>
        <v>0</v>
      </c>
      <c r="M49" s="11">
        <f>[45]Dezembro!$K$16</f>
        <v>0</v>
      </c>
      <c r="N49" s="11">
        <f>[45]Dezembro!$K$17</f>
        <v>0</v>
      </c>
      <c r="O49" s="11">
        <f>[45]Dezembro!$K$18</f>
        <v>6.6000000000000005</v>
      </c>
      <c r="P49" s="11">
        <f>[45]Dezembro!$K$19</f>
        <v>0</v>
      </c>
      <c r="Q49" s="11">
        <f>[45]Dezembro!$K$20</f>
        <v>0</v>
      </c>
      <c r="R49" s="11">
        <f>[45]Dezembro!$K$21</f>
        <v>1</v>
      </c>
      <c r="S49" s="11">
        <f>[45]Dezembro!$K$22</f>
        <v>0</v>
      </c>
      <c r="T49" s="11">
        <f>[45]Dezembro!$K$23</f>
        <v>0</v>
      </c>
      <c r="U49" s="11">
        <f>[45]Dezembro!$K$24</f>
        <v>0</v>
      </c>
      <c r="V49" s="11">
        <f>[45]Dezembro!$K$25</f>
        <v>3</v>
      </c>
      <c r="W49" s="11">
        <f>[45]Dezembro!$K$26</f>
        <v>0</v>
      </c>
      <c r="X49" s="11">
        <f>[45]Dezembro!$K$27</f>
        <v>8.1999999999999993</v>
      </c>
      <c r="Y49" s="11">
        <f>[45]Dezembro!$K$28</f>
        <v>1</v>
      </c>
      <c r="Z49" s="11">
        <f>[45]Dezembro!$K$29</f>
        <v>16</v>
      </c>
      <c r="AA49" s="11">
        <f>[45]Dezembro!$K$30</f>
        <v>6.6</v>
      </c>
      <c r="AB49" s="11">
        <f>[45]Dezembro!$K$31</f>
        <v>10.999999999999998</v>
      </c>
      <c r="AC49" s="11">
        <f>[45]Dezembro!$K$32</f>
        <v>0</v>
      </c>
      <c r="AD49" s="11">
        <f>[45]Dezembro!$K$33</f>
        <v>22.599999999999998</v>
      </c>
      <c r="AE49" s="11">
        <f>[45]Dezembro!$K$34</f>
        <v>0.2</v>
      </c>
      <c r="AF49" s="11">
        <f>[45]Dezembro!$K$35</f>
        <v>0</v>
      </c>
      <c r="AG49" s="15">
        <f t="shared" si="37"/>
        <v>85</v>
      </c>
      <c r="AH49" s="17">
        <f t="shared" si="38"/>
        <v>22.599999999999998</v>
      </c>
      <c r="AI49" s="68">
        <f>COUNTIF(B49:AF49,"=0,0")</f>
        <v>19</v>
      </c>
    </row>
    <row r="50" spans="1:36" s="5" customFormat="1" ht="17.100000000000001" customHeight="1" x14ac:dyDescent="0.2">
      <c r="A50" s="60" t="s">
        <v>33</v>
      </c>
      <c r="B50" s="13">
        <f t="shared" ref="B50:AH50" si="40">MAX(B5:B49)</f>
        <v>49.6</v>
      </c>
      <c r="C50" s="13">
        <f t="shared" si="40"/>
        <v>15.399999999999997</v>
      </c>
      <c r="D50" s="13">
        <f t="shared" si="40"/>
        <v>0</v>
      </c>
      <c r="E50" s="13">
        <f t="shared" si="40"/>
        <v>0.2</v>
      </c>
      <c r="F50" s="13">
        <f t="shared" si="40"/>
        <v>0</v>
      </c>
      <c r="G50" s="13">
        <f t="shared" si="40"/>
        <v>24.599999999999998</v>
      </c>
      <c r="H50" s="13">
        <f t="shared" si="40"/>
        <v>2.2000000000000002</v>
      </c>
      <c r="I50" s="13">
        <f t="shared" si="40"/>
        <v>0</v>
      </c>
      <c r="J50" s="13">
        <f t="shared" si="40"/>
        <v>3</v>
      </c>
      <c r="K50" s="13">
        <f t="shared" si="40"/>
        <v>9.6</v>
      </c>
      <c r="L50" s="13">
        <f t="shared" si="40"/>
        <v>4.4000000000000004</v>
      </c>
      <c r="M50" s="13">
        <f t="shared" si="40"/>
        <v>21.799999999999997</v>
      </c>
      <c r="N50" s="13">
        <f t="shared" si="40"/>
        <v>45</v>
      </c>
      <c r="O50" s="13">
        <f t="shared" si="40"/>
        <v>15.399999999999999</v>
      </c>
      <c r="P50" s="13">
        <f t="shared" si="40"/>
        <v>44.400000000000006</v>
      </c>
      <c r="Q50" s="13">
        <f t="shared" si="40"/>
        <v>37.6</v>
      </c>
      <c r="R50" s="13">
        <f t="shared" si="40"/>
        <v>5</v>
      </c>
      <c r="S50" s="13">
        <f t="shared" si="40"/>
        <v>18.2</v>
      </c>
      <c r="T50" s="13">
        <f t="shared" si="40"/>
        <v>34.200000000000003</v>
      </c>
      <c r="U50" s="13">
        <f t="shared" si="40"/>
        <v>6.2</v>
      </c>
      <c r="V50" s="13">
        <f t="shared" si="40"/>
        <v>15.2</v>
      </c>
      <c r="W50" s="13">
        <f t="shared" si="40"/>
        <v>23.2</v>
      </c>
      <c r="X50" s="13">
        <f t="shared" si="40"/>
        <v>97.2</v>
      </c>
      <c r="Y50" s="13">
        <f t="shared" si="40"/>
        <v>74.599999999999994</v>
      </c>
      <c r="Z50" s="13">
        <f t="shared" si="40"/>
        <v>35.6</v>
      </c>
      <c r="AA50" s="13">
        <f t="shared" si="40"/>
        <v>37.799999999999997</v>
      </c>
      <c r="AB50" s="13">
        <f t="shared" si="40"/>
        <v>56.000000000000007</v>
      </c>
      <c r="AC50" s="13">
        <f t="shared" si="40"/>
        <v>56.800000000000004</v>
      </c>
      <c r="AD50" s="13">
        <f t="shared" si="40"/>
        <v>75.999999999999986</v>
      </c>
      <c r="AE50" s="13">
        <f t="shared" si="40"/>
        <v>50</v>
      </c>
      <c r="AF50" s="13">
        <f t="shared" ref="AF50" si="41">MAX(AF5:AF49)</f>
        <v>94.6</v>
      </c>
      <c r="AG50" s="15">
        <f t="shared" si="40"/>
        <v>214.8</v>
      </c>
      <c r="AH50" s="95">
        <f t="shared" si="40"/>
        <v>97.2</v>
      </c>
      <c r="AI50" s="182"/>
    </row>
    <row r="51" spans="1:36" s="8" customFormat="1" x14ac:dyDescent="0.2">
      <c r="A51" s="69" t="s">
        <v>34</v>
      </c>
      <c r="B51" s="115">
        <f t="shared" ref="B51:AG51" si="42">SUM(B5:B49)</f>
        <v>261.40000000000009</v>
      </c>
      <c r="C51" s="115">
        <f t="shared" si="42"/>
        <v>39</v>
      </c>
      <c r="D51" s="115">
        <f t="shared" si="42"/>
        <v>0</v>
      </c>
      <c r="E51" s="115">
        <f t="shared" si="42"/>
        <v>0.2</v>
      </c>
      <c r="F51" s="115">
        <f t="shared" si="42"/>
        <v>0</v>
      </c>
      <c r="G51" s="115">
        <f t="shared" si="42"/>
        <v>24.799999999999997</v>
      </c>
      <c r="H51" s="115">
        <f t="shared" si="42"/>
        <v>2.2000000000000002</v>
      </c>
      <c r="I51" s="115">
        <f t="shared" si="42"/>
        <v>0</v>
      </c>
      <c r="J51" s="115">
        <f t="shared" si="42"/>
        <v>3</v>
      </c>
      <c r="K51" s="115">
        <f t="shared" si="42"/>
        <v>9.7999999999999989</v>
      </c>
      <c r="L51" s="115">
        <f t="shared" si="42"/>
        <v>4.4000000000000004</v>
      </c>
      <c r="M51" s="115">
        <f t="shared" si="42"/>
        <v>93.600000000000009</v>
      </c>
      <c r="N51" s="115">
        <f t="shared" si="42"/>
        <v>224.79999999999998</v>
      </c>
      <c r="O51" s="115">
        <f t="shared" si="42"/>
        <v>42.2</v>
      </c>
      <c r="P51" s="115">
        <f t="shared" si="42"/>
        <v>151.79999999999998</v>
      </c>
      <c r="Q51" s="115">
        <f t="shared" si="42"/>
        <v>156</v>
      </c>
      <c r="R51" s="115">
        <f t="shared" si="42"/>
        <v>12.799999999999999</v>
      </c>
      <c r="S51" s="115">
        <f t="shared" si="42"/>
        <v>67</v>
      </c>
      <c r="T51" s="115">
        <f t="shared" si="42"/>
        <v>65.600000000000009</v>
      </c>
      <c r="U51" s="115">
        <f t="shared" si="42"/>
        <v>10.199999999999999</v>
      </c>
      <c r="V51" s="115">
        <f t="shared" si="42"/>
        <v>82.399999999999991</v>
      </c>
      <c r="W51" s="115">
        <f t="shared" si="42"/>
        <v>208.79999999999995</v>
      </c>
      <c r="X51" s="115">
        <f t="shared" si="42"/>
        <v>564.79999999999995</v>
      </c>
      <c r="Y51" s="115">
        <f t="shared" si="42"/>
        <v>332.59999999999997</v>
      </c>
      <c r="Z51" s="115">
        <f t="shared" si="42"/>
        <v>326.39999999999986</v>
      </c>
      <c r="AA51" s="115">
        <f t="shared" si="42"/>
        <v>230.39999999999998</v>
      </c>
      <c r="AB51" s="115">
        <f t="shared" si="42"/>
        <v>155.20000000000002</v>
      </c>
      <c r="AC51" s="115">
        <f t="shared" si="42"/>
        <v>361.2</v>
      </c>
      <c r="AD51" s="115">
        <f t="shared" si="42"/>
        <v>528.19999999999993</v>
      </c>
      <c r="AE51" s="115">
        <f t="shared" si="42"/>
        <v>110.4</v>
      </c>
      <c r="AF51" s="115">
        <f t="shared" ref="AF51" si="43">SUM(AF5:AF49)</f>
        <v>312.59999999999985</v>
      </c>
      <c r="AG51" s="15">
        <f t="shared" si="42"/>
        <v>4381.7999999999993</v>
      </c>
      <c r="AH51" s="107"/>
      <c r="AI51" s="183"/>
    </row>
    <row r="52" spans="1:36" x14ac:dyDescent="0.2">
      <c r="A52" s="48"/>
      <c r="B52" s="49"/>
      <c r="C52" s="49"/>
      <c r="D52" s="49" t="s">
        <v>101</v>
      </c>
      <c r="E52" s="49"/>
      <c r="F52" s="49"/>
      <c r="G52" s="49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56"/>
      <c r="AE52" s="62" t="s">
        <v>47</v>
      </c>
      <c r="AF52" s="62"/>
      <c r="AG52" s="53"/>
      <c r="AH52" s="57"/>
      <c r="AI52" s="55"/>
    </row>
    <row r="53" spans="1:36" x14ac:dyDescent="0.2">
      <c r="A53" s="48"/>
      <c r="B53" s="50" t="s">
        <v>102</v>
      </c>
      <c r="C53" s="50"/>
      <c r="D53" s="50"/>
      <c r="E53" s="50"/>
      <c r="F53" s="50"/>
      <c r="G53" s="50"/>
      <c r="H53" s="50"/>
      <c r="I53" s="50"/>
      <c r="J53" s="85"/>
      <c r="K53" s="85"/>
      <c r="L53" s="85"/>
      <c r="M53" s="85" t="s">
        <v>45</v>
      </c>
      <c r="N53" s="85"/>
      <c r="O53" s="85"/>
      <c r="P53" s="85"/>
      <c r="Q53" s="85"/>
      <c r="R53" s="85"/>
      <c r="S53" s="85"/>
      <c r="T53" s="140" t="s">
        <v>97</v>
      </c>
      <c r="U53" s="140"/>
      <c r="V53" s="140"/>
      <c r="W53" s="140"/>
      <c r="X53" s="140"/>
      <c r="Y53" s="85"/>
      <c r="Z53" s="85"/>
      <c r="AA53" s="85"/>
      <c r="AB53" s="85"/>
      <c r="AC53" s="85"/>
      <c r="AD53" s="85"/>
      <c r="AE53" s="85"/>
      <c r="AF53" s="120"/>
      <c r="AG53" s="53"/>
      <c r="AH53" s="85"/>
      <c r="AI53" s="55"/>
    </row>
    <row r="54" spans="1:36" x14ac:dyDescent="0.2">
      <c r="A54" s="51"/>
      <c r="B54" s="85"/>
      <c r="C54" s="85"/>
      <c r="D54" s="85"/>
      <c r="E54" s="85"/>
      <c r="F54" s="85"/>
      <c r="G54" s="85"/>
      <c r="H54" s="85"/>
      <c r="I54" s="85"/>
      <c r="J54" s="86"/>
      <c r="K54" s="86"/>
      <c r="L54" s="86"/>
      <c r="M54" s="86" t="s">
        <v>46</v>
      </c>
      <c r="N54" s="86"/>
      <c r="O54" s="86"/>
      <c r="P54" s="86"/>
      <c r="Q54" s="85"/>
      <c r="R54" s="85"/>
      <c r="S54" s="85"/>
      <c r="T54" s="141" t="s">
        <v>98</v>
      </c>
      <c r="U54" s="141"/>
      <c r="V54" s="141"/>
      <c r="W54" s="141"/>
      <c r="X54" s="141"/>
      <c r="Y54" s="85"/>
      <c r="Z54" s="85"/>
      <c r="AA54" s="85"/>
      <c r="AB54" s="85"/>
      <c r="AC54" s="85"/>
      <c r="AD54" s="56"/>
      <c r="AE54" s="56"/>
      <c r="AF54" s="56"/>
      <c r="AG54" s="53"/>
      <c r="AH54" s="85"/>
      <c r="AI54" s="52"/>
    </row>
    <row r="55" spans="1:36" x14ac:dyDescent="0.2">
      <c r="A55" s="48"/>
      <c r="B55" s="49"/>
      <c r="C55" s="49"/>
      <c r="D55" s="49"/>
      <c r="E55" s="49"/>
      <c r="F55" s="49"/>
      <c r="G55" s="49"/>
      <c r="H55" s="49"/>
      <c r="I55" s="49"/>
      <c r="J55" s="49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56"/>
      <c r="AE55" s="56"/>
      <c r="AF55" s="56"/>
      <c r="AG55" s="53"/>
      <c r="AH55" s="86"/>
      <c r="AI55" s="52"/>
    </row>
    <row r="56" spans="1:36" x14ac:dyDescent="0.2">
      <c r="A56" s="51"/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56"/>
      <c r="AF56" s="56"/>
      <c r="AG56" s="53"/>
      <c r="AH56" s="57"/>
      <c r="AI56" s="66"/>
    </row>
    <row r="57" spans="1:36" x14ac:dyDescent="0.2">
      <c r="A57" s="51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57"/>
      <c r="AF57" s="57"/>
      <c r="AG57" s="53"/>
      <c r="AH57" s="57"/>
      <c r="AI57" s="66"/>
    </row>
    <row r="58" spans="1:36" ht="13.5" thickBot="1" x14ac:dyDescent="0.25">
      <c r="A58" s="63"/>
      <c r="B58" s="64"/>
      <c r="C58" s="64"/>
      <c r="D58" s="64"/>
      <c r="E58" s="64"/>
      <c r="F58" s="64"/>
      <c r="G58" s="64" t="s">
        <v>47</v>
      </c>
      <c r="H58" s="64"/>
      <c r="I58" s="64"/>
      <c r="J58" s="64"/>
      <c r="K58" s="64"/>
      <c r="L58" s="64" t="s">
        <v>47</v>
      </c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5"/>
      <c r="AH58" s="67"/>
      <c r="AI58" s="58" t="s">
        <v>47</v>
      </c>
    </row>
    <row r="61" spans="1:36" x14ac:dyDescent="0.2">
      <c r="G61" s="2" t="s">
        <v>47</v>
      </c>
    </row>
    <row r="62" spans="1:36" x14ac:dyDescent="0.2">
      <c r="Q62" s="2" t="s">
        <v>47</v>
      </c>
      <c r="T62" s="2" t="s">
        <v>47</v>
      </c>
      <c r="V62" s="2" t="s">
        <v>47</v>
      </c>
      <c r="X62" s="2" t="s">
        <v>47</v>
      </c>
      <c r="Z62" s="2" t="s">
        <v>47</v>
      </c>
      <c r="AJ62" t="s">
        <v>47</v>
      </c>
    </row>
    <row r="63" spans="1:36" x14ac:dyDescent="0.2">
      <c r="J63" s="2" t="s">
        <v>47</v>
      </c>
      <c r="P63" s="2" t="s">
        <v>47</v>
      </c>
      <c r="Q63" s="2" t="s">
        <v>47</v>
      </c>
      <c r="S63" s="2" t="s">
        <v>47</v>
      </c>
      <c r="T63" s="2" t="s">
        <v>47</v>
      </c>
      <c r="W63" s="2" t="s">
        <v>47</v>
      </c>
      <c r="X63" s="2" t="s">
        <v>47</v>
      </c>
      <c r="AB63" s="2" t="s">
        <v>47</v>
      </c>
    </row>
    <row r="64" spans="1:36" x14ac:dyDescent="0.2">
      <c r="Q64" s="2" t="s">
        <v>47</v>
      </c>
      <c r="S64" s="2" t="s">
        <v>47</v>
      </c>
      <c r="V64" s="2" t="s">
        <v>47</v>
      </c>
      <c r="W64" s="2" t="s">
        <v>47</v>
      </c>
      <c r="AB64" s="2" t="s">
        <v>47</v>
      </c>
      <c r="AC64" s="2" t="s">
        <v>47</v>
      </c>
      <c r="AH64" s="1" t="s">
        <v>47</v>
      </c>
    </row>
    <row r="65" spans="8:36" x14ac:dyDescent="0.2">
      <c r="J65" s="2" t="s">
        <v>47</v>
      </c>
      <c r="O65" s="2" t="s">
        <v>229</v>
      </c>
      <c r="V65" s="2" t="s">
        <v>47</v>
      </c>
      <c r="Z65" s="2" t="s">
        <v>47</v>
      </c>
      <c r="AI65" s="10" t="s">
        <v>47</v>
      </c>
    </row>
    <row r="66" spans="8:36" x14ac:dyDescent="0.2">
      <c r="L66" s="2" t="s">
        <v>47</v>
      </c>
      <c r="M66" s="2" t="s">
        <v>47</v>
      </c>
      <c r="P66" s="2" t="s">
        <v>47</v>
      </c>
      <c r="Q66" s="2" t="s">
        <v>47</v>
      </c>
      <c r="S66" s="2" t="s">
        <v>47</v>
      </c>
      <c r="W66" s="2" t="s">
        <v>47</v>
      </c>
      <c r="Z66" s="2" t="s">
        <v>47</v>
      </c>
      <c r="AB66" s="2" t="s">
        <v>47</v>
      </c>
    </row>
    <row r="67" spans="8:36" x14ac:dyDescent="0.2">
      <c r="H67" s="2" t="s">
        <v>47</v>
      </c>
      <c r="W67" s="2" t="s">
        <v>47</v>
      </c>
    </row>
    <row r="68" spans="8:36" x14ac:dyDescent="0.2">
      <c r="AE68" s="2" t="s">
        <v>47</v>
      </c>
    </row>
    <row r="69" spans="8:36" x14ac:dyDescent="0.2">
      <c r="AC69" s="2" t="s">
        <v>47</v>
      </c>
      <c r="AI69" s="10" t="s">
        <v>47</v>
      </c>
      <c r="AJ69" s="12" t="s">
        <v>47</v>
      </c>
    </row>
    <row r="70" spans="8:36" x14ac:dyDescent="0.2">
      <c r="Y70" s="2" t="s">
        <v>47</v>
      </c>
    </row>
    <row r="74" spans="8:36" x14ac:dyDescent="0.2">
      <c r="S74" s="2" t="s">
        <v>47</v>
      </c>
    </row>
  </sheetData>
  <sheetProtection algorithmName="SHA-512" hashValue="LA0HPqEXdcoSwyYSudh7tydK9CipnfzDc11QGoNBTPSUtxHbFrUgZzkdzy+GYL8NjWd0Ov00Vo29LdgfFS/mSg==" saltValue="VeK2ZEuqi5U3JTr3eWZY/w==" spinCount="100000" sheet="1" objects="1" scenarios="1"/>
  <sortState ref="A5:AI49">
    <sortCondition ref="A5:A49"/>
  </sortState>
  <mergeCells count="37">
    <mergeCell ref="A2:A4"/>
    <mergeCell ref="B3:B4"/>
    <mergeCell ref="C3:C4"/>
    <mergeCell ref="D3:D4"/>
    <mergeCell ref="B2:AH2"/>
    <mergeCell ref="W3:W4"/>
    <mergeCell ref="E3:E4"/>
    <mergeCell ref="F3:F4"/>
    <mergeCell ref="G3:G4"/>
    <mergeCell ref="J3:J4"/>
    <mergeCell ref="M3:M4"/>
    <mergeCell ref="N3:N4"/>
    <mergeCell ref="AA3:AA4"/>
    <mergeCell ref="AE3:AE4"/>
    <mergeCell ref="AF3:AF4"/>
    <mergeCell ref="AI50:AI51"/>
    <mergeCell ref="S3:S4"/>
    <mergeCell ref="T53:X53"/>
    <mergeCell ref="R3:R4"/>
    <mergeCell ref="T54:X54"/>
    <mergeCell ref="V3:V4"/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O3:O4"/>
    <mergeCell ref="T3:T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7 AG14 AG27 AG42:AG46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/>
  </sheetViews>
  <sheetFormatPr defaultRowHeight="12.75" x14ac:dyDescent="0.2"/>
  <cols>
    <col min="1" max="1" width="30.28515625" customWidth="1"/>
    <col min="2" max="2" width="11.28515625" style="45" customWidth="1"/>
    <col min="3" max="3" width="9.5703125" style="46" customWidth="1"/>
    <col min="4" max="4" width="18.140625" style="45" customWidth="1"/>
    <col min="5" max="5" width="14" style="45" customWidth="1"/>
    <col min="6" max="6" width="10.140625" style="45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20" customFormat="1" ht="42.75" customHeight="1" x14ac:dyDescent="0.2">
      <c r="A1" s="18" t="s">
        <v>221</v>
      </c>
      <c r="B1" s="18" t="s">
        <v>48</v>
      </c>
      <c r="C1" s="18" t="s">
        <v>49</v>
      </c>
      <c r="D1" s="18" t="s">
        <v>50</v>
      </c>
      <c r="E1" s="18" t="s">
        <v>51</v>
      </c>
      <c r="F1" s="18" t="s">
        <v>52</v>
      </c>
      <c r="G1" s="18" t="s">
        <v>53</v>
      </c>
      <c r="H1" s="18" t="s">
        <v>103</v>
      </c>
      <c r="I1" s="18" t="s">
        <v>54</v>
      </c>
      <c r="J1" s="19"/>
      <c r="K1" s="19"/>
      <c r="L1" s="19"/>
      <c r="M1" s="19"/>
    </row>
    <row r="2" spans="1:13" s="25" customFormat="1" x14ac:dyDescent="0.2">
      <c r="A2" s="21" t="s">
        <v>176</v>
      </c>
      <c r="B2" s="21" t="s">
        <v>55</v>
      </c>
      <c r="C2" s="22" t="s">
        <v>56</v>
      </c>
      <c r="D2" s="22">
        <v>-20.444199999999999</v>
      </c>
      <c r="E2" s="22">
        <v>-52.875599999999999</v>
      </c>
      <c r="F2" s="22">
        <v>388</v>
      </c>
      <c r="G2" s="23">
        <v>40405</v>
      </c>
      <c r="H2" s="24">
        <v>1</v>
      </c>
      <c r="I2" s="22" t="s">
        <v>57</v>
      </c>
      <c r="J2" s="19"/>
      <c r="K2" s="19"/>
      <c r="L2" s="19"/>
      <c r="M2" s="19"/>
    </row>
    <row r="3" spans="1:13" ht="12.75" customHeight="1" x14ac:dyDescent="0.2">
      <c r="A3" s="21" t="s">
        <v>177</v>
      </c>
      <c r="B3" s="21" t="s">
        <v>55</v>
      </c>
      <c r="C3" s="22" t="s">
        <v>58</v>
      </c>
      <c r="D3" s="24">
        <v>-23.002500000000001</v>
      </c>
      <c r="E3" s="24">
        <v>-55.3294</v>
      </c>
      <c r="F3" s="24">
        <v>431</v>
      </c>
      <c r="G3" s="26">
        <v>39611</v>
      </c>
      <c r="H3" s="24">
        <v>1</v>
      </c>
      <c r="I3" s="22" t="s">
        <v>59</v>
      </c>
      <c r="J3" s="27"/>
      <c r="K3" s="27"/>
      <c r="L3" s="27"/>
      <c r="M3" s="27"/>
    </row>
    <row r="4" spans="1:13" x14ac:dyDescent="0.2">
      <c r="A4" s="21" t="s">
        <v>178</v>
      </c>
      <c r="B4" s="21" t="s">
        <v>55</v>
      </c>
      <c r="C4" s="22" t="s">
        <v>60</v>
      </c>
      <c r="D4" s="28">
        <v>-20.4756</v>
      </c>
      <c r="E4" s="28">
        <v>-55.783900000000003</v>
      </c>
      <c r="F4" s="28">
        <v>155</v>
      </c>
      <c r="G4" s="26">
        <v>39022</v>
      </c>
      <c r="H4" s="24">
        <v>1</v>
      </c>
      <c r="I4" s="22" t="s">
        <v>61</v>
      </c>
      <c r="J4" s="27"/>
      <c r="K4" s="27"/>
      <c r="L4" s="27"/>
      <c r="M4" s="27"/>
    </row>
    <row r="5" spans="1:13" ht="14.25" customHeight="1" x14ac:dyDescent="0.2">
      <c r="A5" s="21" t="s">
        <v>179</v>
      </c>
      <c r="B5" s="21" t="s">
        <v>105</v>
      </c>
      <c r="C5" s="22" t="s">
        <v>106</v>
      </c>
      <c r="D5" s="72">
        <v>-11148083</v>
      </c>
      <c r="E5" s="73">
        <v>-53763736</v>
      </c>
      <c r="F5" s="28">
        <v>347</v>
      </c>
      <c r="G5" s="26">
        <v>43199</v>
      </c>
      <c r="H5" s="24">
        <v>1</v>
      </c>
      <c r="I5" s="22" t="s">
        <v>107</v>
      </c>
      <c r="J5" s="27"/>
      <c r="K5" s="27"/>
      <c r="L5" s="27"/>
      <c r="M5" s="27"/>
    </row>
    <row r="6" spans="1:13" ht="14.25" customHeight="1" x14ac:dyDescent="0.2">
      <c r="A6" s="21" t="s">
        <v>180</v>
      </c>
      <c r="B6" s="21" t="s">
        <v>105</v>
      </c>
      <c r="C6" s="22" t="s">
        <v>108</v>
      </c>
      <c r="D6" s="73">
        <v>-22955028</v>
      </c>
      <c r="E6" s="73">
        <v>-55626001</v>
      </c>
      <c r="F6" s="28">
        <v>605</v>
      </c>
      <c r="G6" s="26">
        <v>43203</v>
      </c>
      <c r="H6" s="24">
        <v>1</v>
      </c>
      <c r="I6" s="22" t="s">
        <v>109</v>
      </c>
      <c r="J6" s="27"/>
      <c r="K6" s="27"/>
      <c r="L6" s="27"/>
      <c r="M6" s="27"/>
    </row>
    <row r="7" spans="1:13" s="30" customFormat="1" x14ac:dyDescent="0.2">
      <c r="A7" s="21" t="s">
        <v>181</v>
      </c>
      <c r="B7" s="21" t="s">
        <v>55</v>
      </c>
      <c r="C7" s="22" t="s">
        <v>62</v>
      </c>
      <c r="D7" s="28">
        <v>-22.1008</v>
      </c>
      <c r="E7" s="28">
        <v>-56.54</v>
      </c>
      <c r="F7" s="28">
        <v>208</v>
      </c>
      <c r="G7" s="26">
        <v>40764</v>
      </c>
      <c r="H7" s="24">
        <v>1</v>
      </c>
      <c r="I7" s="29" t="s">
        <v>63</v>
      </c>
      <c r="J7" s="27"/>
      <c r="K7" s="27"/>
      <c r="L7" s="27"/>
      <c r="M7" s="27"/>
    </row>
    <row r="8" spans="1:13" s="30" customFormat="1" x14ac:dyDescent="0.2">
      <c r="A8" s="21" t="s">
        <v>182</v>
      </c>
      <c r="B8" s="21" t="s">
        <v>55</v>
      </c>
      <c r="C8" s="22" t="s">
        <v>65</v>
      </c>
      <c r="D8" s="28">
        <v>-21.7514</v>
      </c>
      <c r="E8" s="28">
        <v>-52.470599999999997</v>
      </c>
      <c r="F8" s="28">
        <v>387</v>
      </c>
      <c r="G8" s="26">
        <v>41354</v>
      </c>
      <c r="H8" s="24">
        <v>1</v>
      </c>
      <c r="I8" s="29" t="s">
        <v>110</v>
      </c>
      <c r="J8" s="27"/>
      <c r="K8" s="27"/>
      <c r="L8" s="27"/>
      <c r="M8" s="27"/>
    </row>
    <row r="9" spans="1:13" s="30" customFormat="1" x14ac:dyDescent="0.2">
      <c r="A9" s="21" t="s">
        <v>183</v>
      </c>
      <c r="B9" s="21" t="s">
        <v>105</v>
      </c>
      <c r="C9" s="22" t="s">
        <v>112</v>
      </c>
      <c r="D9" s="73">
        <v>-19945539</v>
      </c>
      <c r="E9" s="73">
        <v>-54368533</v>
      </c>
      <c r="F9" s="28">
        <v>624</v>
      </c>
      <c r="G9" s="26">
        <v>43129</v>
      </c>
      <c r="H9" s="24">
        <v>1</v>
      </c>
      <c r="I9" s="29" t="s">
        <v>113</v>
      </c>
      <c r="J9" s="27"/>
      <c r="K9" s="27"/>
      <c r="L9" s="27"/>
      <c r="M9" s="27"/>
    </row>
    <row r="10" spans="1:13" s="30" customFormat="1" x14ac:dyDescent="0.2">
      <c r="A10" s="21" t="s">
        <v>184</v>
      </c>
      <c r="B10" s="21" t="s">
        <v>105</v>
      </c>
      <c r="C10" s="22" t="s">
        <v>115</v>
      </c>
      <c r="D10" s="73">
        <v>-21246756</v>
      </c>
      <c r="E10" s="73">
        <v>-564560442</v>
      </c>
      <c r="F10" s="28">
        <v>329</v>
      </c>
      <c r="G10" s="26" t="s">
        <v>116</v>
      </c>
      <c r="H10" s="24">
        <v>1</v>
      </c>
      <c r="I10" s="29" t="s">
        <v>117</v>
      </c>
      <c r="J10" s="27"/>
      <c r="K10" s="27"/>
      <c r="L10" s="27"/>
      <c r="M10" s="27"/>
    </row>
    <row r="11" spans="1:13" s="30" customFormat="1" x14ac:dyDescent="0.2">
      <c r="A11" s="21" t="s">
        <v>185</v>
      </c>
      <c r="B11" s="21" t="s">
        <v>105</v>
      </c>
      <c r="C11" s="22" t="s">
        <v>119</v>
      </c>
      <c r="D11" s="73">
        <v>-21298278</v>
      </c>
      <c r="E11" s="73">
        <v>-52068917</v>
      </c>
      <c r="F11" s="28">
        <v>345</v>
      </c>
      <c r="G11" s="26">
        <v>43196</v>
      </c>
      <c r="H11" s="24">
        <v>1</v>
      </c>
      <c r="I11" s="29" t="s">
        <v>120</v>
      </c>
      <c r="J11" s="27"/>
      <c r="K11" s="27"/>
      <c r="L11" s="27"/>
      <c r="M11" s="27"/>
    </row>
    <row r="12" spans="1:13" s="30" customFormat="1" x14ac:dyDescent="0.2">
      <c r="A12" s="21" t="s">
        <v>186</v>
      </c>
      <c r="B12" s="21" t="s">
        <v>105</v>
      </c>
      <c r="C12" s="22" t="s">
        <v>122</v>
      </c>
      <c r="D12" s="73">
        <v>-22657056</v>
      </c>
      <c r="E12" s="73">
        <v>-54819306</v>
      </c>
      <c r="F12" s="28">
        <v>456</v>
      </c>
      <c r="G12" s="26">
        <v>43165</v>
      </c>
      <c r="H12" s="24">
        <v>1</v>
      </c>
      <c r="I12" s="29" t="s">
        <v>123</v>
      </c>
      <c r="J12" s="27"/>
      <c r="K12" s="27"/>
      <c r="L12" s="27"/>
      <c r="M12" s="27"/>
    </row>
    <row r="13" spans="1:13" s="82" customFormat="1" ht="15" x14ac:dyDescent="0.25">
      <c r="A13" s="74" t="s">
        <v>187</v>
      </c>
      <c r="B13" s="74" t="s">
        <v>105</v>
      </c>
      <c r="C13" s="75" t="s">
        <v>124</v>
      </c>
      <c r="D13" s="76">
        <v>-19587528</v>
      </c>
      <c r="E13" s="76">
        <v>-54030083</v>
      </c>
      <c r="F13" s="77">
        <v>540</v>
      </c>
      <c r="G13" s="78">
        <v>43206</v>
      </c>
      <c r="H13" s="79">
        <v>1</v>
      </c>
      <c r="I13" s="80" t="s">
        <v>125</v>
      </c>
      <c r="J13" s="81"/>
      <c r="K13" s="81"/>
      <c r="L13" s="81"/>
      <c r="M13" s="81"/>
    </row>
    <row r="14" spans="1:13" x14ac:dyDescent="0.2">
      <c r="A14" s="21" t="s">
        <v>188</v>
      </c>
      <c r="B14" s="21" t="s">
        <v>55</v>
      </c>
      <c r="C14" s="22" t="s">
        <v>126</v>
      </c>
      <c r="D14" s="28">
        <v>-20.45</v>
      </c>
      <c r="E14" s="28">
        <v>-54.616599999999998</v>
      </c>
      <c r="F14" s="28">
        <v>530</v>
      </c>
      <c r="G14" s="26">
        <v>37145</v>
      </c>
      <c r="H14" s="24">
        <v>1</v>
      </c>
      <c r="I14" s="22" t="s">
        <v>66</v>
      </c>
      <c r="J14" s="27"/>
      <c r="K14" s="27"/>
      <c r="L14" s="27"/>
      <c r="M14" s="27"/>
    </row>
    <row r="15" spans="1:13" x14ac:dyDescent="0.2">
      <c r="A15" s="21" t="s">
        <v>189</v>
      </c>
      <c r="B15" s="21" t="s">
        <v>55</v>
      </c>
      <c r="C15" s="22" t="s">
        <v>127</v>
      </c>
      <c r="D15" s="24">
        <v>-19.122499999999999</v>
      </c>
      <c r="E15" s="24">
        <v>-51.720799999999997</v>
      </c>
      <c r="F15" s="28">
        <v>516</v>
      </c>
      <c r="G15" s="26">
        <v>39515</v>
      </c>
      <c r="H15" s="24">
        <v>1</v>
      </c>
      <c r="I15" s="22" t="s">
        <v>67</v>
      </c>
      <c r="J15" s="27"/>
      <c r="K15" s="27"/>
      <c r="L15" s="27" t="s">
        <v>47</v>
      </c>
      <c r="M15" s="27"/>
    </row>
    <row r="16" spans="1:13" x14ac:dyDescent="0.2">
      <c r="A16" s="21" t="s">
        <v>190</v>
      </c>
      <c r="B16" s="21" t="s">
        <v>55</v>
      </c>
      <c r="C16" s="22" t="s">
        <v>128</v>
      </c>
      <c r="D16" s="28">
        <v>-18.802199999999999</v>
      </c>
      <c r="E16" s="28">
        <v>-52.602800000000002</v>
      </c>
      <c r="F16" s="28">
        <v>818</v>
      </c>
      <c r="G16" s="26">
        <v>39070</v>
      </c>
      <c r="H16" s="24">
        <v>1</v>
      </c>
      <c r="I16" s="22" t="s">
        <v>99</v>
      </c>
      <c r="J16" s="27"/>
      <c r="K16" s="27"/>
      <c r="L16" s="27"/>
      <c r="M16" s="27"/>
    </row>
    <row r="17" spans="1:13" ht="13.5" customHeight="1" x14ac:dyDescent="0.2">
      <c r="A17" s="21" t="s">
        <v>191</v>
      </c>
      <c r="B17" s="21" t="s">
        <v>55</v>
      </c>
      <c r="C17" s="22" t="s">
        <v>129</v>
      </c>
      <c r="D17" s="28">
        <v>-18.996700000000001</v>
      </c>
      <c r="E17" s="28">
        <v>-57.637500000000003</v>
      </c>
      <c r="F17" s="28">
        <v>126</v>
      </c>
      <c r="G17" s="26">
        <v>39017</v>
      </c>
      <c r="H17" s="24">
        <v>1</v>
      </c>
      <c r="I17" s="22" t="s">
        <v>68</v>
      </c>
      <c r="J17" s="27"/>
      <c r="K17" s="27"/>
      <c r="L17" s="27"/>
      <c r="M17" s="27"/>
    </row>
    <row r="18" spans="1:13" ht="13.5" customHeight="1" x14ac:dyDescent="0.2">
      <c r="A18" s="21" t="s">
        <v>192</v>
      </c>
      <c r="B18" s="21" t="s">
        <v>55</v>
      </c>
      <c r="C18" s="22" t="s">
        <v>130</v>
      </c>
      <c r="D18" s="28">
        <v>-18.4922</v>
      </c>
      <c r="E18" s="28">
        <v>-53.167200000000001</v>
      </c>
      <c r="F18" s="28">
        <v>730</v>
      </c>
      <c r="G18" s="26">
        <v>41247</v>
      </c>
      <c r="H18" s="24">
        <v>1</v>
      </c>
      <c r="I18" s="29" t="s">
        <v>69</v>
      </c>
      <c r="J18" s="27"/>
      <c r="K18" s="27"/>
      <c r="L18" s="27" t="s">
        <v>47</v>
      </c>
      <c r="M18" s="27"/>
    </row>
    <row r="19" spans="1:13" x14ac:dyDescent="0.2">
      <c r="A19" s="21" t="s">
        <v>193</v>
      </c>
      <c r="B19" s="21" t="s">
        <v>55</v>
      </c>
      <c r="C19" s="22" t="s">
        <v>131</v>
      </c>
      <c r="D19" s="28">
        <v>-18.304400000000001</v>
      </c>
      <c r="E19" s="28">
        <v>-54.440899999999999</v>
      </c>
      <c r="F19" s="28">
        <v>252</v>
      </c>
      <c r="G19" s="26">
        <v>39028</v>
      </c>
      <c r="H19" s="24">
        <v>1</v>
      </c>
      <c r="I19" s="22" t="s">
        <v>70</v>
      </c>
      <c r="J19" s="27"/>
      <c r="K19" s="27"/>
      <c r="L19" s="27" t="s">
        <v>47</v>
      </c>
      <c r="M19" s="27"/>
    </row>
    <row r="20" spans="1:13" x14ac:dyDescent="0.2">
      <c r="A20" s="21" t="s">
        <v>194</v>
      </c>
      <c r="B20" s="21" t="s">
        <v>55</v>
      </c>
      <c r="C20" s="22" t="s">
        <v>132</v>
      </c>
      <c r="D20" s="28">
        <v>-22.193899999999999</v>
      </c>
      <c r="E20" s="31">
        <v>-54.9114</v>
      </c>
      <c r="F20" s="28">
        <v>469</v>
      </c>
      <c r="G20" s="26">
        <v>39011</v>
      </c>
      <c r="H20" s="24">
        <v>1</v>
      </c>
      <c r="I20" s="22" t="s">
        <v>71</v>
      </c>
      <c r="J20" s="27"/>
      <c r="K20" s="27"/>
      <c r="L20" s="27"/>
      <c r="M20" s="27"/>
    </row>
    <row r="21" spans="1:13" x14ac:dyDescent="0.2">
      <c r="A21" s="21" t="s">
        <v>195</v>
      </c>
      <c r="B21" s="21" t="s">
        <v>105</v>
      </c>
      <c r="C21" s="22" t="s">
        <v>133</v>
      </c>
      <c r="D21" s="73">
        <v>-22308694</v>
      </c>
      <c r="E21" s="83">
        <v>-54325833</v>
      </c>
      <c r="F21" s="28">
        <v>340</v>
      </c>
      <c r="G21" s="26">
        <v>43159</v>
      </c>
      <c r="H21" s="24">
        <v>1</v>
      </c>
      <c r="I21" s="22" t="s">
        <v>134</v>
      </c>
      <c r="J21" s="27"/>
      <c r="K21" s="27"/>
      <c r="L21" s="27"/>
      <c r="M21" s="27" t="s">
        <v>47</v>
      </c>
    </row>
    <row r="22" spans="1:13" ht="25.5" x14ac:dyDescent="0.2">
      <c r="A22" s="21" t="s">
        <v>196</v>
      </c>
      <c r="B22" s="21" t="s">
        <v>105</v>
      </c>
      <c r="C22" s="22" t="s">
        <v>135</v>
      </c>
      <c r="D22" s="73">
        <v>-23644881</v>
      </c>
      <c r="E22" s="83">
        <v>-54570289</v>
      </c>
      <c r="F22" s="28">
        <v>319</v>
      </c>
      <c r="G22" s="26">
        <v>43204</v>
      </c>
      <c r="H22" s="24">
        <v>1</v>
      </c>
      <c r="I22" s="22" t="s">
        <v>136</v>
      </c>
      <c r="J22" s="27"/>
      <c r="K22" s="27"/>
      <c r="L22" s="27"/>
      <c r="M22" s="27"/>
    </row>
    <row r="23" spans="1:13" x14ac:dyDescent="0.2">
      <c r="A23" s="21" t="s">
        <v>197</v>
      </c>
      <c r="B23" s="21" t="s">
        <v>105</v>
      </c>
      <c r="C23" s="22" t="s">
        <v>137</v>
      </c>
      <c r="D23" s="73">
        <v>-22092833</v>
      </c>
      <c r="E23" s="83">
        <v>-54798833</v>
      </c>
      <c r="F23" s="28">
        <v>360</v>
      </c>
      <c r="G23" s="26">
        <v>43157</v>
      </c>
      <c r="H23" s="24">
        <v>1</v>
      </c>
      <c r="I23" s="22" t="s">
        <v>138</v>
      </c>
      <c r="J23" s="27"/>
      <c r="K23" s="27"/>
      <c r="L23" s="27"/>
      <c r="M23" s="27"/>
    </row>
    <row r="24" spans="1:13" x14ac:dyDescent="0.2">
      <c r="A24" s="21" t="s">
        <v>198</v>
      </c>
      <c r="B24" s="21" t="s">
        <v>55</v>
      </c>
      <c r="C24" s="22" t="s">
        <v>72</v>
      </c>
      <c r="D24" s="24">
        <v>-23.449400000000001</v>
      </c>
      <c r="E24" s="24">
        <v>-54.181699999999999</v>
      </c>
      <c r="F24" s="24">
        <v>336</v>
      </c>
      <c r="G24" s="26">
        <v>39598</v>
      </c>
      <c r="H24" s="24">
        <v>1</v>
      </c>
      <c r="I24" s="22" t="s">
        <v>73</v>
      </c>
      <c r="J24" s="27"/>
      <c r="K24" s="27"/>
      <c r="L24" s="27" t="s">
        <v>47</v>
      </c>
      <c r="M24" s="27" t="s">
        <v>47</v>
      </c>
    </row>
    <row r="25" spans="1:13" x14ac:dyDescent="0.2">
      <c r="A25" s="21" t="s">
        <v>199</v>
      </c>
      <c r="B25" s="21" t="s">
        <v>55</v>
      </c>
      <c r="C25" s="22" t="s">
        <v>74</v>
      </c>
      <c r="D25" s="28">
        <v>-22.3</v>
      </c>
      <c r="E25" s="28">
        <v>-53.816600000000001</v>
      </c>
      <c r="F25" s="28">
        <v>373.29</v>
      </c>
      <c r="G25" s="26">
        <v>37662</v>
      </c>
      <c r="H25" s="24">
        <v>1</v>
      </c>
      <c r="I25" s="22" t="s">
        <v>75</v>
      </c>
      <c r="J25" s="27"/>
      <c r="K25" s="27"/>
      <c r="L25" s="27" t="s">
        <v>47</v>
      </c>
      <c r="M25" s="27"/>
    </row>
    <row r="26" spans="1:13" s="30" customFormat="1" x14ac:dyDescent="0.2">
      <c r="A26" s="21" t="s">
        <v>200</v>
      </c>
      <c r="B26" s="21" t="s">
        <v>55</v>
      </c>
      <c r="C26" s="22" t="s">
        <v>76</v>
      </c>
      <c r="D26" s="28">
        <v>-21.478200000000001</v>
      </c>
      <c r="E26" s="28">
        <v>-56.136899999999997</v>
      </c>
      <c r="F26" s="28">
        <v>249</v>
      </c>
      <c r="G26" s="26">
        <v>40759</v>
      </c>
      <c r="H26" s="24">
        <v>1</v>
      </c>
      <c r="I26" s="29" t="s">
        <v>77</v>
      </c>
      <c r="J26" s="27"/>
      <c r="K26" s="27"/>
      <c r="L26" s="27"/>
      <c r="M26" s="27"/>
    </row>
    <row r="27" spans="1:13" x14ac:dyDescent="0.2">
      <c r="A27" s="21" t="s">
        <v>201</v>
      </c>
      <c r="B27" s="21" t="s">
        <v>55</v>
      </c>
      <c r="C27" s="22" t="s">
        <v>78</v>
      </c>
      <c r="D27" s="24">
        <v>-22.857199999999999</v>
      </c>
      <c r="E27" s="24">
        <v>-54.605600000000003</v>
      </c>
      <c r="F27" s="24">
        <v>379</v>
      </c>
      <c r="G27" s="26">
        <v>39617</v>
      </c>
      <c r="H27" s="24">
        <v>1</v>
      </c>
      <c r="I27" s="22" t="s">
        <v>79</v>
      </c>
      <c r="J27" s="27"/>
      <c r="K27" s="27"/>
      <c r="L27" s="27"/>
      <c r="M27" s="27"/>
    </row>
    <row r="28" spans="1:13" x14ac:dyDescent="0.2">
      <c r="A28" s="21" t="s">
        <v>202</v>
      </c>
      <c r="B28" s="21" t="s">
        <v>105</v>
      </c>
      <c r="C28" s="22" t="s">
        <v>139</v>
      </c>
      <c r="D28" s="73">
        <v>-22575389</v>
      </c>
      <c r="E28" s="73">
        <v>-55160833</v>
      </c>
      <c r="F28" s="24">
        <v>499</v>
      </c>
      <c r="G28" s="26">
        <v>43166</v>
      </c>
      <c r="H28" s="24">
        <v>1</v>
      </c>
      <c r="I28" s="22" t="s">
        <v>140</v>
      </c>
      <c r="J28" s="27"/>
      <c r="K28" s="27"/>
      <c r="L28" s="27"/>
      <c r="M28" s="27"/>
    </row>
    <row r="29" spans="1:13" ht="12.75" customHeight="1" x14ac:dyDescent="0.2">
      <c r="A29" s="21" t="s">
        <v>203</v>
      </c>
      <c r="B29" s="21" t="s">
        <v>55</v>
      </c>
      <c r="C29" s="22" t="s">
        <v>141</v>
      </c>
      <c r="D29" s="28">
        <v>-21.609200000000001</v>
      </c>
      <c r="E29" s="28">
        <v>-55.177799999999998</v>
      </c>
      <c r="F29" s="28">
        <v>401</v>
      </c>
      <c r="G29" s="26">
        <v>39065</v>
      </c>
      <c r="H29" s="24">
        <v>1</v>
      </c>
      <c r="I29" s="22" t="s">
        <v>80</v>
      </c>
      <c r="J29" s="27"/>
      <c r="K29" s="27"/>
      <c r="L29" s="27"/>
      <c r="M29" s="27"/>
    </row>
    <row r="30" spans="1:13" ht="12.75" customHeight="1" x14ac:dyDescent="0.2">
      <c r="A30" s="21" t="s">
        <v>204</v>
      </c>
      <c r="B30" s="21" t="s">
        <v>105</v>
      </c>
      <c r="C30" s="22" t="s">
        <v>142</v>
      </c>
      <c r="D30" s="73">
        <v>-21450972</v>
      </c>
      <c r="E30" s="73">
        <v>-54341972</v>
      </c>
      <c r="F30" s="28">
        <v>500</v>
      </c>
      <c r="G30" s="26">
        <v>43153</v>
      </c>
      <c r="H30" s="24">
        <v>1</v>
      </c>
      <c r="I30" s="22" t="s">
        <v>143</v>
      </c>
      <c r="J30" s="27"/>
      <c r="K30" s="27"/>
      <c r="L30" s="27"/>
      <c r="M30" s="27"/>
    </row>
    <row r="31" spans="1:13" ht="12.75" customHeight="1" x14ac:dyDescent="0.2">
      <c r="A31" s="21" t="s">
        <v>205</v>
      </c>
      <c r="B31" s="21" t="s">
        <v>105</v>
      </c>
      <c r="C31" s="22" t="s">
        <v>145</v>
      </c>
      <c r="D31" s="73">
        <v>-22078528</v>
      </c>
      <c r="E31" s="73">
        <v>-53465889</v>
      </c>
      <c r="F31" s="28">
        <v>372</v>
      </c>
      <c r="G31" s="26">
        <v>43199</v>
      </c>
      <c r="H31" s="24">
        <v>1</v>
      </c>
      <c r="I31" s="22" t="s">
        <v>146</v>
      </c>
      <c r="J31" s="27"/>
      <c r="K31" s="27"/>
      <c r="L31" s="27"/>
      <c r="M31" s="27"/>
    </row>
    <row r="32" spans="1:13" s="30" customFormat="1" x14ac:dyDescent="0.2">
      <c r="A32" s="21" t="s">
        <v>206</v>
      </c>
      <c r="B32" s="21" t="s">
        <v>55</v>
      </c>
      <c r="C32" s="22" t="s">
        <v>147</v>
      </c>
      <c r="D32" s="28">
        <v>-20.395600000000002</v>
      </c>
      <c r="E32" s="28">
        <v>-56.431699999999999</v>
      </c>
      <c r="F32" s="28">
        <v>140</v>
      </c>
      <c r="G32" s="26">
        <v>39023</v>
      </c>
      <c r="H32" s="24">
        <v>1</v>
      </c>
      <c r="I32" s="22" t="s">
        <v>81</v>
      </c>
      <c r="J32" s="27"/>
      <c r="K32" s="27"/>
      <c r="L32" s="27"/>
      <c r="M32" s="27" t="s">
        <v>47</v>
      </c>
    </row>
    <row r="33" spans="1:13" x14ac:dyDescent="0.2">
      <c r="A33" s="21" t="s">
        <v>207</v>
      </c>
      <c r="B33" s="21" t="s">
        <v>55</v>
      </c>
      <c r="C33" s="22" t="s">
        <v>148</v>
      </c>
      <c r="D33" s="28">
        <v>-18.988900000000001</v>
      </c>
      <c r="E33" s="28">
        <v>-56.623100000000001</v>
      </c>
      <c r="F33" s="28">
        <v>104</v>
      </c>
      <c r="G33" s="26">
        <v>38932</v>
      </c>
      <c r="H33" s="24">
        <v>1</v>
      </c>
      <c r="I33" s="22" t="s">
        <v>82</v>
      </c>
      <c r="J33" s="27"/>
      <c r="K33" s="27"/>
      <c r="L33" s="27"/>
      <c r="M33" s="27"/>
    </row>
    <row r="34" spans="1:13" s="30" customFormat="1" x14ac:dyDescent="0.2">
      <c r="A34" s="21" t="s">
        <v>208</v>
      </c>
      <c r="B34" s="21" t="s">
        <v>55</v>
      </c>
      <c r="C34" s="22" t="s">
        <v>149</v>
      </c>
      <c r="D34" s="28">
        <v>-19.414300000000001</v>
      </c>
      <c r="E34" s="28">
        <v>-51.1053</v>
      </c>
      <c r="F34" s="28">
        <v>424</v>
      </c>
      <c r="G34" s="26" t="s">
        <v>83</v>
      </c>
      <c r="H34" s="24">
        <v>1</v>
      </c>
      <c r="I34" s="22" t="s">
        <v>84</v>
      </c>
      <c r="J34" s="27"/>
      <c r="K34" s="27"/>
      <c r="L34" s="27"/>
      <c r="M34" s="27"/>
    </row>
    <row r="35" spans="1:13" s="30" customFormat="1" x14ac:dyDescent="0.2">
      <c r="A35" s="21" t="s">
        <v>209</v>
      </c>
      <c r="B35" s="21" t="s">
        <v>105</v>
      </c>
      <c r="C35" s="22" t="s">
        <v>150</v>
      </c>
      <c r="D35" s="73">
        <v>-18072711</v>
      </c>
      <c r="E35" s="73">
        <v>-54548811</v>
      </c>
      <c r="F35" s="28">
        <v>251</v>
      </c>
      <c r="G35" s="26">
        <v>43133</v>
      </c>
      <c r="H35" s="24">
        <v>1</v>
      </c>
      <c r="I35" s="22" t="s">
        <v>151</v>
      </c>
      <c r="J35" s="27"/>
      <c r="K35" s="27"/>
      <c r="L35" s="27"/>
      <c r="M35" s="27" t="s">
        <v>47</v>
      </c>
    </row>
    <row r="36" spans="1:13" x14ac:dyDescent="0.2">
      <c r="A36" s="21" t="s">
        <v>210</v>
      </c>
      <c r="B36" s="21" t="s">
        <v>55</v>
      </c>
      <c r="C36" s="22" t="s">
        <v>152</v>
      </c>
      <c r="D36" s="28">
        <v>-22.533300000000001</v>
      </c>
      <c r="E36" s="28">
        <v>-55.533299999999997</v>
      </c>
      <c r="F36" s="28">
        <v>650</v>
      </c>
      <c r="G36" s="26">
        <v>37140</v>
      </c>
      <c r="H36" s="24">
        <v>1</v>
      </c>
      <c r="I36" s="22" t="s">
        <v>85</v>
      </c>
      <c r="J36" s="27"/>
      <c r="K36" s="27"/>
      <c r="L36" s="27"/>
      <c r="M36" s="27"/>
    </row>
    <row r="37" spans="1:13" x14ac:dyDescent="0.2">
      <c r="A37" s="21" t="s">
        <v>211</v>
      </c>
      <c r="B37" s="21" t="s">
        <v>55</v>
      </c>
      <c r="C37" s="22" t="s">
        <v>153</v>
      </c>
      <c r="D37" s="28">
        <v>-21.7058</v>
      </c>
      <c r="E37" s="28">
        <v>-57.5533</v>
      </c>
      <c r="F37" s="28">
        <v>85</v>
      </c>
      <c r="G37" s="26">
        <v>39014</v>
      </c>
      <c r="H37" s="24">
        <v>1</v>
      </c>
      <c r="I37" s="22" t="s">
        <v>86</v>
      </c>
      <c r="J37" s="27"/>
      <c r="K37" s="27"/>
      <c r="L37" s="27"/>
      <c r="M37" s="27"/>
    </row>
    <row r="38" spans="1:13" s="30" customFormat="1" x14ac:dyDescent="0.2">
      <c r="A38" s="21" t="s">
        <v>212</v>
      </c>
      <c r="B38" s="21" t="s">
        <v>55</v>
      </c>
      <c r="C38" s="22" t="s">
        <v>154</v>
      </c>
      <c r="D38" s="28">
        <v>-19.420100000000001</v>
      </c>
      <c r="E38" s="28">
        <v>-54.553100000000001</v>
      </c>
      <c r="F38" s="28">
        <v>647</v>
      </c>
      <c r="G38" s="26">
        <v>39067</v>
      </c>
      <c r="H38" s="24">
        <v>1</v>
      </c>
      <c r="I38" s="22" t="s">
        <v>100</v>
      </c>
      <c r="J38" s="27"/>
      <c r="K38" s="27"/>
      <c r="L38" s="27"/>
      <c r="M38" s="27"/>
    </row>
    <row r="39" spans="1:13" s="30" customFormat="1" x14ac:dyDescent="0.2">
      <c r="A39" s="21" t="s">
        <v>213</v>
      </c>
      <c r="B39" s="21" t="s">
        <v>105</v>
      </c>
      <c r="C39" s="22" t="s">
        <v>155</v>
      </c>
      <c r="D39" s="73">
        <v>-20466094</v>
      </c>
      <c r="E39" s="73">
        <v>-53763028</v>
      </c>
      <c r="F39" s="28">
        <v>442</v>
      </c>
      <c r="G39" s="26">
        <v>43118</v>
      </c>
      <c r="H39" s="24">
        <v>1</v>
      </c>
      <c r="I39" s="22"/>
      <c r="J39" s="27"/>
      <c r="K39" s="27"/>
      <c r="L39" s="27"/>
      <c r="M39" s="27"/>
    </row>
    <row r="40" spans="1:13" x14ac:dyDescent="0.2">
      <c r="A40" s="21" t="s">
        <v>214</v>
      </c>
      <c r="B40" s="21" t="s">
        <v>55</v>
      </c>
      <c r="C40" s="22" t="s">
        <v>156</v>
      </c>
      <c r="D40" s="24">
        <v>-21.774999999999999</v>
      </c>
      <c r="E40" s="24">
        <v>-54.528100000000002</v>
      </c>
      <c r="F40" s="24">
        <v>329</v>
      </c>
      <c r="G40" s="26">
        <v>39625</v>
      </c>
      <c r="H40" s="24">
        <v>1</v>
      </c>
      <c r="I40" s="22" t="s">
        <v>87</v>
      </c>
      <c r="J40" s="27"/>
      <c r="K40" s="27"/>
      <c r="L40" s="27"/>
      <c r="M40" s="27" t="s">
        <v>47</v>
      </c>
    </row>
    <row r="41" spans="1:13" s="35" customFormat="1" ht="15" customHeight="1" x14ac:dyDescent="0.2">
      <c r="A41" s="32" t="s">
        <v>215</v>
      </c>
      <c r="B41" s="32" t="s">
        <v>105</v>
      </c>
      <c r="C41" s="22" t="s">
        <v>158</v>
      </c>
      <c r="D41" s="84">
        <v>-21305889</v>
      </c>
      <c r="E41" s="84">
        <v>-52820375</v>
      </c>
      <c r="F41" s="33">
        <v>383</v>
      </c>
      <c r="G41" s="23">
        <v>43209</v>
      </c>
      <c r="H41" s="22">
        <v>1</v>
      </c>
      <c r="I41" s="32" t="s">
        <v>159</v>
      </c>
      <c r="J41" s="34"/>
      <c r="K41" s="34"/>
      <c r="L41" s="34"/>
      <c r="M41" s="34"/>
    </row>
    <row r="42" spans="1:13" s="35" customFormat="1" ht="15" customHeight="1" x14ac:dyDescent="0.2">
      <c r="A42" s="32" t="s">
        <v>216</v>
      </c>
      <c r="B42" s="32" t="s">
        <v>55</v>
      </c>
      <c r="C42" s="22" t="s">
        <v>160</v>
      </c>
      <c r="D42" s="84">
        <v>-20981633</v>
      </c>
      <c r="E42" s="33">
        <v>-54.971899999999998</v>
      </c>
      <c r="F42" s="33">
        <v>464</v>
      </c>
      <c r="G42" s="23" t="s">
        <v>88</v>
      </c>
      <c r="H42" s="22">
        <v>1</v>
      </c>
      <c r="I42" s="32" t="s">
        <v>89</v>
      </c>
      <c r="J42" s="34"/>
      <c r="K42" s="34"/>
      <c r="L42" s="34"/>
      <c r="M42" s="34"/>
    </row>
    <row r="43" spans="1:13" s="30" customFormat="1" x14ac:dyDescent="0.2">
      <c r="A43" s="21" t="s">
        <v>217</v>
      </c>
      <c r="B43" s="21" t="s">
        <v>55</v>
      </c>
      <c r="C43" s="22" t="s">
        <v>161</v>
      </c>
      <c r="D43" s="24">
        <v>-23.966899999999999</v>
      </c>
      <c r="E43" s="24">
        <v>-55.0242</v>
      </c>
      <c r="F43" s="24">
        <v>402</v>
      </c>
      <c r="G43" s="26">
        <v>39605</v>
      </c>
      <c r="H43" s="24">
        <v>1</v>
      </c>
      <c r="I43" s="22" t="s">
        <v>90</v>
      </c>
      <c r="J43" s="27"/>
      <c r="K43" s="27"/>
      <c r="L43" s="27"/>
      <c r="M43" s="27"/>
    </row>
    <row r="44" spans="1:13" s="30" customFormat="1" x14ac:dyDescent="0.2">
      <c r="A44" s="21" t="s">
        <v>218</v>
      </c>
      <c r="B44" s="21" t="s">
        <v>105</v>
      </c>
      <c r="C44" s="22" t="s">
        <v>163</v>
      </c>
      <c r="D44" s="73">
        <v>-20351444</v>
      </c>
      <c r="E44" s="73">
        <v>-51430222</v>
      </c>
      <c r="F44" s="24">
        <v>374</v>
      </c>
      <c r="G44" s="26">
        <v>43196</v>
      </c>
      <c r="H44" s="24">
        <v>1</v>
      </c>
      <c r="I44" s="22" t="s">
        <v>164</v>
      </c>
      <c r="J44" s="27"/>
      <c r="K44" s="27"/>
      <c r="L44" s="27"/>
      <c r="M44" s="27"/>
    </row>
    <row r="45" spans="1:13" s="37" customFormat="1" x14ac:dyDescent="0.2">
      <c r="A45" s="32" t="s">
        <v>219</v>
      </c>
      <c r="B45" s="32" t="s">
        <v>55</v>
      </c>
      <c r="C45" s="22" t="s">
        <v>165</v>
      </c>
      <c r="D45" s="22">
        <v>-17.634699999999999</v>
      </c>
      <c r="E45" s="22">
        <v>-54.760100000000001</v>
      </c>
      <c r="F45" s="22">
        <v>486</v>
      </c>
      <c r="G45" s="23" t="s">
        <v>91</v>
      </c>
      <c r="H45" s="22">
        <v>1</v>
      </c>
      <c r="I45" s="24" t="s">
        <v>92</v>
      </c>
      <c r="J45" s="36"/>
      <c r="K45" s="36"/>
      <c r="L45" s="36"/>
      <c r="M45" s="36"/>
    </row>
    <row r="46" spans="1:13" x14ac:dyDescent="0.2">
      <c r="A46" s="21" t="s">
        <v>220</v>
      </c>
      <c r="B46" s="21" t="s">
        <v>55</v>
      </c>
      <c r="C46" s="22" t="s">
        <v>166</v>
      </c>
      <c r="D46" s="24">
        <v>-20.783300000000001</v>
      </c>
      <c r="E46" s="24">
        <v>-51.7</v>
      </c>
      <c r="F46" s="24">
        <v>313</v>
      </c>
      <c r="G46" s="26">
        <v>37137</v>
      </c>
      <c r="H46" s="24">
        <v>1</v>
      </c>
      <c r="I46" s="22" t="s">
        <v>93</v>
      </c>
      <c r="J46" s="27"/>
      <c r="K46" s="27"/>
      <c r="L46" s="27"/>
      <c r="M46" s="27"/>
    </row>
    <row r="47" spans="1:13" ht="18" customHeight="1" x14ac:dyDescent="0.2">
      <c r="A47" s="38"/>
      <c r="B47" s="39"/>
      <c r="C47" s="40"/>
      <c r="D47" s="40"/>
      <c r="E47" s="40"/>
      <c r="F47" s="40"/>
      <c r="G47" s="18" t="s">
        <v>94</v>
      </c>
      <c r="H47" s="22">
        <f>SUM(H2:H46)</f>
        <v>45</v>
      </c>
      <c r="I47" s="38"/>
      <c r="J47" s="27"/>
      <c r="K47" s="27"/>
      <c r="L47" s="27"/>
      <c r="M47" s="27"/>
    </row>
    <row r="48" spans="1:13" x14ac:dyDescent="0.2">
      <c r="A48" s="27" t="s">
        <v>95</v>
      </c>
      <c r="B48" s="41"/>
      <c r="C48" s="41"/>
      <c r="D48" s="41"/>
      <c r="E48" s="41"/>
      <c r="F48" s="41"/>
      <c r="G48" s="27"/>
      <c r="H48" s="42"/>
      <c r="I48" s="27"/>
      <c r="J48" s="27"/>
      <c r="K48" s="27"/>
      <c r="L48" s="27"/>
      <c r="M48" s="27"/>
    </row>
    <row r="49" spans="1:13" x14ac:dyDescent="0.2">
      <c r="A49" s="43" t="s">
        <v>96</v>
      </c>
      <c r="B49" s="44"/>
      <c r="C49" s="44"/>
      <c r="D49" s="44"/>
      <c r="E49" s="44"/>
      <c r="F49" s="44"/>
      <c r="G49" s="27"/>
      <c r="H49" s="27"/>
      <c r="I49" s="27"/>
      <c r="J49" s="27"/>
      <c r="K49" s="27"/>
      <c r="L49" s="27"/>
      <c r="M49" s="27"/>
    </row>
    <row r="50" spans="1:13" x14ac:dyDescent="0.2">
      <c r="A50" s="27"/>
      <c r="B50" s="44"/>
      <c r="C50" s="44"/>
      <c r="D50" s="44"/>
      <c r="E50" s="44"/>
      <c r="F50" s="44"/>
      <c r="G50" s="27"/>
      <c r="H50" s="27"/>
      <c r="I50" s="27"/>
      <c r="J50" s="27"/>
      <c r="K50" s="27"/>
      <c r="L50" s="27"/>
      <c r="M50" s="27"/>
    </row>
    <row r="51" spans="1:13" x14ac:dyDescent="0.2">
      <c r="A51" s="27"/>
      <c r="B51" s="44"/>
      <c r="C51" s="44"/>
      <c r="D51" s="44"/>
      <c r="E51" s="44"/>
      <c r="F51" s="44"/>
      <c r="G51" s="27"/>
      <c r="H51" s="27"/>
      <c r="I51" s="27"/>
      <c r="J51" s="27"/>
      <c r="K51" s="27"/>
      <c r="L51" s="27"/>
      <c r="M51" s="27"/>
    </row>
    <row r="52" spans="1:13" x14ac:dyDescent="0.2">
      <c r="A52" s="27"/>
      <c r="B52" s="44"/>
      <c r="C52" s="44"/>
      <c r="D52" s="44"/>
      <c r="E52" s="44"/>
      <c r="F52" s="44"/>
      <c r="G52" s="27"/>
      <c r="H52" s="27"/>
      <c r="I52" s="27"/>
      <c r="J52" s="27"/>
      <c r="K52" s="27"/>
      <c r="L52" s="27"/>
      <c r="M52" s="27"/>
    </row>
    <row r="53" spans="1:13" x14ac:dyDescent="0.2">
      <c r="A53" s="27"/>
      <c r="B53" s="44"/>
      <c r="C53" s="44"/>
      <c r="D53" s="44"/>
      <c r="E53" s="44"/>
      <c r="F53" s="44"/>
      <c r="G53" s="27"/>
      <c r="H53" s="27"/>
      <c r="I53" s="27"/>
      <c r="J53" s="27"/>
      <c r="K53" s="27"/>
      <c r="L53" s="27"/>
      <c r="M53" s="27"/>
    </row>
    <row r="54" spans="1:13" x14ac:dyDescent="0.2">
      <c r="A54" s="27"/>
      <c r="B54" s="44"/>
      <c r="C54" s="44"/>
      <c r="D54" s="44"/>
      <c r="E54" s="44"/>
      <c r="F54" s="44"/>
      <c r="G54" s="27"/>
      <c r="H54" s="27"/>
      <c r="I54" s="27"/>
      <c r="J54" s="27"/>
      <c r="K54" s="27"/>
      <c r="L54" s="27"/>
      <c r="M54" s="27"/>
    </row>
    <row r="55" spans="1:13" x14ac:dyDescent="0.2">
      <c r="A55" s="27"/>
      <c r="B55" s="44"/>
      <c r="C55" s="44"/>
      <c r="D55" s="44"/>
      <c r="E55" s="44"/>
      <c r="F55" s="44"/>
      <c r="G55" s="27"/>
      <c r="H55" s="27"/>
      <c r="I55" s="27"/>
      <c r="J55" s="27"/>
      <c r="K55" s="27"/>
      <c r="L55" s="27"/>
      <c r="M55" s="27"/>
    </row>
    <row r="56" spans="1:13" x14ac:dyDescent="0.2">
      <c r="A56" s="27"/>
      <c r="B56" s="44"/>
      <c r="C56" s="44"/>
      <c r="D56" s="44"/>
      <c r="E56" s="44"/>
      <c r="F56" s="44"/>
      <c r="G56" s="27"/>
      <c r="H56" s="27"/>
      <c r="I56" s="27"/>
      <c r="J56" s="27"/>
      <c r="K56" s="27"/>
      <c r="L56" s="27"/>
      <c r="M56" s="27"/>
    </row>
    <row r="57" spans="1:13" x14ac:dyDescent="0.2">
      <c r="A57" s="27"/>
      <c r="B57" s="44"/>
      <c r="C57" s="44"/>
      <c r="D57" s="44"/>
      <c r="E57" s="44"/>
      <c r="F57" s="44"/>
      <c r="G57" s="27"/>
      <c r="H57" s="27"/>
      <c r="I57" s="27"/>
      <c r="J57" s="27"/>
      <c r="K57" s="27"/>
      <c r="L57" s="27"/>
      <c r="M57" s="27"/>
    </row>
    <row r="58" spans="1:13" x14ac:dyDescent="0.2">
      <c r="A58" s="27"/>
      <c r="B58" s="44"/>
      <c r="C58" s="44"/>
      <c r="D58" s="44"/>
      <c r="E58" s="44"/>
      <c r="F58" s="44"/>
      <c r="G58" s="27"/>
      <c r="H58" s="27"/>
      <c r="I58" s="27"/>
      <c r="J58" s="27"/>
      <c r="K58" s="27"/>
      <c r="L58" s="27"/>
      <c r="M58" s="27"/>
    </row>
    <row r="59" spans="1:13" x14ac:dyDescent="0.2">
      <c r="A59" s="27"/>
      <c r="B59" s="44"/>
      <c r="C59" s="44"/>
      <c r="D59" s="44"/>
      <c r="E59" s="44"/>
      <c r="F59" s="44" t="s">
        <v>47</v>
      </c>
      <c r="G59" s="27"/>
      <c r="H59" s="27"/>
      <c r="I59" s="27"/>
      <c r="J59" s="27"/>
      <c r="K59" s="27"/>
      <c r="L59" s="27"/>
      <c r="M59" s="27"/>
    </row>
    <row r="60" spans="1:13" x14ac:dyDescent="0.2">
      <c r="A60" s="27"/>
      <c r="B60" s="44"/>
      <c r="C60" s="44"/>
      <c r="D60" s="44"/>
      <c r="E60" s="44"/>
      <c r="F60" s="44"/>
      <c r="G60" s="27"/>
      <c r="H60" s="27"/>
      <c r="I60" s="27"/>
      <c r="J60" s="27"/>
      <c r="K60" s="27"/>
      <c r="L60" s="27"/>
      <c r="M60" s="27"/>
    </row>
    <row r="61" spans="1:13" x14ac:dyDescent="0.2">
      <c r="A61" s="27"/>
      <c r="B61" s="44"/>
      <c r="C61" s="44"/>
      <c r="D61" s="44"/>
      <c r="E61" s="44"/>
      <c r="F61" s="44"/>
      <c r="G61" s="27"/>
      <c r="H61" s="27"/>
      <c r="I61" s="27"/>
      <c r="J61" s="27"/>
      <c r="K61" s="27"/>
      <c r="L61" s="27"/>
      <c r="M61" s="27"/>
    </row>
    <row r="62" spans="1:13" x14ac:dyDescent="0.2">
      <c r="A62" s="27"/>
      <c r="B62" s="44"/>
      <c r="C62" s="44"/>
      <c r="D62" s="44"/>
      <c r="E62" s="44"/>
      <c r="F62" s="44"/>
      <c r="G62" s="27"/>
      <c r="H62" s="27"/>
      <c r="I62" s="27"/>
      <c r="J62" s="27"/>
      <c r="K62" s="27"/>
      <c r="L62" s="27"/>
      <c r="M62" s="27"/>
    </row>
    <row r="63" spans="1:13" x14ac:dyDescent="0.2">
      <c r="A63" s="27"/>
      <c r="B63" s="44"/>
      <c r="C63" s="44"/>
      <c r="D63" s="44"/>
      <c r="E63" s="44"/>
      <c r="F63" s="44"/>
      <c r="G63" s="27"/>
      <c r="H63" s="27"/>
      <c r="I63" s="27"/>
      <c r="J63" s="27"/>
      <c r="K63" s="27"/>
      <c r="L63" s="27"/>
      <c r="M63" s="27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7"/>
  <sheetViews>
    <sheetView zoomScale="90" zoomScaleNormal="90" workbookViewId="0">
      <selection activeCell="V59" sqref="V59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5.7109375" style="2" customWidth="1"/>
    <col min="33" max="33" width="7.42578125" style="7" customWidth="1"/>
    <col min="34" max="34" width="7.28515625" style="9" bestFit="1" customWidth="1"/>
  </cols>
  <sheetData>
    <row r="1" spans="1:36" ht="20.100000000000001" customHeight="1" x14ac:dyDescent="0.2">
      <c r="A1" s="152" t="s">
        <v>23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4"/>
    </row>
    <row r="2" spans="1:36" ht="20.100000000000001" customHeight="1" x14ac:dyDescent="0.2">
      <c r="A2" s="157" t="s">
        <v>21</v>
      </c>
      <c r="B2" s="145" t="s">
        <v>230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7"/>
    </row>
    <row r="3" spans="1:36" s="4" customFormat="1" ht="20.100000000000001" customHeight="1" x14ac:dyDescent="0.2">
      <c r="A3" s="158"/>
      <c r="B3" s="155">
        <v>1</v>
      </c>
      <c r="C3" s="155">
        <f>SUM(B3+1)</f>
        <v>2</v>
      </c>
      <c r="D3" s="155">
        <f t="shared" ref="D3:AD3" si="0">SUM(C3+1)</f>
        <v>3</v>
      </c>
      <c r="E3" s="155">
        <f t="shared" si="0"/>
        <v>4</v>
      </c>
      <c r="F3" s="155">
        <f t="shared" si="0"/>
        <v>5</v>
      </c>
      <c r="G3" s="155">
        <f t="shared" si="0"/>
        <v>6</v>
      </c>
      <c r="H3" s="155">
        <f t="shared" si="0"/>
        <v>7</v>
      </c>
      <c r="I3" s="155">
        <f t="shared" si="0"/>
        <v>8</v>
      </c>
      <c r="J3" s="155">
        <f t="shared" si="0"/>
        <v>9</v>
      </c>
      <c r="K3" s="155">
        <f t="shared" si="0"/>
        <v>10</v>
      </c>
      <c r="L3" s="155">
        <f t="shared" si="0"/>
        <v>11</v>
      </c>
      <c r="M3" s="155">
        <f t="shared" si="0"/>
        <v>12</v>
      </c>
      <c r="N3" s="155">
        <f t="shared" si="0"/>
        <v>13</v>
      </c>
      <c r="O3" s="155">
        <f t="shared" si="0"/>
        <v>14</v>
      </c>
      <c r="P3" s="155">
        <f t="shared" si="0"/>
        <v>15</v>
      </c>
      <c r="Q3" s="155">
        <f t="shared" si="0"/>
        <v>16</v>
      </c>
      <c r="R3" s="155">
        <f t="shared" si="0"/>
        <v>17</v>
      </c>
      <c r="S3" s="155">
        <f t="shared" si="0"/>
        <v>18</v>
      </c>
      <c r="T3" s="155">
        <f t="shared" si="0"/>
        <v>19</v>
      </c>
      <c r="U3" s="155">
        <f t="shared" si="0"/>
        <v>20</v>
      </c>
      <c r="V3" s="155">
        <f t="shared" si="0"/>
        <v>21</v>
      </c>
      <c r="W3" s="155">
        <f t="shared" si="0"/>
        <v>22</v>
      </c>
      <c r="X3" s="155">
        <f t="shared" si="0"/>
        <v>23</v>
      </c>
      <c r="Y3" s="155">
        <f t="shared" si="0"/>
        <v>24</v>
      </c>
      <c r="Z3" s="155">
        <f t="shared" si="0"/>
        <v>25</v>
      </c>
      <c r="AA3" s="155">
        <f t="shared" si="0"/>
        <v>26</v>
      </c>
      <c r="AB3" s="155">
        <f t="shared" si="0"/>
        <v>27</v>
      </c>
      <c r="AC3" s="155">
        <f t="shared" si="0"/>
        <v>28</v>
      </c>
      <c r="AD3" s="155">
        <f t="shared" si="0"/>
        <v>29</v>
      </c>
      <c r="AE3" s="143">
        <v>30</v>
      </c>
      <c r="AF3" s="155">
        <v>31</v>
      </c>
      <c r="AG3" s="112" t="s">
        <v>37</v>
      </c>
      <c r="AH3" s="61" t="s">
        <v>36</v>
      </c>
    </row>
    <row r="4" spans="1:36" s="5" customFormat="1" ht="20.100000000000001" customHeight="1" x14ac:dyDescent="0.2">
      <c r="A4" s="159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44"/>
      <c r="AF4" s="156"/>
      <c r="AG4" s="112" t="s">
        <v>35</v>
      </c>
      <c r="AH4" s="61" t="s">
        <v>35</v>
      </c>
    </row>
    <row r="5" spans="1:36" s="5" customFormat="1" x14ac:dyDescent="0.2">
      <c r="A5" s="59" t="s">
        <v>40</v>
      </c>
      <c r="B5" s="11">
        <f>[1]Dezembro!$C$5</f>
        <v>32.799999999999997</v>
      </c>
      <c r="C5" s="11">
        <f>[1]Dezembro!$C$6</f>
        <v>32.6</v>
      </c>
      <c r="D5" s="11">
        <f>[1]Dezembro!$C$7</f>
        <v>32.9</v>
      </c>
      <c r="E5" s="11">
        <f>[1]Dezembro!$C$8</f>
        <v>34.4</v>
      </c>
      <c r="F5" s="11">
        <f>[1]Dezembro!$C$9</f>
        <v>35.4</v>
      </c>
      <c r="G5" s="11">
        <f>[1]Dezembro!$C$10</f>
        <v>37.200000000000003</v>
      </c>
      <c r="H5" s="11">
        <f>[1]Dezembro!$C$11</f>
        <v>35.799999999999997</v>
      </c>
      <c r="I5" s="11">
        <f>[1]Dezembro!$C$12</f>
        <v>33.5</v>
      </c>
      <c r="J5" s="11">
        <f>[1]Dezembro!$C$13</f>
        <v>34</v>
      </c>
      <c r="K5" s="11">
        <f>[1]Dezembro!$C$14</f>
        <v>36.9</v>
      </c>
      <c r="L5" s="11">
        <f>[1]Dezembro!$C$15</f>
        <v>37</v>
      </c>
      <c r="M5" s="11">
        <f>[1]Dezembro!$C$16</f>
        <v>37.5</v>
      </c>
      <c r="N5" s="11">
        <f>[1]Dezembro!$C$17</f>
        <v>36.4</v>
      </c>
      <c r="O5" s="11">
        <f>[1]Dezembro!$C$18</f>
        <v>35.9</v>
      </c>
      <c r="P5" s="11">
        <f>[1]Dezembro!$C$19</f>
        <v>36.6</v>
      </c>
      <c r="Q5" s="11">
        <f>[1]Dezembro!$C$20</f>
        <v>36.799999999999997</v>
      </c>
      <c r="R5" s="11">
        <f>[1]Dezembro!$C$21</f>
        <v>38.4</v>
      </c>
      <c r="S5" s="11">
        <f>[1]Dezembro!$C$22</f>
        <v>37.200000000000003</v>
      </c>
      <c r="T5" s="11">
        <f>[1]Dezembro!$C$23</f>
        <v>35.9</v>
      </c>
      <c r="U5" s="11">
        <f>[1]Dezembro!$C$24</f>
        <v>38.6</v>
      </c>
      <c r="V5" s="11">
        <f>[1]Dezembro!$C$25</f>
        <v>37</v>
      </c>
      <c r="W5" s="11">
        <f>[1]Dezembro!$C$26</f>
        <v>35.4</v>
      </c>
      <c r="X5" s="11">
        <f>[1]Dezembro!$C$27</f>
        <v>36.4</v>
      </c>
      <c r="Y5" s="11">
        <f>[1]Dezembro!$C$28</f>
        <v>33.299999999999997</v>
      </c>
      <c r="Z5" s="11">
        <f>[1]Dezembro!$C$29</f>
        <v>34</v>
      </c>
      <c r="AA5" s="11">
        <f>[1]Dezembro!$C$30</f>
        <v>33.799999999999997</v>
      </c>
      <c r="AB5" s="11">
        <f>[1]Dezembro!$C$31</f>
        <v>36.4</v>
      </c>
      <c r="AC5" s="11">
        <f>[1]Dezembro!$C$32</f>
        <v>33.700000000000003</v>
      </c>
      <c r="AD5" s="11">
        <f>[1]Dezembro!$C$33</f>
        <v>32.200000000000003</v>
      </c>
      <c r="AE5" s="11">
        <f>[1]Dezembro!$C$34</f>
        <v>32.700000000000003</v>
      </c>
      <c r="AF5" s="11">
        <f>[1]Dezembro!$C$35</f>
        <v>32.6</v>
      </c>
      <c r="AG5" s="14">
        <f>MAX(B5:AF5)</f>
        <v>38.6</v>
      </c>
      <c r="AH5" s="114">
        <f>AVERAGE(B5:AF5)</f>
        <v>35.267741935483862</v>
      </c>
    </row>
    <row r="6" spans="1:36" x14ac:dyDescent="0.2">
      <c r="A6" s="59" t="s">
        <v>0</v>
      </c>
      <c r="B6" s="11">
        <f>[2]Dezembro!$C$5</f>
        <v>31.2</v>
      </c>
      <c r="C6" s="11">
        <f>[2]Dezembro!$C$6</f>
        <v>29.2</v>
      </c>
      <c r="D6" s="11">
        <f>[2]Dezembro!$C$7</f>
        <v>30.9</v>
      </c>
      <c r="E6" s="11">
        <f>[2]Dezembro!$C$8</f>
        <v>31.9</v>
      </c>
      <c r="F6" s="11">
        <f>[2]Dezembro!$C$9</f>
        <v>32.700000000000003</v>
      </c>
      <c r="G6" s="11">
        <f>[2]Dezembro!$C$10</f>
        <v>34.200000000000003</v>
      </c>
      <c r="H6" s="11">
        <f>[2]Dezembro!$C$11</f>
        <v>31.3</v>
      </c>
      <c r="I6" s="11">
        <f>[2]Dezembro!$C$12</f>
        <v>30.7</v>
      </c>
      <c r="J6" s="11">
        <f>[2]Dezembro!$C$13</f>
        <v>31.4</v>
      </c>
      <c r="K6" s="11">
        <f>[2]Dezembro!$C$14</f>
        <v>35.4</v>
      </c>
      <c r="L6" s="11">
        <f>[2]Dezembro!$C$15</f>
        <v>35</v>
      </c>
      <c r="M6" s="11">
        <f>[2]Dezembro!$C$16</f>
        <v>36.1</v>
      </c>
      <c r="N6" s="11">
        <f>[2]Dezembro!$C$17</f>
        <v>33.299999999999997</v>
      </c>
      <c r="O6" s="11">
        <f>[2]Dezembro!$C$18</f>
        <v>35.1</v>
      </c>
      <c r="P6" s="11">
        <f>[2]Dezembro!$C$19</f>
        <v>33.1</v>
      </c>
      <c r="Q6" s="11">
        <f>[2]Dezembro!$C$20</f>
        <v>33.6</v>
      </c>
      <c r="R6" s="11">
        <f>[2]Dezembro!$C$21</f>
        <v>36.1</v>
      </c>
      <c r="S6" s="11">
        <f>[2]Dezembro!$C$22</f>
        <v>36.5</v>
      </c>
      <c r="T6" s="11">
        <f>[2]Dezembro!$C$23</f>
        <v>34.4</v>
      </c>
      <c r="U6" s="11">
        <f>[2]Dezembro!$C$24</f>
        <v>35.200000000000003</v>
      </c>
      <c r="V6" s="11">
        <f>[2]Dezembro!$C$25</f>
        <v>35.1</v>
      </c>
      <c r="W6" s="11">
        <f>[2]Dezembro!$C$26</f>
        <v>32.700000000000003</v>
      </c>
      <c r="X6" s="11">
        <f>[2]Dezembro!$C$27</f>
        <v>29.9</v>
      </c>
      <c r="Y6" s="11">
        <f>[2]Dezembro!$C$28</f>
        <v>28.4</v>
      </c>
      <c r="Z6" s="11">
        <f>[2]Dezembro!$C$29</f>
        <v>30.1</v>
      </c>
      <c r="AA6" s="11">
        <f>[2]Dezembro!$C$30</f>
        <v>31.6</v>
      </c>
      <c r="AB6" s="11">
        <f>[2]Dezembro!$C$31</f>
        <v>33.6</v>
      </c>
      <c r="AC6" s="11">
        <f>[2]Dezembro!$C$32</f>
        <v>32.799999999999997</v>
      </c>
      <c r="AD6" s="11">
        <f>[2]Dezembro!$C$33</f>
        <v>29.2</v>
      </c>
      <c r="AE6" s="11">
        <f>[2]Dezembro!$C$34</f>
        <v>28.6</v>
      </c>
      <c r="AF6" s="11">
        <f>[2]Dezembro!$C$35</f>
        <v>32</v>
      </c>
      <c r="AG6" s="15">
        <f t="shared" ref="AG6" si="1">MAX(B6:AF6)</f>
        <v>36.5</v>
      </c>
      <c r="AH6" s="95">
        <f t="shared" ref="AH6" si="2">AVERAGE(B6:AF6)</f>
        <v>32.6225806451613</v>
      </c>
    </row>
    <row r="7" spans="1:36" x14ac:dyDescent="0.2">
      <c r="A7" s="59" t="s">
        <v>104</v>
      </c>
      <c r="B7" s="11">
        <f>[3]Dezembro!$C$5</f>
        <v>31.3</v>
      </c>
      <c r="C7" s="11">
        <f>[3]Dezembro!$C$6</f>
        <v>30</v>
      </c>
      <c r="D7" s="11">
        <f>[3]Dezembro!$C$7</f>
        <v>31.8</v>
      </c>
      <c r="E7" s="11">
        <f>[3]Dezembro!$C$8</f>
        <v>32.4</v>
      </c>
      <c r="F7" s="11">
        <f>[3]Dezembro!$C$9</f>
        <v>34</v>
      </c>
      <c r="G7" s="11">
        <f>[3]Dezembro!$C$10</f>
        <v>34.4</v>
      </c>
      <c r="H7" s="11">
        <f>[3]Dezembro!$C$11</f>
        <v>33.299999999999997</v>
      </c>
      <c r="I7" s="11">
        <f>[3]Dezembro!$C$12</f>
        <v>30.4</v>
      </c>
      <c r="J7" s="11">
        <f>[3]Dezembro!$C$13</f>
        <v>32.6</v>
      </c>
      <c r="K7" s="11">
        <f>[3]Dezembro!$C$14</f>
        <v>36.299999999999997</v>
      </c>
      <c r="L7" s="11">
        <f>[3]Dezembro!$C$15</f>
        <v>36.299999999999997</v>
      </c>
      <c r="M7" s="11">
        <f>[3]Dezembro!$C$16</f>
        <v>37.6</v>
      </c>
      <c r="N7" s="11">
        <f>[3]Dezembro!$C$17</f>
        <v>35.5</v>
      </c>
      <c r="O7" s="11">
        <f>[3]Dezembro!$C$18</f>
        <v>36.4</v>
      </c>
      <c r="P7" s="11">
        <f>[3]Dezembro!$C$19</f>
        <v>35</v>
      </c>
      <c r="Q7" s="11">
        <f>[3]Dezembro!$C$20</f>
        <v>35.6</v>
      </c>
      <c r="R7" s="11">
        <f>[3]Dezembro!$C$21</f>
        <v>38</v>
      </c>
      <c r="S7" s="11">
        <f>[3]Dezembro!$C$22</f>
        <v>37.299999999999997</v>
      </c>
      <c r="T7" s="11">
        <f>[3]Dezembro!$C$23</f>
        <v>37.299999999999997</v>
      </c>
      <c r="U7" s="11">
        <f>[3]Dezembro!$C$24</f>
        <v>36.9</v>
      </c>
      <c r="V7" s="11">
        <f>[3]Dezembro!$C$25</f>
        <v>37.5</v>
      </c>
      <c r="W7" s="11">
        <f>[3]Dezembro!$C$26</f>
        <v>35.6</v>
      </c>
      <c r="X7" s="11">
        <f>[3]Dezembro!$C$27</f>
        <v>30.3</v>
      </c>
      <c r="Y7" s="11">
        <f>[3]Dezembro!$C$28</f>
        <v>30.2</v>
      </c>
      <c r="Z7" s="11">
        <f>[3]Dezembro!$C$29</f>
        <v>31.3</v>
      </c>
      <c r="AA7" s="11">
        <f>[3]Dezembro!$C$30</f>
        <v>33.6</v>
      </c>
      <c r="AB7" s="11">
        <f>[3]Dezembro!$C$31</f>
        <v>34.5</v>
      </c>
      <c r="AC7" s="11">
        <f>[3]Dezembro!$C$32</f>
        <v>34.200000000000003</v>
      </c>
      <c r="AD7" s="11">
        <f>[3]Dezembro!$C$33</f>
        <v>33.6</v>
      </c>
      <c r="AE7" s="11">
        <f>[3]Dezembro!$C$34</f>
        <v>31.4</v>
      </c>
      <c r="AF7" s="11">
        <f>[3]Dezembro!$C$35</f>
        <v>34</v>
      </c>
      <c r="AG7" s="14">
        <f>MAX(B7:AF7)</f>
        <v>38</v>
      </c>
      <c r="AH7" s="114">
        <f>AVERAGE(B7:AF7)</f>
        <v>34.148387096774194</v>
      </c>
    </row>
    <row r="8" spans="1:36" x14ac:dyDescent="0.2">
      <c r="A8" s="59" t="s">
        <v>1</v>
      </c>
      <c r="B8" s="11">
        <f>[4]Dezembro!$C$5</f>
        <v>31.4</v>
      </c>
      <c r="C8" s="11">
        <f>[4]Dezembro!$C$6</f>
        <v>32</v>
      </c>
      <c r="D8" s="11">
        <f>[4]Dezembro!$C$7</f>
        <v>31.7</v>
      </c>
      <c r="E8" s="11">
        <f>[4]Dezembro!$C$8</f>
        <v>33.9</v>
      </c>
      <c r="F8" s="11">
        <f>[4]Dezembro!$C$9</f>
        <v>35.200000000000003</v>
      </c>
      <c r="G8" s="11">
        <f>[4]Dezembro!$C$10</f>
        <v>37</v>
      </c>
      <c r="H8" s="11">
        <f>[4]Dezembro!$C$11</f>
        <v>34.700000000000003</v>
      </c>
      <c r="I8" s="11">
        <f>[4]Dezembro!$C$12</f>
        <v>33.5</v>
      </c>
      <c r="J8" s="11">
        <f>[4]Dezembro!$C$13</f>
        <v>35.5</v>
      </c>
      <c r="K8" s="11">
        <f>[4]Dezembro!$C$14</f>
        <v>36.799999999999997</v>
      </c>
      <c r="L8" s="11">
        <f>[4]Dezembro!$C$15</f>
        <v>35.5</v>
      </c>
      <c r="M8" s="11">
        <f>[4]Dezembro!$C$16</f>
        <v>35.4</v>
      </c>
      <c r="N8" s="11">
        <f>[4]Dezembro!$C$17</f>
        <v>35.200000000000003</v>
      </c>
      <c r="O8" s="11">
        <f>[4]Dezembro!$C$18</f>
        <v>36.700000000000003</v>
      </c>
      <c r="P8" s="11">
        <f>[4]Dezembro!$C$19</f>
        <v>37</v>
      </c>
      <c r="Q8" s="11">
        <f>[4]Dezembro!$C$20</f>
        <v>36.5</v>
      </c>
      <c r="R8" s="11">
        <f>[4]Dezembro!$C$21</f>
        <v>36.9</v>
      </c>
      <c r="S8" s="11">
        <f>[4]Dezembro!$C$22</f>
        <v>37.1</v>
      </c>
      <c r="T8" s="11">
        <f>[4]Dezembro!$C$23</f>
        <v>37.5</v>
      </c>
      <c r="U8" s="11">
        <f>[4]Dezembro!$C$24</f>
        <v>36.1</v>
      </c>
      <c r="V8" s="11">
        <f>[4]Dezembro!$C$25</f>
        <v>31.2</v>
      </c>
      <c r="W8" s="11">
        <f>[4]Dezembro!$C$26</f>
        <v>32</v>
      </c>
      <c r="X8" s="11">
        <f>[4]Dezembro!$C$27</f>
        <v>34.4</v>
      </c>
      <c r="Y8" s="11">
        <f>[4]Dezembro!$C$28</f>
        <v>32.700000000000003</v>
      </c>
      <c r="Z8" s="11">
        <f>[4]Dezembro!$C$29</f>
        <v>35.299999999999997</v>
      </c>
      <c r="AA8" s="11">
        <f>[4]Dezembro!$C$30</f>
        <v>34.799999999999997</v>
      </c>
      <c r="AB8" s="11">
        <f>[4]Dezembro!$C$31</f>
        <v>34.1</v>
      </c>
      <c r="AC8" s="11">
        <f>[4]Dezembro!$C$32</f>
        <v>35.1</v>
      </c>
      <c r="AD8" s="11">
        <f>[4]Dezembro!$C$33</f>
        <v>26.9</v>
      </c>
      <c r="AE8" s="11">
        <f>[4]Dezembro!$C$34</f>
        <v>32.5</v>
      </c>
      <c r="AF8" s="11">
        <f>[4]Dezembro!$C$35</f>
        <v>32.9</v>
      </c>
      <c r="AG8" s="15">
        <f t="shared" ref="AG8:AG9" si="3">MAX(B8:AF8)</f>
        <v>37.5</v>
      </c>
      <c r="AH8" s="95">
        <f t="shared" ref="AH8:AH9" si="4">AVERAGE(B8:AF8)</f>
        <v>34.435483870967744</v>
      </c>
    </row>
    <row r="9" spans="1:36" x14ac:dyDescent="0.2">
      <c r="A9" s="59" t="s">
        <v>167</v>
      </c>
      <c r="B9" s="11">
        <f>[5]Dezembro!$C$5</f>
        <v>28.2</v>
      </c>
      <c r="C9" s="11">
        <f>[5]Dezembro!$C$6</f>
        <v>26</v>
      </c>
      <c r="D9" s="11">
        <f>[5]Dezembro!$C$7</f>
        <v>28.3</v>
      </c>
      <c r="E9" s="11">
        <f>[5]Dezembro!$C$8</f>
        <v>29.2</v>
      </c>
      <c r="F9" s="11">
        <f>[5]Dezembro!$C$9</f>
        <v>30.6</v>
      </c>
      <c r="G9" s="11">
        <f>[5]Dezembro!$C$10</f>
        <v>32.1</v>
      </c>
      <c r="H9" s="11">
        <f>[5]Dezembro!$C$11</f>
        <v>28</v>
      </c>
      <c r="I9" s="11">
        <f>[5]Dezembro!$C$12</f>
        <v>28.8</v>
      </c>
      <c r="J9" s="11">
        <f>[5]Dezembro!$C$13</f>
        <v>31</v>
      </c>
      <c r="K9" s="11">
        <f>[5]Dezembro!$C$14</f>
        <v>34.299999999999997</v>
      </c>
      <c r="L9" s="11">
        <f>[5]Dezembro!$C$15</f>
        <v>34.1</v>
      </c>
      <c r="M9" s="11">
        <f>[5]Dezembro!$C$16</f>
        <v>34.9</v>
      </c>
      <c r="N9" s="11">
        <f>[5]Dezembro!$C$17</f>
        <v>32.4</v>
      </c>
      <c r="O9" s="11">
        <f>[5]Dezembro!$C$18</f>
        <v>33.9</v>
      </c>
      <c r="P9" s="11">
        <f>[5]Dezembro!$C$19</f>
        <v>32</v>
      </c>
      <c r="Q9" s="11">
        <f>[5]Dezembro!$C$20</f>
        <v>32.200000000000003</v>
      </c>
      <c r="R9" s="11">
        <f>[5]Dezembro!$C$21</f>
        <v>34.4</v>
      </c>
      <c r="S9" s="11">
        <f>[5]Dezembro!$C$22</f>
        <v>34.4</v>
      </c>
      <c r="T9" s="11">
        <f>[5]Dezembro!$C$23</f>
        <v>34.799999999999997</v>
      </c>
      <c r="U9" s="11">
        <f>[5]Dezembro!$C$24</f>
        <v>34.5</v>
      </c>
      <c r="V9" s="11">
        <f>[5]Dezembro!$C$25</f>
        <v>31.5</v>
      </c>
      <c r="W9" s="11">
        <f>[5]Dezembro!$C$26</f>
        <v>30.4</v>
      </c>
      <c r="X9" s="11">
        <f>[5]Dezembro!$C$27</f>
        <v>29.1</v>
      </c>
      <c r="Y9" s="11">
        <f>[5]Dezembro!$C$28</f>
        <v>28.9</v>
      </c>
      <c r="Z9" s="11" t="str">
        <f>[5]Dezembro!$C$29</f>
        <v>*</v>
      </c>
      <c r="AA9" s="11" t="str">
        <f>[5]Dezembro!$C$30</f>
        <v>*</v>
      </c>
      <c r="AB9" s="11" t="str">
        <f>[5]Dezembro!$C$31</f>
        <v>*</v>
      </c>
      <c r="AC9" s="11" t="str">
        <f>[5]Dezembro!$C$32</f>
        <v>*</v>
      </c>
      <c r="AD9" s="11" t="str">
        <f>[5]Dezembro!$C$33</f>
        <v>*</v>
      </c>
      <c r="AE9" s="11" t="str">
        <f>[5]Dezembro!$C$34</f>
        <v>*</v>
      </c>
      <c r="AF9" s="11" t="str">
        <f>[5]Dezembro!$C$35</f>
        <v>*</v>
      </c>
      <c r="AG9" s="15">
        <f t="shared" si="3"/>
        <v>34.9</v>
      </c>
      <c r="AH9" s="95">
        <f t="shared" si="4"/>
        <v>31.416666666666661</v>
      </c>
    </row>
    <row r="10" spans="1:36" x14ac:dyDescent="0.2">
      <c r="A10" s="59" t="s">
        <v>111</v>
      </c>
      <c r="B10" s="11" t="str">
        <f>[6]Dezembro!$C$5</f>
        <v>*</v>
      </c>
      <c r="C10" s="11" t="str">
        <f>[6]Dezembro!$C$6</f>
        <v>*</v>
      </c>
      <c r="D10" s="11" t="str">
        <f>[6]Dezembro!$C$7</f>
        <v>*</v>
      </c>
      <c r="E10" s="11" t="str">
        <f>[6]Dezembro!$C$8</f>
        <v>*</v>
      </c>
      <c r="F10" s="11" t="str">
        <f>[6]Dezembro!$C$9</f>
        <v>*</v>
      </c>
      <c r="G10" s="11" t="str">
        <f>[6]Dezembro!$C$10</f>
        <v>*</v>
      </c>
      <c r="H10" s="11" t="str">
        <f>[6]Dezembro!$C$11</f>
        <v>*</v>
      </c>
      <c r="I10" s="11" t="str">
        <f>[6]Dezembro!$C$12</f>
        <v>*</v>
      </c>
      <c r="J10" s="11" t="str">
        <f>[6]Dezembro!$C$13</f>
        <v>*</v>
      </c>
      <c r="K10" s="11" t="str">
        <f>[6]Dezembro!$C$14</f>
        <v>*</v>
      </c>
      <c r="L10" s="11" t="str">
        <f>[6]Dezembro!$C$15</f>
        <v>*</v>
      </c>
      <c r="M10" s="11" t="str">
        <f>[6]Dezembro!$C$16</f>
        <v>*</v>
      </c>
      <c r="N10" s="11" t="str">
        <f>[6]Dezembro!$C$17</f>
        <v>*</v>
      </c>
      <c r="O10" s="11" t="str">
        <f>[6]Dezembro!$C$18</f>
        <v>*</v>
      </c>
      <c r="P10" s="11" t="str">
        <f>[6]Dezembro!$C$19</f>
        <v>*</v>
      </c>
      <c r="Q10" s="11" t="str">
        <f>[6]Dezembro!$C$20</f>
        <v>*</v>
      </c>
      <c r="R10" s="11" t="str">
        <f>[6]Dezembro!$C$21</f>
        <v>*</v>
      </c>
      <c r="S10" s="11" t="str">
        <f>[6]Dezembro!$C$22</f>
        <v>*</v>
      </c>
      <c r="T10" s="11" t="str">
        <f>[6]Dezembro!$C$23</f>
        <v>*</v>
      </c>
      <c r="U10" s="11" t="str">
        <f>[6]Dezembro!$C$24</f>
        <v>*</v>
      </c>
      <c r="V10" s="11" t="str">
        <f>[6]Dezembro!$C$25</f>
        <v>*</v>
      </c>
      <c r="W10" s="11" t="str">
        <f>[6]Dezembro!$C$26</f>
        <v>*</v>
      </c>
      <c r="X10" s="11" t="str">
        <f>[6]Dezembro!$C$27</f>
        <v>*</v>
      </c>
      <c r="Y10" s="11" t="str">
        <f>[6]Dezembro!$C$28</f>
        <v>*</v>
      </c>
      <c r="Z10" s="11" t="str">
        <f>[6]Dezembro!$C$29</f>
        <v>*</v>
      </c>
      <c r="AA10" s="11" t="str">
        <f>[6]Dezembro!$C$30</f>
        <v>*</v>
      </c>
      <c r="AB10" s="11" t="str">
        <f>[6]Dezembro!$C$31</f>
        <v>*</v>
      </c>
      <c r="AC10" s="11" t="str">
        <f>[6]Dezembro!$C$32</f>
        <v>*</v>
      </c>
      <c r="AD10" s="11" t="str">
        <f>[6]Dezembro!$C$33</f>
        <v>*</v>
      </c>
      <c r="AE10" s="11" t="str">
        <f>[6]Dezembro!$C$34</f>
        <v>*</v>
      </c>
      <c r="AF10" s="11" t="str">
        <f>[6]Dezembro!$C$35</f>
        <v>*</v>
      </c>
      <c r="AG10" s="15" t="s">
        <v>226</v>
      </c>
      <c r="AH10" s="95" t="s">
        <v>226</v>
      </c>
    </row>
    <row r="11" spans="1:36" x14ac:dyDescent="0.2">
      <c r="A11" s="59" t="s">
        <v>64</v>
      </c>
      <c r="B11" s="11">
        <f>[7]Dezembro!$C$5</f>
        <v>30.8</v>
      </c>
      <c r="C11" s="11">
        <f>[7]Dezembro!$C$6</f>
        <v>31.9</v>
      </c>
      <c r="D11" s="11">
        <f>[7]Dezembro!$C$7</f>
        <v>31.9</v>
      </c>
      <c r="E11" s="11">
        <f>[7]Dezembro!$C$8</f>
        <v>32.1</v>
      </c>
      <c r="F11" s="11">
        <f>[7]Dezembro!$C$9</f>
        <v>34.9</v>
      </c>
      <c r="G11" s="11">
        <f>[7]Dezembro!$C$10</f>
        <v>34.700000000000003</v>
      </c>
      <c r="H11" s="11">
        <f>[7]Dezembro!$C$11</f>
        <v>33.299999999999997</v>
      </c>
      <c r="I11" s="11">
        <f>[7]Dezembro!$C$12</f>
        <v>30.5</v>
      </c>
      <c r="J11" s="11">
        <f>[7]Dezembro!$C$13</f>
        <v>32.4</v>
      </c>
      <c r="K11" s="11">
        <f>[7]Dezembro!$C$14</f>
        <v>35.799999999999997</v>
      </c>
      <c r="L11" s="11">
        <f>[7]Dezembro!$C$15</f>
        <v>35.6</v>
      </c>
      <c r="M11" s="11">
        <f>[7]Dezembro!$C$16</f>
        <v>36.9</v>
      </c>
      <c r="N11" s="11">
        <f>[7]Dezembro!$C$17</f>
        <v>35.9</v>
      </c>
      <c r="O11" s="11">
        <f>[7]Dezembro!$C$18</f>
        <v>36</v>
      </c>
      <c r="P11" s="11">
        <f>[7]Dezembro!$C$19</f>
        <v>36.700000000000003</v>
      </c>
      <c r="Q11" s="11">
        <f>[7]Dezembro!$C$20</f>
        <v>35.700000000000003</v>
      </c>
      <c r="R11" s="11">
        <f>[7]Dezembro!$C$21</f>
        <v>38</v>
      </c>
      <c r="S11" s="11">
        <f>[7]Dezembro!$C$22</f>
        <v>37.299999999999997</v>
      </c>
      <c r="T11" s="11">
        <f>[7]Dezembro!$C$23</f>
        <v>36.6</v>
      </c>
      <c r="U11" s="11">
        <f>[7]Dezembro!$C$24</f>
        <v>38.200000000000003</v>
      </c>
      <c r="V11" s="11">
        <f>[7]Dezembro!$C$25</f>
        <v>38.799999999999997</v>
      </c>
      <c r="W11" s="11">
        <f>[7]Dezembro!$C$26</f>
        <v>37.200000000000003</v>
      </c>
      <c r="X11" s="11">
        <f>[7]Dezembro!$C$27</f>
        <v>34</v>
      </c>
      <c r="Y11" s="11">
        <f>[7]Dezembro!$C$28</f>
        <v>32.299999999999997</v>
      </c>
      <c r="Z11" s="11">
        <f>[7]Dezembro!$C$29</f>
        <v>31.6</v>
      </c>
      <c r="AA11" s="11">
        <f>[7]Dezembro!$C$30</f>
        <v>32.700000000000003</v>
      </c>
      <c r="AB11" s="11">
        <f>[7]Dezembro!$C$31</f>
        <v>31.4</v>
      </c>
      <c r="AC11" s="11">
        <f>[7]Dezembro!$C$32</f>
        <v>33.4</v>
      </c>
      <c r="AD11" s="11">
        <f>[7]Dezembro!$C$33</f>
        <v>33.799999999999997</v>
      </c>
      <c r="AE11" s="11">
        <f>[7]Dezembro!$C$34</f>
        <v>32</v>
      </c>
      <c r="AF11" s="11">
        <f>[7]Dezembro!$C$35</f>
        <v>34.5</v>
      </c>
      <c r="AG11" s="15">
        <f t="shared" ref="AG11:AG16" si="5">MAX(B11:AF11)</f>
        <v>38.799999999999997</v>
      </c>
      <c r="AH11" s="95">
        <f t="shared" ref="AH11:AH16" si="6">AVERAGE(B11:AF11)</f>
        <v>34.41612903225807</v>
      </c>
    </row>
    <row r="12" spans="1:36" x14ac:dyDescent="0.2">
      <c r="A12" s="59" t="s">
        <v>41</v>
      </c>
      <c r="B12" s="11">
        <f>[8]Dezembro!$C$5</f>
        <v>30.8</v>
      </c>
      <c r="C12" s="11">
        <f>[8]Dezembro!$C$6</f>
        <v>28.7</v>
      </c>
      <c r="D12" s="11">
        <f>[8]Dezembro!$C$7</f>
        <v>30.3</v>
      </c>
      <c r="E12" s="11">
        <f>[8]Dezembro!$C$8</f>
        <v>31.6</v>
      </c>
      <c r="F12" s="11">
        <f>[8]Dezembro!$C$9</f>
        <v>33.799999999999997</v>
      </c>
      <c r="G12" s="11">
        <f>[8]Dezembro!$C$10</f>
        <v>34.5</v>
      </c>
      <c r="H12" s="11">
        <f>[8]Dezembro!$C$11</f>
        <v>29</v>
      </c>
      <c r="I12" s="11">
        <f>[8]Dezembro!$C$12</f>
        <v>33</v>
      </c>
      <c r="J12" s="11">
        <f>[8]Dezembro!$C$13</f>
        <v>34.700000000000003</v>
      </c>
      <c r="K12" s="11">
        <f>[8]Dezembro!$C$14</f>
        <v>36.6</v>
      </c>
      <c r="L12" s="11">
        <f>[8]Dezembro!$C$15</f>
        <v>36.1</v>
      </c>
      <c r="M12" s="11">
        <f>[8]Dezembro!$C$16</f>
        <v>37</v>
      </c>
      <c r="N12" s="11">
        <f>[8]Dezembro!$C$17</f>
        <v>35.5</v>
      </c>
      <c r="O12" s="11">
        <f>[8]Dezembro!$C$18</f>
        <v>36.200000000000003</v>
      </c>
      <c r="P12" s="11">
        <f>[8]Dezembro!$C$19</f>
        <v>35.1</v>
      </c>
      <c r="Q12" s="11">
        <f>[8]Dezembro!$C$20</f>
        <v>36.200000000000003</v>
      </c>
      <c r="R12" s="11">
        <f>[8]Dezembro!$C$21</f>
        <v>36.5</v>
      </c>
      <c r="S12" s="11">
        <f>[8]Dezembro!$C$22</f>
        <v>37.6</v>
      </c>
      <c r="T12" s="11">
        <f>[8]Dezembro!$C$23</f>
        <v>36.299999999999997</v>
      </c>
      <c r="U12" s="11">
        <f>[8]Dezembro!$C$24</f>
        <v>37.299999999999997</v>
      </c>
      <c r="V12" s="11">
        <f>[8]Dezembro!$C$25</f>
        <v>36.799999999999997</v>
      </c>
      <c r="W12" s="11">
        <f>[8]Dezembro!$C$26</f>
        <v>33.4</v>
      </c>
      <c r="X12" s="11">
        <f>[8]Dezembro!$C$27</f>
        <v>32.200000000000003</v>
      </c>
      <c r="Y12" s="11">
        <f>[8]Dezembro!$C$28</f>
        <v>31.8</v>
      </c>
      <c r="Z12" s="11">
        <f>[8]Dezembro!$C$29</f>
        <v>32</v>
      </c>
      <c r="AA12" s="11">
        <f>[8]Dezembro!$C$30</f>
        <v>31.2</v>
      </c>
      <c r="AB12" s="11">
        <f>[8]Dezembro!$C$31</f>
        <v>33.799999999999997</v>
      </c>
      <c r="AC12" s="11">
        <f>[8]Dezembro!$C$32</f>
        <v>34.1</v>
      </c>
      <c r="AD12" s="11">
        <f>[8]Dezembro!$C$33</f>
        <v>26.9</v>
      </c>
      <c r="AE12" s="11">
        <f>[8]Dezembro!$C$34</f>
        <v>30.3</v>
      </c>
      <c r="AF12" s="11">
        <f>[8]Dezembro!$C$35</f>
        <v>33.9</v>
      </c>
      <c r="AG12" s="15">
        <f t="shared" si="5"/>
        <v>37.6</v>
      </c>
      <c r="AH12" s="95">
        <f t="shared" si="6"/>
        <v>33.651612903225804</v>
      </c>
    </row>
    <row r="13" spans="1:36" x14ac:dyDescent="0.2">
      <c r="A13" s="59" t="s">
        <v>114</v>
      </c>
      <c r="B13" s="11">
        <f>[9]Dezembro!$C$5</f>
        <v>31.8</v>
      </c>
      <c r="C13" s="11">
        <f>[9]Dezembro!$C$6</f>
        <v>29.9</v>
      </c>
      <c r="D13" s="11">
        <f>[9]Dezembro!$C$7</f>
        <v>31</v>
      </c>
      <c r="E13" s="11">
        <f>[9]Dezembro!$C$8</f>
        <v>32.700000000000003</v>
      </c>
      <c r="F13" s="11">
        <f>[9]Dezembro!$C$9</f>
        <v>34.799999999999997</v>
      </c>
      <c r="G13" s="11">
        <f>[9]Dezembro!$C$10</f>
        <v>35.299999999999997</v>
      </c>
      <c r="H13" s="11">
        <f>[9]Dezembro!$C$11</f>
        <v>31.4</v>
      </c>
      <c r="I13" s="11">
        <f>[9]Dezembro!$C$12</f>
        <v>33.299999999999997</v>
      </c>
      <c r="J13" s="11">
        <f>[9]Dezembro!$C$13</f>
        <v>24.7</v>
      </c>
      <c r="K13" s="11">
        <f>[9]Dezembro!$C$14</f>
        <v>35.6</v>
      </c>
      <c r="L13" s="11">
        <f>[9]Dezembro!$C$15</f>
        <v>35.200000000000003</v>
      </c>
      <c r="M13" s="11">
        <f>[9]Dezembro!$C$16</f>
        <v>29.3</v>
      </c>
      <c r="N13" s="11">
        <f>[9]Dezembro!$C$17</f>
        <v>34</v>
      </c>
      <c r="O13" s="11">
        <f>[9]Dezembro!$C$18</f>
        <v>35.200000000000003</v>
      </c>
      <c r="P13" s="11">
        <f>[9]Dezembro!$C$19</f>
        <v>35.200000000000003</v>
      </c>
      <c r="Q13" s="11">
        <f>[9]Dezembro!$C$20</f>
        <v>35.6</v>
      </c>
      <c r="R13" s="11">
        <f>[9]Dezembro!$C$21</f>
        <v>36.799999999999997</v>
      </c>
      <c r="S13" s="11">
        <f>[9]Dezembro!$C$22</f>
        <v>37.799999999999997</v>
      </c>
      <c r="T13" s="11">
        <f>[9]Dezembro!$C$23</f>
        <v>37.6</v>
      </c>
      <c r="U13" s="11">
        <f>[9]Dezembro!$C$24</f>
        <v>37.1</v>
      </c>
      <c r="V13" s="11">
        <f>[9]Dezembro!$C$25</f>
        <v>35.799999999999997</v>
      </c>
      <c r="W13" s="11">
        <f>[9]Dezembro!$C$26</f>
        <v>34.200000000000003</v>
      </c>
      <c r="X13" s="11">
        <f>[9]Dezembro!$C$27</f>
        <v>31.5</v>
      </c>
      <c r="Y13" s="11">
        <f>[9]Dezembro!$C$28</f>
        <v>29.8</v>
      </c>
      <c r="Z13" s="11">
        <f>[9]Dezembro!$C$29</f>
        <v>32.4</v>
      </c>
      <c r="AA13" s="11">
        <f>[9]Dezembro!$C$30</f>
        <v>31.1</v>
      </c>
      <c r="AB13" s="11">
        <f>[9]Dezembro!$C$31</f>
        <v>32.9</v>
      </c>
      <c r="AC13" s="11">
        <f>[9]Dezembro!$C$32</f>
        <v>32.6</v>
      </c>
      <c r="AD13" s="11">
        <f>[9]Dezembro!$C$33</f>
        <v>26.9</v>
      </c>
      <c r="AE13" s="11">
        <f>[9]Dezembro!$C$34</f>
        <v>23.5</v>
      </c>
      <c r="AF13" s="11" t="str">
        <f>[9]Dezembro!$C$35</f>
        <v>*</v>
      </c>
      <c r="AG13" s="15">
        <f t="shared" si="5"/>
        <v>37.799999999999997</v>
      </c>
      <c r="AH13" s="95">
        <f t="shared" si="6"/>
        <v>32.833333333333329</v>
      </c>
    </row>
    <row r="14" spans="1:36" x14ac:dyDescent="0.2">
      <c r="A14" s="59" t="s">
        <v>118</v>
      </c>
      <c r="B14" s="11">
        <f>[10]Dezembro!$C$5</f>
        <v>30.4</v>
      </c>
      <c r="C14" s="11">
        <f>[10]Dezembro!$C$6</f>
        <v>32.299999999999997</v>
      </c>
      <c r="D14" s="11">
        <f>[10]Dezembro!$C$7</f>
        <v>32.6</v>
      </c>
      <c r="E14" s="11">
        <f>[10]Dezembro!$C$8</f>
        <v>34.1</v>
      </c>
      <c r="F14" s="11">
        <f>[10]Dezembro!$C$9</f>
        <v>34.6</v>
      </c>
      <c r="G14" s="11">
        <f>[10]Dezembro!$C$10</f>
        <v>35.4</v>
      </c>
      <c r="H14" s="11">
        <f>[10]Dezembro!$C$11</f>
        <v>33.9</v>
      </c>
      <c r="I14" s="11">
        <f>[10]Dezembro!$C$12</f>
        <v>31.1</v>
      </c>
      <c r="J14" s="11">
        <f>[10]Dezembro!$C$13</f>
        <v>33.299999999999997</v>
      </c>
      <c r="K14" s="11">
        <f>[10]Dezembro!$C$14</f>
        <v>36</v>
      </c>
      <c r="L14" s="11">
        <f>[10]Dezembro!$C$15</f>
        <v>36.299999999999997</v>
      </c>
      <c r="M14" s="11">
        <f>[10]Dezembro!$C$16</f>
        <v>36.9</v>
      </c>
      <c r="N14" s="11">
        <f>[10]Dezembro!$C$17</f>
        <v>35.9</v>
      </c>
      <c r="O14" s="11">
        <f>[10]Dezembro!$C$18</f>
        <v>36.299999999999997</v>
      </c>
      <c r="P14" s="11">
        <f>[10]Dezembro!$C$19</f>
        <v>35.9</v>
      </c>
      <c r="Q14" s="11">
        <f>[10]Dezembro!$C$20</f>
        <v>36.200000000000003</v>
      </c>
      <c r="R14" s="11">
        <f>[10]Dezembro!$C$21</f>
        <v>37.5</v>
      </c>
      <c r="S14" s="11">
        <f>[10]Dezembro!$C$22</f>
        <v>38.5</v>
      </c>
      <c r="T14" s="11">
        <f>[10]Dezembro!$C$23</f>
        <v>34.9</v>
      </c>
      <c r="U14" s="11">
        <f>[10]Dezembro!$C$24</f>
        <v>37.799999999999997</v>
      </c>
      <c r="V14" s="11">
        <f>[10]Dezembro!$C$25</f>
        <v>38.1</v>
      </c>
      <c r="W14" s="11">
        <f>[10]Dezembro!$C$26</f>
        <v>35.4</v>
      </c>
      <c r="X14" s="11">
        <f>[10]Dezembro!$C$27</f>
        <v>34</v>
      </c>
      <c r="Y14" s="11">
        <f>[10]Dezembro!$C$28</f>
        <v>32.6</v>
      </c>
      <c r="Z14" s="11">
        <f>[10]Dezembro!$C$29</f>
        <v>32.799999999999997</v>
      </c>
      <c r="AA14" s="11">
        <f>[10]Dezembro!$C$30</f>
        <v>32.700000000000003</v>
      </c>
      <c r="AB14" s="11">
        <f>[10]Dezembro!$C$31</f>
        <v>30.5</v>
      </c>
      <c r="AC14" s="11">
        <f>[10]Dezembro!$C$32</f>
        <v>33.6</v>
      </c>
      <c r="AD14" s="11">
        <f>[10]Dezembro!$C$33</f>
        <v>33.6</v>
      </c>
      <c r="AE14" s="11">
        <f>[10]Dezembro!$C$34</f>
        <v>32.9</v>
      </c>
      <c r="AF14" s="11">
        <f>[10]Dezembro!$C$35</f>
        <v>35</v>
      </c>
      <c r="AG14" s="15">
        <f t="shared" si="5"/>
        <v>38.5</v>
      </c>
      <c r="AH14" s="95">
        <f t="shared" si="6"/>
        <v>34.551612903225809</v>
      </c>
    </row>
    <row r="15" spans="1:36" x14ac:dyDescent="0.2">
      <c r="A15" s="59" t="s">
        <v>121</v>
      </c>
      <c r="B15" s="11">
        <f>[11]Dezembro!$C$5</f>
        <v>29.4</v>
      </c>
      <c r="C15" s="11">
        <f>[11]Dezembro!$C$6</f>
        <v>27.7</v>
      </c>
      <c r="D15" s="11">
        <f>[11]Dezembro!$C$7</f>
        <v>29.4</v>
      </c>
      <c r="E15" s="11">
        <f>[11]Dezembro!$C$8</f>
        <v>30.4</v>
      </c>
      <c r="F15" s="11">
        <f>[11]Dezembro!$C$9</f>
        <v>32.1</v>
      </c>
      <c r="G15" s="11">
        <f>[11]Dezembro!$C$10</f>
        <v>32.9</v>
      </c>
      <c r="H15" s="11">
        <f>[11]Dezembro!$C$11</f>
        <v>29.9</v>
      </c>
      <c r="I15" s="11">
        <f>[11]Dezembro!$C$12</f>
        <v>30.6</v>
      </c>
      <c r="J15" s="11">
        <f>[11]Dezembro!$C$13</f>
        <v>31.9</v>
      </c>
      <c r="K15" s="11">
        <f>[11]Dezembro!$C$14</f>
        <v>35.200000000000003</v>
      </c>
      <c r="L15" s="11">
        <f>[11]Dezembro!$C$15</f>
        <v>36.299999999999997</v>
      </c>
      <c r="M15" s="11">
        <f>[11]Dezembro!$C$16</f>
        <v>36.299999999999997</v>
      </c>
      <c r="N15" s="11">
        <f>[11]Dezembro!$C$17</f>
        <v>34.1</v>
      </c>
      <c r="O15" s="11">
        <f>[11]Dezembro!$C$18</f>
        <v>35.299999999999997</v>
      </c>
      <c r="P15" s="11">
        <f>[11]Dezembro!$C$19</f>
        <v>35.5</v>
      </c>
      <c r="Q15" s="11">
        <f>[11]Dezembro!$C$20</f>
        <v>34.4</v>
      </c>
      <c r="R15" s="11">
        <f>[11]Dezembro!$C$21</f>
        <v>36</v>
      </c>
      <c r="S15" s="11">
        <f>[11]Dezembro!$C$22</f>
        <v>35</v>
      </c>
      <c r="T15" s="11">
        <f>[11]Dezembro!$C$23</f>
        <v>36.4</v>
      </c>
      <c r="U15" s="11">
        <f>[11]Dezembro!$C$24</f>
        <v>36.5</v>
      </c>
      <c r="V15" s="11">
        <f>[11]Dezembro!$C$25</f>
        <v>36.4</v>
      </c>
      <c r="W15" s="11">
        <f>[11]Dezembro!$C$26</f>
        <v>32</v>
      </c>
      <c r="X15" s="11">
        <f>[11]Dezembro!$C$27</f>
        <v>31.4</v>
      </c>
      <c r="Y15" s="11">
        <f>[11]Dezembro!$C$28</f>
        <v>29.2</v>
      </c>
      <c r="Z15" s="11">
        <f>[11]Dezembro!$C$29</f>
        <v>32.5</v>
      </c>
      <c r="AA15" s="11">
        <f>[11]Dezembro!$C$30</f>
        <v>32.5</v>
      </c>
      <c r="AB15" s="11">
        <f>[11]Dezembro!$C$31</f>
        <v>33.799999999999997</v>
      </c>
      <c r="AC15" s="11">
        <f>[11]Dezembro!$C$32</f>
        <v>32.1</v>
      </c>
      <c r="AD15" s="11">
        <f>[11]Dezembro!$C$33</f>
        <v>30.9</v>
      </c>
      <c r="AE15" s="11">
        <f>[11]Dezembro!$C$34</f>
        <v>31.8</v>
      </c>
      <c r="AF15" s="11">
        <f>[11]Dezembro!$C$35</f>
        <v>33.5</v>
      </c>
      <c r="AG15" s="15">
        <f t="shared" si="5"/>
        <v>36.5</v>
      </c>
      <c r="AH15" s="95">
        <f t="shared" si="6"/>
        <v>32.948387096774191</v>
      </c>
    </row>
    <row r="16" spans="1:36" x14ac:dyDescent="0.2">
      <c r="A16" s="59" t="s">
        <v>168</v>
      </c>
      <c r="B16" s="11">
        <f>[12]Dezembro!$C$5</f>
        <v>29.3</v>
      </c>
      <c r="C16" s="11">
        <f>[12]Dezembro!$C$6</f>
        <v>30.1</v>
      </c>
      <c r="D16" s="11">
        <f>[12]Dezembro!$C$7</f>
        <v>30.8</v>
      </c>
      <c r="E16" s="11">
        <f>[12]Dezembro!$C$8</f>
        <v>31.8</v>
      </c>
      <c r="F16" s="11">
        <f>[12]Dezembro!$C$9</f>
        <v>33</v>
      </c>
      <c r="G16" s="11">
        <f>[12]Dezembro!$C$10</f>
        <v>34.6</v>
      </c>
      <c r="H16" s="11">
        <f>[12]Dezembro!$C$11</f>
        <v>33.799999999999997</v>
      </c>
      <c r="I16" s="11">
        <f>[12]Dezembro!$C$12</f>
        <v>31.8</v>
      </c>
      <c r="J16" s="11">
        <f>[12]Dezembro!$C$13</f>
        <v>33.5</v>
      </c>
      <c r="K16" s="11">
        <f>[12]Dezembro!$C$14</f>
        <v>34.5</v>
      </c>
      <c r="L16" s="11">
        <f>[12]Dezembro!$C$15</f>
        <v>33.9</v>
      </c>
      <c r="M16" s="11">
        <f>[12]Dezembro!$C$16</f>
        <v>33.6</v>
      </c>
      <c r="N16" s="11">
        <f>[12]Dezembro!$C$17</f>
        <v>32.9</v>
      </c>
      <c r="O16" s="11">
        <f>[12]Dezembro!$C$18</f>
        <v>33.9</v>
      </c>
      <c r="P16" s="11">
        <f>[12]Dezembro!$C$19</f>
        <v>33.799999999999997</v>
      </c>
      <c r="Q16" s="11">
        <f>[12]Dezembro!$C$20</f>
        <v>34.1</v>
      </c>
      <c r="R16" s="11">
        <f>[12]Dezembro!$C$21</f>
        <v>34.799999999999997</v>
      </c>
      <c r="S16" s="11">
        <f>[12]Dezembro!$C$22</f>
        <v>35.4</v>
      </c>
      <c r="T16" s="11">
        <f>[12]Dezembro!$C$23</f>
        <v>35.5</v>
      </c>
      <c r="U16" s="11">
        <f>[12]Dezembro!$C$24</f>
        <v>36.4</v>
      </c>
      <c r="V16" s="11">
        <f>[12]Dezembro!$C$25</f>
        <v>34.6</v>
      </c>
      <c r="W16" s="11">
        <f>[12]Dezembro!$C$26</f>
        <v>32.6</v>
      </c>
      <c r="X16" s="11">
        <f>[12]Dezembro!$C$27</f>
        <v>34.200000000000003</v>
      </c>
      <c r="Y16" s="11">
        <f>[12]Dezembro!$C$28</f>
        <v>30.3</v>
      </c>
      <c r="Z16" s="11">
        <f>[12]Dezembro!$C$29</f>
        <v>32.1</v>
      </c>
      <c r="AA16" s="11">
        <f>[12]Dezembro!$C$30</f>
        <v>30.5</v>
      </c>
      <c r="AB16" s="11">
        <f>[12]Dezembro!$C$31</f>
        <v>33.299999999999997</v>
      </c>
      <c r="AC16" s="11">
        <f>[12]Dezembro!$C$32</f>
        <v>28.6</v>
      </c>
      <c r="AD16" s="11">
        <f>[12]Dezembro!$C$33</f>
        <v>29.9</v>
      </c>
      <c r="AE16" s="11">
        <f>[12]Dezembro!$C$34</f>
        <v>29.8</v>
      </c>
      <c r="AF16" s="11">
        <f>[12]Dezembro!$C$35</f>
        <v>29.8</v>
      </c>
      <c r="AG16" s="15">
        <f t="shared" si="5"/>
        <v>36.4</v>
      </c>
      <c r="AH16" s="95">
        <f t="shared" si="6"/>
        <v>32.683870967741932</v>
      </c>
      <c r="AJ16" s="12" t="s">
        <v>47</v>
      </c>
    </row>
    <row r="17" spans="1:39" x14ac:dyDescent="0.2">
      <c r="A17" s="59" t="s">
        <v>2</v>
      </c>
      <c r="B17" s="11">
        <f>[13]Dezembro!$C$5</f>
        <v>30.3</v>
      </c>
      <c r="C17" s="11">
        <f>[13]Dezembro!$C$6</f>
        <v>28.9</v>
      </c>
      <c r="D17" s="11">
        <f>[13]Dezembro!$C$7</f>
        <v>30</v>
      </c>
      <c r="E17" s="11">
        <f>[13]Dezembro!$C$8</f>
        <v>31.6</v>
      </c>
      <c r="F17" s="11">
        <f>[13]Dezembro!$C$9</f>
        <v>32.700000000000003</v>
      </c>
      <c r="G17" s="11">
        <f>[13]Dezembro!$C$10</f>
        <v>34.299999999999997</v>
      </c>
      <c r="H17" s="11">
        <f>[13]Dezembro!$C$11</f>
        <v>32</v>
      </c>
      <c r="I17" s="11">
        <f>[13]Dezembro!$C$12</f>
        <v>32</v>
      </c>
      <c r="J17" s="11">
        <f>[13]Dezembro!$C$13</f>
        <v>33.5</v>
      </c>
      <c r="K17" s="11">
        <f>[13]Dezembro!$C$14</f>
        <v>34.799999999999997</v>
      </c>
      <c r="L17" s="11">
        <f>[13]Dezembro!$C$15</f>
        <v>34.200000000000003</v>
      </c>
      <c r="M17" s="11">
        <f>[13]Dezembro!$C$16</f>
        <v>31.7</v>
      </c>
      <c r="N17" s="11">
        <f>[13]Dezembro!$C$17</f>
        <v>33.799999999999997</v>
      </c>
      <c r="O17" s="11">
        <f>[13]Dezembro!$C$18</f>
        <v>33.4</v>
      </c>
      <c r="P17" s="11">
        <f>[13]Dezembro!$C$19</f>
        <v>34</v>
      </c>
      <c r="Q17" s="11">
        <f>[13]Dezembro!$C$20</f>
        <v>32.9</v>
      </c>
      <c r="R17" s="11">
        <f>[13]Dezembro!$C$21</f>
        <v>35.1</v>
      </c>
      <c r="S17" s="11">
        <f>[13]Dezembro!$C$22</f>
        <v>34.299999999999997</v>
      </c>
      <c r="T17" s="11">
        <f>[13]Dezembro!$C$23</f>
        <v>35.6</v>
      </c>
      <c r="U17" s="11">
        <f>[13]Dezembro!$C$24</f>
        <v>36</v>
      </c>
      <c r="V17" s="11">
        <f>[13]Dezembro!$C$25</f>
        <v>34.5</v>
      </c>
      <c r="W17" s="11">
        <f>[13]Dezembro!$C$26</f>
        <v>31.7</v>
      </c>
      <c r="X17" s="11">
        <f>[13]Dezembro!$C$27</f>
        <v>32.9</v>
      </c>
      <c r="Y17" s="11">
        <f>[13]Dezembro!$C$28</f>
        <v>30.7</v>
      </c>
      <c r="Z17" s="11">
        <f>[13]Dezembro!$C$29</f>
        <v>31.5</v>
      </c>
      <c r="AA17" s="11">
        <f>[13]Dezembro!$C$30</f>
        <v>31</v>
      </c>
      <c r="AB17" s="11">
        <f>[13]Dezembro!$C$31</f>
        <v>33</v>
      </c>
      <c r="AC17" s="11">
        <f>[13]Dezembro!$C$32</f>
        <v>30.4</v>
      </c>
      <c r="AD17" s="11">
        <f>[13]Dezembro!$C$33</f>
        <v>27.1</v>
      </c>
      <c r="AE17" s="11">
        <f>[13]Dezembro!$C$34</f>
        <v>28.1</v>
      </c>
      <c r="AF17" s="11">
        <f>[13]Dezembro!$C$35</f>
        <v>30.6</v>
      </c>
      <c r="AG17" s="15">
        <f t="shared" ref="AG17:AG47" si="7">MAX(B17:AF17)</f>
        <v>36</v>
      </c>
      <c r="AH17" s="95">
        <f t="shared" ref="AH17:AH47" si="8">AVERAGE(B17:AF17)</f>
        <v>32.341935483870969</v>
      </c>
      <c r="AJ17" s="12" t="s">
        <v>47</v>
      </c>
    </row>
    <row r="18" spans="1:39" x14ac:dyDescent="0.2">
      <c r="A18" s="59" t="s">
        <v>3</v>
      </c>
      <c r="B18" s="11">
        <f>[14]Dezembro!$C$5</f>
        <v>29.4</v>
      </c>
      <c r="C18" s="11">
        <f>[14]Dezembro!$C$6</f>
        <v>29.8</v>
      </c>
      <c r="D18" s="11">
        <f>[14]Dezembro!$C$7</f>
        <v>30.1</v>
      </c>
      <c r="E18" s="11">
        <f>[14]Dezembro!$C$8</f>
        <v>34.299999999999997</v>
      </c>
      <c r="F18" s="11">
        <f>[14]Dezembro!$C$9</f>
        <v>34.200000000000003</v>
      </c>
      <c r="G18" s="11">
        <f>[14]Dezembro!$C$10</f>
        <v>35.200000000000003</v>
      </c>
      <c r="H18" s="11">
        <f>[14]Dezembro!$C$11</f>
        <v>35.4</v>
      </c>
      <c r="I18" s="11">
        <f>[14]Dezembro!$C$12</f>
        <v>33</v>
      </c>
      <c r="J18" s="11">
        <f>[14]Dezembro!$C$13</f>
        <v>33.5</v>
      </c>
      <c r="K18" s="11">
        <f>[14]Dezembro!$C$14</f>
        <v>32.6</v>
      </c>
      <c r="L18" s="11">
        <f>[14]Dezembro!$C$15</f>
        <v>34.5</v>
      </c>
      <c r="M18" s="11">
        <f>[14]Dezembro!$C$16</f>
        <v>35.799999999999997</v>
      </c>
      <c r="N18" s="11">
        <f>[14]Dezembro!$C$17</f>
        <v>33.700000000000003</v>
      </c>
      <c r="O18" s="11">
        <f>[14]Dezembro!$C$18</f>
        <v>34.4</v>
      </c>
      <c r="P18" s="11">
        <f>[14]Dezembro!$C$19</f>
        <v>33.200000000000003</v>
      </c>
      <c r="Q18" s="11">
        <f>[14]Dezembro!$C$20</f>
        <v>35.1</v>
      </c>
      <c r="R18" s="11">
        <f>[14]Dezembro!$C$21</f>
        <v>35.799999999999997</v>
      </c>
      <c r="S18" s="11">
        <f>[14]Dezembro!$C$22</f>
        <v>36</v>
      </c>
      <c r="T18" s="11">
        <f>[14]Dezembro!$C$23</f>
        <v>34.6</v>
      </c>
      <c r="U18" s="11">
        <f>[14]Dezembro!$C$24</f>
        <v>37.5</v>
      </c>
      <c r="V18" s="11">
        <f>[14]Dezembro!$C$25</f>
        <v>37.200000000000003</v>
      </c>
      <c r="W18" s="11">
        <f>[14]Dezembro!$C$26</f>
        <v>35</v>
      </c>
      <c r="X18" s="11">
        <f>[14]Dezembro!$C$27</f>
        <v>34.5</v>
      </c>
      <c r="Y18" s="11">
        <f>[14]Dezembro!$C$28</f>
        <v>30.8</v>
      </c>
      <c r="Z18" s="11">
        <f>[14]Dezembro!$C$29</f>
        <v>33.200000000000003</v>
      </c>
      <c r="AA18" s="11">
        <f>[14]Dezembro!$C$30</f>
        <v>32</v>
      </c>
      <c r="AB18" s="11">
        <f>[14]Dezembro!$C$31</f>
        <v>31.5</v>
      </c>
      <c r="AC18" s="11">
        <f>[14]Dezembro!$C$32</f>
        <v>28.7</v>
      </c>
      <c r="AD18" s="11">
        <f>[14]Dezembro!$C$33</f>
        <v>30.4</v>
      </c>
      <c r="AE18" s="11">
        <f>[14]Dezembro!$C$34</f>
        <v>32</v>
      </c>
      <c r="AF18" s="11">
        <f>[14]Dezembro!$C$35</f>
        <v>32.299999999999997</v>
      </c>
      <c r="AG18" s="15">
        <f t="shared" si="7"/>
        <v>37.5</v>
      </c>
      <c r="AH18" s="95">
        <f t="shared" si="8"/>
        <v>33.409677419354843</v>
      </c>
      <c r="AI18" s="12" t="s">
        <v>47</v>
      </c>
      <c r="AJ18" s="12" t="s">
        <v>47</v>
      </c>
    </row>
    <row r="19" spans="1:39" x14ac:dyDescent="0.2">
      <c r="A19" s="59" t="s">
        <v>4</v>
      </c>
      <c r="B19" s="11">
        <f>[15]Dezembro!$C$5</f>
        <v>26.2</v>
      </c>
      <c r="C19" s="11">
        <f>[15]Dezembro!$C$6</f>
        <v>26.5</v>
      </c>
      <c r="D19" s="11">
        <f>[15]Dezembro!$C$7</f>
        <v>28.4</v>
      </c>
      <c r="E19" s="11">
        <f>[15]Dezembro!$C$8</f>
        <v>30</v>
      </c>
      <c r="F19" s="11">
        <f>[15]Dezembro!$C$9</f>
        <v>31</v>
      </c>
      <c r="G19" s="11">
        <f>[15]Dezembro!$C$10</f>
        <v>32.1</v>
      </c>
      <c r="H19" s="11">
        <f>[15]Dezembro!$C$11</f>
        <v>30.7</v>
      </c>
      <c r="I19" s="11">
        <f>[15]Dezembro!$C$12</f>
        <v>28.9</v>
      </c>
      <c r="J19" s="11">
        <f>[15]Dezembro!$C$13</f>
        <v>30.2</v>
      </c>
      <c r="K19" s="11">
        <f>[15]Dezembro!$C$14</f>
        <v>29.7</v>
      </c>
      <c r="L19" s="11">
        <f>[15]Dezembro!$C$15</f>
        <v>30.9</v>
      </c>
      <c r="M19" s="11">
        <f>[15]Dezembro!$C$16</f>
        <v>32.299999999999997</v>
      </c>
      <c r="N19" s="11">
        <f>[15]Dezembro!$C$17</f>
        <v>30.8</v>
      </c>
      <c r="O19" s="11">
        <f>[15]Dezembro!$C$18</f>
        <v>29.5</v>
      </c>
      <c r="P19" s="11">
        <f>[15]Dezembro!$C$19</f>
        <v>29.8</v>
      </c>
      <c r="Q19" s="11">
        <f>[15]Dezembro!$C$20</f>
        <v>31.3</v>
      </c>
      <c r="R19" s="11">
        <f>[15]Dezembro!$C$21</f>
        <v>32.6</v>
      </c>
      <c r="S19" s="11">
        <f>[15]Dezembro!$C$22</f>
        <v>32.200000000000003</v>
      </c>
      <c r="T19" s="11">
        <f>[15]Dezembro!$C$23</f>
        <v>32.200000000000003</v>
      </c>
      <c r="U19" s="11">
        <f>[15]Dezembro!$C$24</f>
        <v>33.5</v>
      </c>
      <c r="V19" s="11">
        <f>[15]Dezembro!$C$25</f>
        <v>32.200000000000003</v>
      </c>
      <c r="W19" s="11">
        <f>[15]Dezembro!$C$26</f>
        <v>30.1</v>
      </c>
      <c r="X19" s="11">
        <f>[15]Dezembro!$C$27</f>
        <v>31.2</v>
      </c>
      <c r="Y19" s="11">
        <f>[15]Dezembro!$C$28</f>
        <v>26.9</v>
      </c>
      <c r="Z19" s="11">
        <f>[15]Dezembro!$C$29</f>
        <v>29.2</v>
      </c>
      <c r="AA19" s="11">
        <f>[15]Dezembro!$C$30</f>
        <v>28.8</v>
      </c>
      <c r="AB19" s="11">
        <f>[15]Dezembro!$C$31</f>
        <v>29.5</v>
      </c>
      <c r="AC19" s="11">
        <f>[15]Dezembro!$C$32</f>
        <v>23.5</v>
      </c>
      <c r="AD19" s="11">
        <f>[15]Dezembro!$C$33</f>
        <v>28.5</v>
      </c>
      <c r="AE19" s="11">
        <f>[15]Dezembro!$C$34</f>
        <v>28.8</v>
      </c>
      <c r="AF19" s="11">
        <f>[15]Dezembro!$C$35</f>
        <v>27.9</v>
      </c>
      <c r="AG19" s="15">
        <f t="shared" si="7"/>
        <v>33.5</v>
      </c>
      <c r="AH19" s="95">
        <f t="shared" si="8"/>
        <v>29.85161290322581</v>
      </c>
    </row>
    <row r="20" spans="1:39" x14ac:dyDescent="0.2">
      <c r="A20" s="59" t="s">
        <v>5</v>
      </c>
      <c r="B20" s="11">
        <f>[16]Dezembro!$C$5</f>
        <v>31</v>
      </c>
      <c r="C20" s="11">
        <f>[16]Dezembro!$C$6</f>
        <v>29.6</v>
      </c>
      <c r="D20" s="11">
        <f>[16]Dezembro!$C$7</f>
        <v>29.6</v>
      </c>
      <c r="E20" s="11">
        <f>[16]Dezembro!$C$8</f>
        <v>26.3</v>
      </c>
      <c r="F20" s="11" t="str">
        <f>[16]Dezembro!$C$9</f>
        <v>*</v>
      </c>
      <c r="G20" s="11" t="str">
        <f>[16]Dezembro!$C$10</f>
        <v>*</v>
      </c>
      <c r="H20" s="11" t="str">
        <f>[16]Dezembro!$C$11</f>
        <v>*</v>
      </c>
      <c r="I20" s="11" t="str">
        <f>[16]Dezembro!$C$12</f>
        <v>*</v>
      </c>
      <c r="J20" s="11" t="str">
        <f>[16]Dezembro!$C$13</f>
        <v>*</v>
      </c>
      <c r="K20" s="11" t="str">
        <f>[16]Dezembro!$C$14</f>
        <v>*</v>
      </c>
      <c r="L20" s="11">
        <f>[16]Dezembro!$C$15</f>
        <v>35.299999999999997</v>
      </c>
      <c r="M20" s="11">
        <f>[16]Dezembro!$C$16</f>
        <v>36</v>
      </c>
      <c r="N20" s="11">
        <f>[16]Dezembro!$C$17</f>
        <v>34.9</v>
      </c>
      <c r="O20" s="11">
        <f>[16]Dezembro!$C$18</f>
        <v>35.4</v>
      </c>
      <c r="P20" s="11">
        <f>[16]Dezembro!$C$19</f>
        <v>29.6</v>
      </c>
      <c r="Q20" s="11" t="str">
        <f>[16]Dezembro!$C$20</f>
        <v>*</v>
      </c>
      <c r="R20" s="11" t="str">
        <f>[16]Dezembro!$C$21</f>
        <v>*</v>
      </c>
      <c r="S20" s="11" t="str">
        <f>[16]Dezembro!$C$22</f>
        <v>*</v>
      </c>
      <c r="T20" s="11" t="str">
        <f>[16]Dezembro!$C$23</f>
        <v>*</v>
      </c>
      <c r="U20" s="11" t="str">
        <f>[16]Dezembro!$C$24</f>
        <v>*</v>
      </c>
      <c r="V20" s="11" t="str">
        <f>[16]Dezembro!$C$25</f>
        <v>*</v>
      </c>
      <c r="W20" s="11" t="str">
        <f>[16]Dezembro!$C$26</f>
        <v>*</v>
      </c>
      <c r="X20" s="11">
        <f>[16]Dezembro!$C$27</f>
        <v>32.700000000000003</v>
      </c>
      <c r="Y20" s="11">
        <f>[16]Dezembro!$C$28</f>
        <v>31.6</v>
      </c>
      <c r="Z20" s="11">
        <f>[16]Dezembro!$C$29</f>
        <v>31.7</v>
      </c>
      <c r="AA20" s="11">
        <f>[16]Dezembro!$C$30</f>
        <v>32.5</v>
      </c>
      <c r="AB20" s="11">
        <f>[16]Dezembro!$C$31</f>
        <v>26.8</v>
      </c>
      <c r="AC20" s="11" t="str">
        <f>[16]Dezembro!$C$32</f>
        <v>*</v>
      </c>
      <c r="AD20" s="11" t="str">
        <f>[16]Dezembro!$C$33</f>
        <v>*</v>
      </c>
      <c r="AE20" s="11" t="str">
        <f>[16]Dezembro!$C$34</f>
        <v>*</v>
      </c>
      <c r="AF20" s="11">
        <f>[16]Dezembro!$C$35</f>
        <v>33.6</v>
      </c>
      <c r="AG20" s="15">
        <f t="shared" si="7"/>
        <v>36</v>
      </c>
      <c r="AH20" s="95">
        <f t="shared" si="8"/>
        <v>31.773333333333337</v>
      </c>
      <c r="AI20" s="12" t="s">
        <v>47</v>
      </c>
      <c r="AJ20" t="s">
        <v>47</v>
      </c>
      <c r="AL20" t="s">
        <v>47</v>
      </c>
    </row>
    <row r="21" spans="1:39" x14ac:dyDescent="0.2">
      <c r="A21" s="59" t="s">
        <v>43</v>
      </c>
      <c r="B21" s="11">
        <f>[17]Dezembro!$C$5</f>
        <v>26.9</v>
      </c>
      <c r="C21" s="11">
        <f>[17]Dezembro!$C$6</f>
        <v>28.1</v>
      </c>
      <c r="D21" s="11">
        <f>[17]Dezembro!$C$7</f>
        <v>30.2</v>
      </c>
      <c r="E21" s="11">
        <f>[17]Dezembro!$C$8</f>
        <v>30.9</v>
      </c>
      <c r="F21" s="11">
        <f>[17]Dezembro!$C$9</f>
        <v>31.6</v>
      </c>
      <c r="G21" s="11">
        <f>[17]Dezembro!$C$10</f>
        <v>33.299999999999997</v>
      </c>
      <c r="H21" s="11">
        <f>[17]Dezembro!$C$11</f>
        <v>32.6</v>
      </c>
      <c r="I21" s="11">
        <f>[17]Dezembro!$C$12</f>
        <v>31.5</v>
      </c>
      <c r="J21" s="11">
        <f>[17]Dezembro!$C$13</f>
        <v>32.299999999999997</v>
      </c>
      <c r="K21" s="11">
        <f>[17]Dezembro!$C$14</f>
        <v>32.5</v>
      </c>
      <c r="L21" s="11">
        <f>[17]Dezembro!$C$15</f>
        <v>33.200000000000003</v>
      </c>
      <c r="M21" s="11">
        <f>[17]Dezembro!$C$16</f>
        <v>33.5</v>
      </c>
      <c r="N21" s="11">
        <f>[17]Dezembro!$C$17</f>
        <v>31.7</v>
      </c>
      <c r="O21" s="11">
        <f>[17]Dezembro!$C$18</f>
        <v>31.3</v>
      </c>
      <c r="P21" s="11">
        <f>[17]Dezembro!$C$19</f>
        <v>31.9</v>
      </c>
      <c r="Q21" s="11">
        <f>[17]Dezembro!$C$20</f>
        <v>33.799999999999997</v>
      </c>
      <c r="R21" s="11">
        <f>[17]Dezembro!$C$21</f>
        <v>33.9</v>
      </c>
      <c r="S21" s="11">
        <f>[17]Dezembro!$C$22</f>
        <v>34.5</v>
      </c>
      <c r="T21" s="11">
        <f>[17]Dezembro!$C$23</f>
        <v>35</v>
      </c>
      <c r="U21" s="11">
        <f>[17]Dezembro!$C$24</f>
        <v>35.799999999999997</v>
      </c>
      <c r="V21" s="11">
        <f>[17]Dezembro!$C$25</f>
        <v>34.9</v>
      </c>
      <c r="W21" s="11">
        <f>[17]Dezembro!$C$26</f>
        <v>32.5</v>
      </c>
      <c r="X21" s="11">
        <f>[17]Dezembro!$C$27</f>
        <v>33.200000000000003</v>
      </c>
      <c r="Y21" s="11">
        <f>[17]Dezembro!$C$28</f>
        <v>30.8</v>
      </c>
      <c r="Z21" s="11">
        <f>[17]Dezembro!$C$29</f>
        <v>31</v>
      </c>
      <c r="AA21" s="11">
        <f>[17]Dezembro!$C$30</f>
        <v>29.7</v>
      </c>
      <c r="AB21" s="11">
        <f>[17]Dezembro!$C$31</f>
        <v>30.5</v>
      </c>
      <c r="AC21" s="11">
        <f>[17]Dezembro!$C$32</f>
        <v>28.1</v>
      </c>
      <c r="AD21" s="11">
        <f>[17]Dezembro!$C$33</f>
        <v>31.3</v>
      </c>
      <c r="AE21" s="11">
        <f>[17]Dezembro!$C$34</f>
        <v>29.6</v>
      </c>
      <c r="AF21" s="11">
        <f>[17]Dezembro!$C$35</f>
        <v>29.4</v>
      </c>
      <c r="AG21" s="15">
        <f>MAX(B21:AF21)</f>
        <v>35.799999999999997</v>
      </c>
      <c r="AH21" s="95">
        <f>AVERAGE(B21:AF21)</f>
        <v>31.790322580645157</v>
      </c>
      <c r="AJ21" t="s">
        <v>229</v>
      </c>
      <c r="AL21" t="s">
        <v>47</v>
      </c>
    </row>
    <row r="22" spans="1:39" x14ac:dyDescent="0.2">
      <c r="A22" s="59" t="s">
        <v>6</v>
      </c>
      <c r="B22" s="11">
        <f>[18]Dezembro!$C$5</f>
        <v>31.3</v>
      </c>
      <c r="C22" s="11">
        <f>[18]Dezembro!$C$6</f>
        <v>30.6</v>
      </c>
      <c r="D22" s="11">
        <f>[18]Dezembro!$C$7</f>
        <v>31</v>
      </c>
      <c r="E22" s="11">
        <f>[18]Dezembro!$C$8</f>
        <v>31.5</v>
      </c>
      <c r="F22" s="11">
        <f>[18]Dezembro!$C$9</f>
        <v>31.7</v>
      </c>
      <c r="G22" s="11">
        <f>[18]Dezembro!$C$10</f>
        <v>26.6</v>
      </c>
      <c r="H22" s="11">
        <f>[18]Dezembro!$C$11</f>
        <v>32.700000000000003</v>
      </c>
      <c r="I22" s="11">
        <f>[18]Dezembro!$C$12</f>
        <v>31.5</v>
      </c>
      <c r="J22" s="11">
        <f>[18]Dezembro!$C$13</f>
        <v>28.9</v>
      </c>
      <c r="K22" s="11">
        <f>[18]Dezembro!$C$14</f>
        <v>29</v>
      </c>
      <c r="L22" s="11">
        <f>[18]Dezembro!$C$15</f>
        <v>29.2</v>
      </c>
      <c r="M22" s="11">
        <f>[18]Dezembro!$C$16</f>
        <v>31.5</v>
      </c>
      <c r="N22" s="11">
        <f>[18]Dezembro!$C$17</f>
        <v>31</v>
      </c>
      <c r="O22" s="11">
        <f>[18]Dezembro!$C$18</f>
        <v>32.299999999999997</v>
      </c>
      <c r="P22" s="11">
        <f>[18]Dezembro!$C$19</f>
        <v>26.2</v>
      </c>
      <c r="Q22" s="11">
        <f>[18]Dezembro!$C$20</f>
        <v>31</v>
      </c>
      <c r="R22" s="11">
        <f>[18]Dezembro!$C$21</f>
        <v>33.4</v>
      </c>
      <c r="S22" s="11">
        <f>[18]Dezembro!$C$22</f>
        <v>33.200000000000003</v>
      </c>
      <c r="T22" s="11">
        <f>[18]Dezembro!$C$23</f>
        <v>31</v>
      </c>
      <c r="U22" s="11">
        <f>[18]Dezembro!$C$24</f>
        <v>29</v>
      </c>
      <c r="V22" s="11">
        <f>[18]Dezembro!$C$25</f>
        <v>27.3</v>
      </c>
      <c r="W22" s="11">
        <f>[18]Dezembro!$C$26</f>
        <v>32.9</v>
      </c>
      <c r="X22" s="11">
        <f>[18]Dezembro!$C$27</f>
        <v>27.1</v>
      </c>
      <c r="Y22" s="11">
        <f>[18]Dezembro!$C$28</f>
        <v>33.700000000000003</v>
      </c>
      <c r="Z22" s="11">
        <f>[18]Dezembro!$C$29</f>
        <v>31.3</v>
      </c>
      <c r="AA22" s="11">
        <f>[18]Dezembro!$C$30</f>
        <v>32.1</v>
      </c>
      <c r="AB22" s="11">
        <f>[18]Dezembro!$C$31</f>
        <v>31.8</v>
      </c>
      <c r="AC22" s="11">
        <f>[18]Dezembro!$C$32</f>
        <v>29.9</v>
      </c>
      <c r="AD22" s="11">
        <f>[18]Dezembro!$C$33</f>
        <v>24.8</v>
      </c>
      <c r="AE22" s="11">
        <f>[18]Dezembro!$C$34</f>
        <v>27</v>
      </c>
      <c r="AF22" s="11">
        <f>[18]Dezembro!$C$35</f>
        <v>30.1</v>
      </c>
      <c r="AG22" s="15">
        <f t="shared" si="7"/>
        <v>33.700000000000003</v>
      </c>
      <c r="AH22" s="95">
        <f t="shared" si="8"/>
        <v>30.341935483870966</v>
      </c>
      <c r="AJ22" t="s">
        <v>47</v>
      </c>
    </row>
    <row r="23" spans="1:39" x14ac:dyDescent="0.2">
      <c r="A23" s="59" t="s">
        <v>7</v>
      </c>
      <c r="B23" s="11">
        <f>[19]Dezembro!$C$5</f>
        <v>29.7</v>
      </c>
      <c r="C23" s="11">
        <f>[19]Dezembro!$C$6</f>
        <v>28.2</v>
      </c>
      <c r="D23" s="11">
        <f>[19]Dezembro!$C$7</f>
        <v>29.7</v>
      </c>
      <c r="E23" s="11">
        <f>[19]Dezembro!$C$8</f>
        <v>30.1</v>
      </c>
      <c r="F23" s="11">
        <f>[19]Dezembro!$C$9</f>
        <v>32.299999999999997</v>
      </c>
      <c r="G23" s="11">
        <f>[19]Dezembro!$C$10</f>
        <v>32.799999999999997</v>
      </c>
      <c r="H23" s="11">
        <f>[19]Dezembro!$C$11</f>
        <v>29.5</v>
      </c>
      <c r="I23" s="11">
        <f>[19]Dezembro!$C$12</f>
        <v>29.9</v>
      </c>
      <c r="J23" s="11">
        <f>[19]Dezembro!$C$13</f>
        <v>30.9</v>
      </c>
      <c r="K23" s="11">
        <f>[19]Dezembro!$C$14</f>
        <v>35.1</v>
      </c>
      <c r="L23" s="11">
        <f>[19]Dezembro!$C$15</f>
        <v>34.700000000000003</v>
      </c>
      <c r="M23" s="11">
        <f>[19]Dezembro!$C$16</f>
        <v>35.299999999999997</v>
      </c>
      <c r="N23" s="11">
        <f>[19]Dezembro!$C$17</f>
        <v>33.5</v>
      </c>
      <c r="O23" s="11">
        <f>[19]Dezembro!$C$18</f>
        <v>34.6</v>
      </c>
      <c r="P23" s="11">
        <f>[19]Dezembro!$C$19</f>
        <v>34.5</v>
      </c>
      <c r="Q23" s="11">
        <f>[19]Dezembro!$C$20</f>
        <v>32.5</v>
      </c>
      <c r="R23" s="11">
        <f>[19]Dezembro!$C$21</f>
        <v>34.5</v>
      </c>
      <c r="S23" s="11">
        <f>[19]Dezembro!$C$22</f>
        <v>34.200000000000003</v>
      </c>
      <c r="T23" s="11">
        <f>[19]Dezembro!$C$23</f>
        <v>33.700000000000003</v>
      </c>
      <c r="U23" s="11">
        <f>[19]Dezembro!$C$24</f>
        <v>34.4</v>
      </c>
      <c r="V23" s="11">
        <f>[19]Dezembro!$C$25</f>
        <v>34.299999999999997</v>
      </c>
      <c r="W23" s="11">
        <f>[19]Dezembro!$C$26</f>
        <v>31.8</v>
      </c>
      <c r="X23" s="11">
        <f>[19]Dezembro!$C$27</f>
        <v>29.7</v>
      </c>
      <c r="Y23" s="11">
        <f>[19]Dezembro!$C$28</f>
        <v>27.4</v>
      </c>
      <c r="Z23" s="11">
        <f>[19]Dezembro!$C$29</f>
        <v>30</v>
      </c>
      <c r="AA23" s="11">
        <f>[19]Dezembro!$C$30</f>
        <v>30.4</v>
      </c>
      <c r="AB23" s="11">
        <f>[19]Dezembro!$C$31</f>
        <v>32.6</v>
      </c>
      <c r="AC23" s="11">
        <f>[19]Dezembro!$C$32</f>
        <v>30.5</v>
      </c>
      <c r="AD23" s="11">
        <f>[19]Dezembro!$C$33</f>
        <v>27.4</v>
      </c>
      <c r="AE23" s="11">
        <f>[19]Dezembro!$C$34</f>
        <v>28.3</v>
      </c>
      <c r="AF23" s="11">
        <f>[19]Dezembro!$C$35</f>
        <v>31.3</v>
      </c>
      <c r="AG23" s="15">
        <f t="shared" si="7"/>
        <v>35.299999999999997</v>
      </c>
      <c r="AH23" s="95">
        <f t="shared" si="8"/>
        <v>31.735483870967741</v>
      </c>
      <c r="AJ23" t="s">
        <v>47</v>
      </c>
    </row>
    <row r="24" spans="1:39" x14ac:dyDescent="0.2">
      <c r="A24" s="59" t="s">
        <v>169</v>
      </c>
      <c r="B24" s="11">
        <f>[20]Dezembro!$C$5</f>
        <v>31.3</v>
      </c>
      <c r="C24" s="11">
        <f>[20]Dezembro!$C$6</f>
        <v>29.9</v>
      </c>
      <c r="D24" s="11">
        <f>[20]Dezembro!$C$7</f>
        <v>31</v>
      </c>
      <c r="E24" s="11">
        <f>[20]Dezembro!$C$8</f>
        <v>32.1</v>
      </c>
      <c r="F24" s="11">
        <f>[20]Dezembro!$C$9</f>
        <v>33.6</v>
      </c>
      <c r="G24" s="11">
        <f>[20]Dezembro!$C$10</f>
        <v>34.4</v>
      </c>
      <c r="H24" s="11">
        <f>[20]Dezembro!$C$11</f>
        <v>32</v>
      </c>
      <c r="I24" s="11">
        <f>[20]Dezembro!$C$12</f>
        <v>30.6</v>
      </c>
      <c r="J24" s="11">
        <f>[20]Dezembro!$C$13</f>
        <v>32.200000000000003</v>
      </c>
      <c r="K24" s="11">
        <f>[20]Dezembro!$C$14</f>
        <v>35.6</v>
      </c>
      <c r="L24" s="11">
        <f>[20]Dezembro!$C$15</f>
        <v>36.299999999999997</v>
      </c>
      <c r="M24" s="11">
        <f>[20]Dezembro!$C$16</f>
        <v>36.9</v>
      </c>
      <c r="N24" s="11">
        <f>[20]Dezembro!$C$17</f>
        <v>25.1</v>
      </c>
      <c r="O24" s="11">
        <f>[20]Dezembro!$C$18</f>
        <v>36.5</v>
      </c>
      <c r="P24" s="11">
        <f>[20]Dezembro!$C$19</f>
        <v>34.4</v>
      </c>
      <c r="Q24" s="11">
        <f>[20]Dezembro!$C$20</f>
        <v>35.700000000000003</v>
      </c>
      <c r="R24" s="11">
        <f>[20]Dezembro!$C$21</f>
        <v>37.6</v>
      </c>
      <c r="S24" s="11">
        <f>[20]Dezembro!$C$22</f>
        <v>36.299999999999997</v>
      </c>
      <c r="T24" s="11">
        <f>[20]Dezembro!$C$23</f>
        <v>36.5</v>
      </c>
      <c r="U24" s="11">
        <f>[20]Dezembro!$C$24</f>
        <v>38.200000000000003</v>
      </c>
      <c r="V24" s="11">
        <f>[20]Dezembro!$C$25</f>
        <v>37.9</v>
      </c>
      <c r="W24" s="11">
        <f>[20]Dezembro!$C$26</f>
        <v>34.200000000000003</v>
      </c>
      <c r="X24" s="11">
        <f>[20]Dezembro!$C$27</f>
        <v>30.7</v>
      </c>
      <c r="Y24" s="11">
        <f>[20]Dezembro!$C$28</f>
        <v>29.2</v>
      </c>
      <c r="Z24" s="11">
        <f>[20]Dezembro!$C$29</f>
        <v>32.299999999999997</v>
      </c>
      <c r="AA24" s="11">
        <f>[20]Dezembro!$C$30</f>
        <v>33</v>
      </c>
      <c r="AB24" s="11">
        <f>[20]Dezembro!$C$31</f>
        <v>34.1</v>
      </c>
      <c r="AC24" s="11">
        <f>[20]Dezembro!$C$32</f>
        <v>33.4</v>
      </c>
      <c r="AD24" s="11">
        <f>[20]Dezembro!$C$33</f>
        <v>31.2</v>
      </c>
      <c r="AE24" s="11">
        <f>[20]Dezembro!$C$34</f>
        <v>31.6</v>
      </c>
      <c r="AF24" s="11">
        <f>[20]Dezembro!$C$35</f>
        <v>33.6</v>
      </c>
      <c r="AG24" s="15">
        <f t="shared" si="7"/>
        <v>38.200000000000003</v>
      </c>
      <c r="AH24" s="95">
        <f t="shared" si="8"/>
        <v>33.464516129032262</v>
      </c>
      <c r="AJ24" t="s">
        <v>47</v>
      </c>
      <c r="AK24" t="s">
        <v>47</v>
      </c>
      <c r="AL24" t="s">
        <v>47</v>
      </c>
      <c r="AM24" t="s">
        <v>47</v>
      </c>
    </row>
    <row r="25" spans="1:39" x14ac:dyDescent="0.2">
      <c r="A25" s="59" t="s">
        <v>170</v>
      </c>
      <c r="B25" s="11">
        <f>[21]Dezembro!$C$5</f>
        <v>30.3</v>
      </c>
      <c r="C25" s="11">
        <f>[21]Dezembro!$C$6</f>
        <v>27.6</v>
      </c>
      <c r="D25" s="11">
        <f>[21]Dezembro!$C$7</f>
        <v>31.3</v>
      </c>
      <c r="E25" s="11">
        <f>[21]Dezembro!$C$8</f>
        <v>31.4</v>
      </c>
      <c r="F25" s="11">
        <f>[21]Dezembro!$C$9</f>
        <v>33.1</v>
      </c>
      <c r="G25" s="11">
        <f>[21]Dezembro!$C$10</f>
        <v>33.799999999999997</v>
      </c>
      <c r="H25" s="11">
        <f>[21]Dezembro!$C$11</f>
        <v>29.9</v>
      </c>
      <c r="I25" s="11">
        <f>[21]Dezembro!$C$12</f>
        <v>31.1</v>
      </c>
      <c r="J25" s="11">
        <f>[21]Dezembro!$C$13</f>
        <v>32.6</v>
      </c>
      <c r="K25" s="11">
        <f>[21]Dezembro!$C$14</f>
        <v>36.5</v>
      </c>
      <c r="L25" s="11">
        <f>[21]Dezembro!$C$15</f>
        <v>36.700000000000003</v>
      </c>
      <c r="M25" s="11">
        <f>[21]Dezembro!$C$16</f>
        <v>38.1</v>
      </c>
      <c r="N25" s="11">
        <f>[21]Dezembro!$C$17</f>
        <v>34.9</v>
      </c>
      <c r="O25" s="11">
        <f>[21]Dezembro!$C$18</f>
        <v>37.200000000000003</v>
      </c>
      <c r="P25" s="11">
        <f>[21]Dezembro!$C$19</f>
        <v>35.700000000000003</v>
      </c>
      <c r="Q25" s="11">
        <f>[21]Dezembro!$C$20</f>
        <v>34.700000000000003</v>
      </c>
      <c r="R25" s="11">
        <f>[21]Dezembro!$C$21</f>
        <v>37.200000000000003</v>
      </c>
      <c r="S25" s="11">
        <f>[21]Dezembro!$C$22</f>
        <v>38.1</v>
      </c>
      <c r="T25" s="11">
        <f>[21]Dezembro!$C$23</f>
        <v>34.6</v>
      </c>
      <c r="U25" s="11">
        <f>[21]Dezembro!$C$24</f>
        <v>36.9</v>
      </c>
      <c r="V25" s="11">
        <f>[21]Dezembro!$C$25</f>
        <v>35.700000000000003</v>
      </c>
      <c r="W25" s="11">
        <f>[21]Dezembro!$C$26</f>
        <v>33</v>
      </c>
      <c r="X25" s="11">
        <f>[21]Dezembro!$C$27</f>
        <v>27.7</v>
      </c>
      <c r="Y25" s="11">
        <f>[21]Dezembro!$C$28</f>
        <v>30.4</v>
      </c>
      <c r="Z25" s="11">
        <f>[21]Dezembro!$C$29</f>
        <v>30</v>
      </c>
      <c r="AA25" s="11">
        <f>[21]Dezembro!$C$30</f>
        <v>30.8</v>
      </c>
      <c r="AB25" s="11">
        <f>[21]Dezembro!$C$31</f>
        <v>33.6</v>
      </c>
      <c r="AC25" s="11">
        <f>[21]Dezembro!$C$32</f>
        <v>33.5</v>
      </c>
      <c r="AD25" s="11">
        <f>[21]Dezembro!$C$33</f>
        <v>32.9</v>
      </c>
      <c r="AE25" s="11">
        <f>[21]Dezembro!$C$34</f>
        <v>33.1</v>
      </c>
      <c r="AF25" s="11">
        <f>[21]Dezembro!$C$35</f>
        <v>34.6</v>
      </c>
      <c r="AG25" s="15">
        <f t="shared" si="7"/>
        <v>38.1</v>
      </c>
      <c r="AH25" s="95">
        <f t="shared" si="8"/>
        <v>33.451612903225808</v>
      </c>
      <c r="AI25" s="12" t="s">
        <v>47</v>
      </c>
      <c r="AJ25" t="s">
        <v>47</v>
      </c>
      <c r="AK25" t="s">
        <v>47</v>
      </c>
    </row>
    <row r="26" spans="1:39" x14ac:dyDescent="0.2">
      <c r="A26" s="59" t="s">
        <v>171</v>
      </c>
      <c r="B26" s="11">
        <f>[22]Dezembro!$C$5</f>
        <v>31.1</v>
      </c>
      <c r="C26" s="11">
        <f>[22]Dezembro!$C$6</f>
        <v>29.3</v>
      </c>
      <c r="D26" s="11">
        <f>[22]Dezembro!$C$7</f>
        <v>30.6</v>
      </c>
      <c r="E26" s="11">
        <f>[22]Dezembro!$C$8</f>
        <v>31</v>
      </c>
      <c r="F26" s="11">
        <f>[22]Dezembro!$C$9</f>
        <v>32.799999999999997</v>
      </c>
      <c r="G26" s="11">
        <f>[22]Dezembro!$C$10</f>
        <v>33.700000000000003</v>
      </c>
      <c r="H26" s="11">
        <f>[22]Dezembro!$C$11</f>
        <v>31.5</v>
      </c>
      <c r="I26" s="11">
        <f>[22]Dezembro!$C$12</f>
        <v>30.8</v>
      </c>
      <c r="J26" s="11">
        <f>[22]Dezembro!$C$13</f>
        <v>31.9</v>
      </c>
      <c r="K26" s="11">
        <f>[22]Dezembro!$C$14</f>
        <v>35.5</v>
      </c>
      <c r="L26" s="11">
        <f>[22]Dezembro!$C$15</f>
        <v>35.5</v>
      </c>
      <c r="M26" s="11">
        <f>[22]Dezembro!$C$16</f>
        <v>36.5</v>
      </c>
      <c r="N26" s="11">
        <f>[22]Dezembro!$C$17</f>
        <v>34.6</v>
      </c>
      <c r="O26" s="11">
        <f>[22]Dezembro!$C$18</f>
        <v>35.4</v>
      </c>
      <c r="P26" s="11">
        <f>[22]Dezembro!$C$19</f>
        <v>35.4</v>
      </c>
      <c r="Q26" s="11">
        <f>[22]Dezembro!$C$20</f>
        <v>34</v>
      </c>
      <c r="R26" s="11">
        <f>[22]Dezembro!$C$21</f>
        <v>35.5</v>
      </c>
      <c r="S26" s="11">
        <f>[22]Dezembro!$C$22</f>
        <v>35</v>
      </c>
      <c r="T26" s="11">
        <f>[22]Dezembro!$C$23</f>
        <v>34.9</v>
      </c>
      <c r="U26" s="11">
        <f>[22]Dezembro!$C$24</f>
        <v>35.6</v>
      </c>
      <c r="V26" s="11">
        <f>[22]Dezembro!$C$25</f>
        <v>35</v>
      </c>
      <c r="W26" s="11">
        <f>[22]Dezembro!$C$26</f>
        <v>32.700000000000003</v>
      </c>
      <c r="X26" s="11">
        <f>[22]Dezembro!$C$27</f>
        <v>30</v>
      </c>
      <c r="Y26" s="11">
        <f>[22]Dezembro!$C$28</f>
        <v>28.6</v>
      </c>
      <c r="Z26" s="11">
        <f>[22]Dezembro!$C$29</f>
        <v>31.4</v>
      </c>
      <c r="AA26" s="11">
        <f>[22]Dezembro!$C$30</f>
        <v>32.1</v>
      </c>
      <c r="AB26" s="11">
        <f>[22]Dezembro!$C$31</f>
        <v>33.4</v>
      </c>
      <c r="AC26" s="11">
        <f>[22]Dezembro!$C$32</f>
        <v>32.200000000000003</v>
      </c>
      <c r="AD26" s="11">
        <f>[22]Dezembro!$C$33</f>
        <v>28.5</v>
      </c>
      <c r="AE26" s="11">
        <f>[22]Dezembro!$C$34</f>
        <v>29.7</v>
      </c>
      <c r="AF26" s="11">
        <f>[22]Dezembro!$C$35</f>
        <v>32.700000000000003</v>
      </c>
      <c r="AG26" s="15">
        <f>MAX(B26:AF26)</f>
        <v>36.5</v>
      </c>
      <c r="AH26" s="95">
        <f>AVERAGE(B26:AF26)</f>
        <v>32.803225806451614</v>
      </c>
      <c r="AJ26" t="s">
        <v>47</v>
      </c>
    </row>
    <row r="27" spans="1:39" x14ac:dyDescent="0.2">
      <c r="A27" s="59" t="s">
        <v>8</v>
      </c>
      <c r="B27" s="11">
        <f>[23]Dezembro!$C$5</f>
        <v>30.3</v>
      </c>
      <c r="C27" s="11">
        <f>[23]Dezembro!$C$6</f>
        <v>28.2</v>
      </c>
      <c r="D27" s="11">
        <f>[23]Dezembro!$C$7</f>
        <v>31.8</v>
      </c>
      <c r="E27" s="11">
        <f>[23]Dezembro!$C$8</f>
        <v>32.5</v>
      </c>
      <c r="F27" s="11">
        <f>[23]Dezembro!$C$9</f>
        <v>33.5</v>
      </c>
      <c r="G27" s="11">
        <f>[23]Dezembro!$C$10</f>
        <v>34.700000000000003</v>
      </c>
      <c r="H27" s="11">
        <f>[23]Dezembro!$C$11</f>
        <v>31.4</v>
      </c>
      <c r="I27" s="11">
        <f>[23]Dezembro!$C$12</f>
        <v>31.2</v>
      </c>
      <c r="J27" s="11">
        <f>[23]Dezembro!$C$13</f>
        <v>32.299999999999997</v>
      </c>
      <c r="K27" s="11">
        <f>[23]Dezembro!$C$14</f>
        <v>36.799999999999997</v>
      </c>
      <c r="L27" s="11">
        <f>[23]Dezembro!$C$15</f>
        <v>36.9</v>
      </c>
      <c r="M27" s="11">
        <f>[23]Dezembro!$C$16</f>
        <v>36.799999999999997</v>
      </c>
      <c r="N27" s="11">
        <f>[23]Dezembro!$C$17</f>
        <v>34</v>
      </c>
      <c r="O27" s="11">
        <f>[23]Dezembro!$C$18</f>
        <v>35.700000000000003</v>
      </c>
      <c r="P27" s="11">
        <f>[23]Dezembro!$C$19</f>
        <v>35.1</v>
      </c>
      <c r="Q27" s="11">
        <f>[23]Dezembro!$C$20</f>
        <v>34.1</v>
      </c>
      <c r="R27" s="11">
        <f>[23]Dezembro!$C$21</f>
        <v>36.799999999999997</v>
      </c>
      <c r="S27" s="11">
        <f>[23]Dezembro!$C$22</f>
        <v>34.5</v>
      </c>
      <c r="T27" s="11">
        <f>[23]Dezembro!$C$23</f>
        <v>33.200000000000003</v>
      </c>
      <c r="U27" s="11">
        <f>[23]Dezembro!$C$24</f>
        <v>36.299999999999997</v>
      </c>
      <c r="V27" s="11">
        <f>[23]Dezembro!$C$25</f>
        <v>36.299999999999997</v>
      </c>
      <c r="W27" s="11">
        <f>[23]Dezembro!$C$26</f>
        <v>31.7</v>
      </c>
      <c r="X27" s="11">
        <f>[23]Dezembro!$C$27</f>
        <v>27.8</v>
      </c>
      <c r="Y27" s="11">
        <f>[23]Dezembro!$C$28</f>
        <v>29.2</v>
      </c>
      <c r="Z27" s="11">
        <f>[23]Dezembro!$C$29</f>
        <v>30.1</v>
      </c>
      <c r="AA27" s="11">
        <f>[23]Dezembro!$C$30</f>
        <v>30.3</v>
      </c>
      <c r="AB27" s="11">
        <f>[23]Dezembro!$C$31</f>
        <v>32.700000000000003</v>
      </c>
      <c r="AC27" s="11">
        <f>[23]Dezembro!$C$32</f>
        <v>33</v>
      </c>
      <c r="AD27" s="11">
        <f>[23]Dezembro!$C$33</f>
        <v>32.299999999999997</v>
      </c>
      <c r="AE27" s="11">
        <f>[23]Dezembro!$C$34</f>
        <v>32.9</v>
      </c>
      <c r="AF27" s="11">
        <f>[23]Dezembro!$C$35</f>
        <v>34.4</v>
      </c>
      <c r="AG27" s="15">
        <f>MAX(B27:AF27)</f>
        <v>36.9</v>
      </c>
      <c r="AH27" s="95">
        <f>AVERAGE(B27:AF27)</f>
        <v>33.122580645161285</v>
      </c>
      <c r="AJ27" t="s">
        <v>47</v>
      </c>
    </row>
    <row r="28" spans="1:39" x14ac:dyDescent="0.2">
      <c r="A28" s="59" t="s">
        <v>9</v>
      </c>
      <c r="B28" s="11">
        <f>[24]Dezembro!$C$5</f>
        <v>31.5</v>
      </c>
      <c r="C28" s="11">
        <f>[24]Dezembro!$C$6</f>
        <v>29.5</v>
      </c>
      <c r="D28" s="11">
        <f>[24]Dezembro!$C$7</f>
        <v>31.7</v>
      </c>
      <c r="E28" s="11">
        <f>[24]Dezembro!$C$8</f>
        <v>32.9</v>
      </c>
      <c r="F28" s="11">
        <f>[24]Dezembro!$C$9</f>
        <v>33.9</v>
      </c>
      <c r="G28" s="11">
        <f>[24]Dezembro!$C$10</f>
        <v>34.200000000000003</v>
      </c>
      <c r="H28" s="11">
        <f>[24]Dezembro!$C$11</f>
        <v>32.5</v>
      </c>
      <c r="I28" s="11">
        <f>[24]Dezembro!$C$12</f>
        <v>30.3</v>
      </c>
      <c r="J28" s="11">
        <f>[24]Dezembro!$C$13</f>
        <v>32.700000000000003</v>
      </c>
      <c r="K28" s="11">
        <f>[24]Dezembro!$C$14</f>
        <v>36.200000000000003</v>
      </c>
      <c r="L28" s="11">
        <f>[24]Dezembro!$C$15</f>
        <v>36.200000000000003</v>
      </c>
      <c r="M28" s="11">
        <f>[24]Dezembro!$C$16</f>
        <v>37.799999999999997</v>
      </c>
      <c r="N28" s="11">
        <f>[24]Dezembro!$C$17</f>
        <v>35.5</v>
      </c>
      <c r="O28" s="11">
        <f>[24]Dezembro!$C$18</f>
        <v>36.799999999999997</v>
      </c>
      <c r="P28" s="11">
        <f>[24]Dezembro!$C$19</f>
        <v>33.9</v>
      </c>
      <c r="Q28" s="11">
        <f>[24]Dezembro!$C$20</f>
        <v>35</v>
      </c>
      <c r="R28" s="11">
        <f>[24]Dezembro!$C$21</f>
        <v>38.200000000000003</v>
      </c>
      <c r="S28" s="11">
        <f>[24]Dezembro!$C$22</f>
        <v>36</v>
      </c>
      <c r="T28" s="11">
        <f>[24]Dezembro!$C$23</f>
        <v>36.700000000000003</v>
      </c>
      <c r="U28" s="11">
        <f>[24]Dezembro!$C$24</f>
        <v>37.200000000000003</v>
      </c>
      <c r="V28" s="11">
        <f>[24]Dezembro!$C$25</f>
        <v>37.4</v>
      </c>
      <c r="W28" s="11">
        <f>[24]Dezembro!$C$26</f>
        <v>34.9</v>
      </c>
      <c r="X28" s="11">
        <f>[24]Dezembro!$C$27</f>
        <v>31.2</v>
      </c>
      <c r="Y28" s="11">
        <f>[24]Dezembro!$C$28</f>
        <v>29.8</v>
      </c>
      <c r="Z28" s="11">
        <f>[24]Dezembro!$C$29</f>
        <v>31.7</v>
      </c>
      <c r="AA28" s="11">
        <f>[24]Dezembro!$C$30</f>
        <v>33.5</v>
      </c>
      <c r="AB28" s="11">
        <f>[24]Dezembro!$C$31</f>
        <v>34.4</v>
      </c>
      <c r="AC28" s="11">
        <f>[24]Dezembro!$C$32</f>
        <v>34</v>
      </c>
      <c r="AD28" s="11">
        <f>[24]Dezembro!$C$33</f>
        <v>32</v>
      </c>
      <c r="AE28" s="11">
        <f>[24]Dezembro!$C$34</f>
        <v>31.8</v>
      </c>
      <c r="AF28" s="11">
        <f>[24]Dezembro!$C$35</f>
        <v>34.299999999999997</v>
      </c>
      <c r="AG28" s="15">
        <f>MAX(B28:AF28)</f>
        <v>38.200000000000003</v>
      </c>
      <c r="AH28" s="95">
        <f>AVERAGE(B28:AF28)</f>
        <v>33.990322580645163</v>
      </c>
      <c r="AL28" t="s">
        <v>47</v>
      </c>
    </row>
    <row r="29" spans="1:39" x14ac:dyDescent="0.2">
      <c r="A29" s="59" t="s">
        <v>42</v>
      </c>
      <c r="B29" s="11">
        <f>[25]Dezembro!$C$5</f>
        <v>32</v>
      </c>
      <c r="C29" s="11">
        <f>[25]Dezembro!$C$6</f>
        <v>30.1</v>
      </c>
      <c r="D29" s="11">
        <f>[25]Dezembro!$C$7</f>
        <v>31.2</v>
      </c>
      <c r="E29" s="11">
        <f>[25]Dezembro!$C$8</f>
        <v>31.8</v>
      </c>
      <c r="F29" s="11">
        <f>[25]Dezembro!$C$9</f>
        <v>33.4</v>
      </c>
      <c r="G29" s="11">
        <f>[25]Dezembro!$C$10</f>
        <v>34.9</v>
      </c>
      <c r="H29" s="11">
        <f>[25]Dezembro!$C$11</f>
        <v>31.4</v>
      </c>
      <c r="I29" s="11">
        <f>[25]Dezembro!$C$12</f>
        <v>32.5</v>
      </c>
      <c r="J29" s="11">
        <f>[25]Dezembro!$C$13</f>
        <v>34</v>
      </c>
      <c r="K29" s="11">
        <f>[25]Dezembro!$C$14</f>
        <v>35.5</v>
      </c>
      <c r="L29" s="11">
        <f>[25]Dezembro!$C$15</f>
        <v>35.1</v>
      </c>
      <c r="M29" s="11">
        <f>[25]Dezembro!$C$16</f>
        <v>35.6</v>
      </c>
      <c r="N29" s="11">
        <f>[25]Dezembro!$C$17</f>
        <v>33.700000000000003</v>
      </c>
      <c r="O29" s="11">
        <f>[25]Dezembro!$C$18</f>
        <v>34.700000000000003</v>
      </c>
      <c r="P29" s="11">
        <f>[25]Dezembro!$C$19</f>
        <v>34.4</v>
      </c>
      <c r="Q29" s="11">
        <f>[25]Dezembro!$C$20</f>
        <v>34.799999999999997</v>
      </c>
      <c r="R29" s="11">
        <f>[25]Dezembro!$C$21</f>
        <v>36.4</v>
      </c>
      <c r="S29" s="11">
        <f>[25]Dezembro!$C$22</f>
        <v>37.200000000000003</v>
      </c>
      <c r="T29" s="11">
        <f>[25]Dezembro!$C$23</f>
        <v>36.6</v>
      </c>
      <c r="U29" s="11">
        <f>[25]Dezembro!$C$24</f>
        <v>37.1</v>
      </c>
      <c r="V29" s="11">
        <f>[25]Dezembro!$C$25</f>
        <v>33.299999999999997</v>
      </c>
      <c r="W29" s="11">
        <f>[25]Dezembro!$C$26</f>
        <v>33.4</v>
      </c>
      <c r="X29" s="11">
        <f>[25]Dezembro!$C$27</f>
        <v>31.7</v>
      </c>
      <c r="Y29" s="11">
        <f>[25]Dezembro!$C$28</f>
        <v>29.3</v>
      </c>
      <c r="Z29" s="11">
        <f>[25]Dezembro!$C$29</f>
        <v>32.299999999999997</v>
      </c>
      <c r="AA29" s="11">
        <f>[25]Dezembro!$C$30</f>
        <v>32.700000000000003</v>
      </c>
      <c r="AB29" s="11">
        <f>[25]Dezembro!$C$31</f>
        <v>34.200000000000003</v>
      </c>
      <c r="AC29" s="11">
        <f>[25]Dezembro!$C$32</f>
        <v>32</v>
      </c>
      <c r="AD29" s="11">
        <f>[25]Dezembro!$C$33</f>
        <v>26.6</v>
      </c>
      <c r="AE29" s="11">
        <f>[25]Dezembro!$C$34</f>
        <v>32</v>
      </c>
      <c r="AF29" s="11">
        <f>[25]Dezembro!$C$35</f>
        <v>33.299999999999997</v>
      </c>
      <c r="AG29" s="15">
        <f>MAX(B29:AF29)</f>
        <v>37.200000000000003</v>
      </c>
      <c r="AH29" s="95">
        <f>AVERAGE(B29:AF29)</f>
        <v>33.329032258064515</v>
      </c>
    </row>
    <row r="30" spans="1:39" x14ac:dyDescent="0.2">
      <c r="A30" s="59" t="s">
        <v>10</v>
      </c>
      <c r="B30" s="11">
        <f>[26]Dezembro!$C$5</f>
        <v>31.2</v>
      </c>
      <c r="C30" s="11">
        <f>[26]Dezembro!$C$6</f>
        <v>29.5</v>
      </c>
      <c r="D30" s="11">
        <f>[26]Dezembro!$C$7</f>
        <v>31</v>
      </c>
      <c r="E30" s="11">
        <f>[26]Dezembro!$C$8</f>
        <v>32.1</v>
      </c>
      <c r="F30" s="11">
        <f>[26]Dezembro!$C$9</f>
        <v>33.4</v>
      </c>
      <c r="G30" s="11">
        <f>[26]Dezembro!$C$10</f>
        <v>34.799999999999997</v>
      </c>
      <c r="H30" s="11">
        <f>[26]Dezembro!$C$11</f>
        <v>31.4</v>
      </c>
      <c r="I30" s="11">
        <f>[26]Dezembro!$C$12</f>
        <v>30.4</v>
      </c>
      <c r="J30" s="11">
        <f>[26]Dezembro!$C$13</f>
        <v>32.799999999999997</v>
      </c>
      <c r="K30" s="11">
        <f>[26]Dezembro!$C$14</f>
        <v>36.6</v>
      </c>
      <c r="L30" s="11">
        <f>[26]Dezembro!$C$15</f>
        <v>35.700000000000003</v>
      </c>
      <c r="M30" s="11">
        <f>[26]Dezembro!$C$16</f>
        <v>35.9</v>
      </c>
      <c r="N30" s="11">
        <f>[26]Dezembro!$C$17</f>
        <v>34.200000000000003</v>
      </c>
      <c r="O30" s="11">
        <f>[26]Dezembro!$C$18</f>
        <v>35.200000000000003</v>
      </c>
      <c r="P30" s="11">
        <f>[26]Dezembro!$C$19</f>
        <v>33.4</v>
      </c>
      <c r="Q30" s="11">
        <f>[26]Dezembro!$C$20</f>
        <v>35.200000000000003</v>
      </c>
      <c r="R30" s="11">
        <f>[26]Dezembro!$C$21</f>
        <v>36.799999999999997</v>
      </c>
      <c r="S30" s="11">
        <f>[26]Dezembro!$C$22</f>
        <v>35.200000000000003</v>
      </c>
      <c r="T30" s="11">
        <f>[26]Dezembro!$C$23</f>
        <v>37</v>
      </c>
      <c r="U30" s="11">
        <f>[26]Dezembro!$C$24</f>
        <v>37.299999999999997</v>
      </c>
      <c r="V30" s="11">
        <f>[26]Dezembro!$C$25</f>
        <v>36.5</v>
      </c>
      <c r="W30" s="11">
        <f>[26]Dezembro!$C$26</f>
        <v>32.9</v>
      </c>
      <c r="X30" s="11">
        <f>[26]Dezembro!$C$27</f>
        <v>27.3</v>
      </c>
      <c r="Y30" s="11">
        <f>[26]Dezembro!$C$28</f>
        <v>28.8</v>
      </c>
      <c r="Z30" s="11">
        <f>[26]Dezembro!$C$29</f>
        <v>31</v>
      </c>
      <c r="AA30" s="11">
        <f>[26]Dezembro!$C$30</f>
        <v>32.4</v>
      </c>
      <c r="AB30" s="11">
        <f>[26]Dezembro!$C$31</f>
        <v>33.700000000000003</v>
      </c>
      <c r="AC30" s="11">
        <f>[26]Dezembro!$C$32</f>
        <v>32</v>
      </c>
      <c r="AD30" s="11">
        <f>[26]Dezembro!$C$33</f>
        <v>29.4</v>
      </c>
      <c r="AE30" s="11">
        <f>[26]Dezembro!$C$34</f>
        <v>31.3</v>
      </c>
      <c r="AF30" s="11">
        <f>[26]Dezembro!$C$35</f>
        <v>34</v>
      </c>
      <c r="AG30" s="15">
        <f t="shared" ref="AG30:AG31" si="9">MAX(B30:AF30)</f>
        <v>37.299999999999997</v>
      </c>
      <c r="AH30" s="95">
        <f t="shared" ref="AH30:AH31" si="10">AVERAGE(B30:AF30)</f>
        <v>33.174193548387088</v>
      </c>
      <c r="AL30" t="s">
        <v>47</v>
      </c>
      <c r="AM30" t="s">
        <v>47</v>
      </c>
    </row>
    <row r="31" spans="1:39" x14ac:dyDescent="0.2">
      <c r="A31" s="59" t="s">
        <v>172</v>
      </c>
      <c r="B31" s="11">
        <f>[27]Dezembro!$C$5</f>
        <v>29.6</v>
      </c>
      <c r="C31" s="11">
        <f>[27]Dezembro!$C$6</f>
        <v>27.8</v>
      </c>
      <c r="D31" s="11">
        <f>[27]Dezembro!$C$7</f>
        <v>29.9</v>
      </c>
      <c r="E31" s="11">
        <f>[27]Dezembro!$C$8</f>
        <v>31.3</v>
      </c>
      <c r="F31" s="11">
        <f>[27]Dezembro!$C$9</f>
        <v>33.1</v>
      </c>
      <c r="G31" s="11">
        <f>[27]Dezembro!$C$10</f>
        <v>33.9</v>
      </c>
      <c r="H31" s="11">
        <f>[27]Dezembro!$C$11</f>
        <v>30.2</v>
      </c>
      <c r="I31" s="11">
        <f>[27]Dezembro!$C$12</f>
        <v>30.2</v>
      </c>
      <c r="J31" s="11">
        <f>[27]Dezembro!$C$13</f>
        <v>30.7</v>
      </c>
      <c r="K31" s="11">
        <f>[27]Dezembro!$C$14</f>
        <v>34.799999999999997</v>
      </c>
      <c r="L31" s="11">
        <f>[27]Dezembro!$C$15</f>
        <v>25</v>
      </c>
      <c r="M31" s="11">
        <f>[27]Dezembro!$C$16</f>
        <v>25.4</v>
      </c>
      <c r="N31" s="11">
        <f>[27]Dezembro!$C$17</f>
        <v>32.799999999999997</v>
      </c>
      <c r="O31" s="11">
        <f>[27]Dezembro!$C$18</f>
        <v>35.200000000000003</v>
      </c>
      <c r="P31" s="11">
        <f>[27]Dezembro!$C$19</f>
        <v>27.2</v>
      </c>
      <c r="Q31" s="11">
        <f>[27]Dezembro!$C$20</f>
        <v>32.700000000000003</v>
      </c>
      <c r="R31" s="11">
        <f>[27]Dezembro!$C$21</f>
        <v>26.1</v>
      </c>
      <c r="S31" s="11" t="str">
        <f>[27]Dezembro!$C$22</f>
        <v>*</v>
      </c>
      <c r="T31" s="11" t="str">
        <f>[27]Dezembro!$C$23</f>
        <v>*</v>
      </c>
      <c r="U31" s="11" t="str">
        <f>[27]Dezembro!$C$24</f>
        <v>*</v>
      </c>
      <c r="V31" s="11" t="str">
        <f>[27]Dezembro!$C$25</f>
        <v>*</v>
      </c>
      <c r="W31" s="11" t="str">
        <f>[27]Dezembro!$C$26</f>
        <v>*</v>
      </c>
      <c r="X31" s="11" t="str">
        <f>[27]Dezembro!$C$27</f>
        <v>*</v>
      </c>
      <c r="Y31" s="11" t="str">
        <f>[27]Dezembro!$C$28</f>
        <v>*</v>
      </c>
      <c r="Z31" s="11" t="str">
        <f>[27]Dezembro!$C$29</f>
        <v>*</v>
      </c>
      <c r="AA31" s="11" t="str">
        <f>[27]Dezembro!$C$30</f>
        <v>*</v>
      </c>
      <c r="AB31" s="11" t="str">
        <f>[27]Dezembro!$C$31</f>
        <v>*</v>
      </c>
      <c r="AC31" s="11" t="str">
        <f>[27]Dezembro!$C$32</f>
        <v>*</v>
      </c>
      <c r="AD31" s="11" t="str">
        <f>[27]Dezembro!$C$33</f>
        <v>*</v>
      </c>
      <c r="AE31" s="11" t="str">
        <f>[27]Dezembro!$C$34</f>
        <v>*</v>
      </c>
      <c r="AF31" s="11" t="str">
        <f>[27]Dezembro!$C$35</f>
        <v>*</v>
      </c>
      <c r="AG31" s="15">
        <f t="shared" si="9"/>
        <v>35.200000000000003</v>
      </c>
      <c r="AH31" s="95">
        <f t="shared" si="10"/>
        <v>30.347058823529409</v>
      </c>
      <c r="AI31" s="12" t="s">
        <v>47</v>
      </c>
      <c r="AL31" t="s">
        <v>47</v>
      </c>
    </row>
    <row r="32" spans="1:39" x14ac:dyDescent="0.2">
      <c r="A32" s="59" t="s">
        <v>11</v>
      </c>
      <c r="B32" s="11">
        <f>[28]Dezembro!$C$5</f>
        <v>31.3</v>
      </c>
      <c r="C32" s="11">
        <f>[28]Dezembro!$C$6</f>
        <v>29.8</v>
      </c>
      <c r="D32" s="11">
        <f>[28]Dezembro!$C$7</f>
        <v>31.3</v>
      </c>
      <c r="E32" s="11">
        <f>[28]Dezembro!$C$8</f>
        <v>31.9</v>
      </c>
      <c r="F32" s="11">
        <f>[28]Dezembro!$C$9</f>
        <v>33.299999999999997</v>
      </c>
      <c r="G32" s="11">
        <f>[28]Dezembro!$C$10</f>
        <v>34.6</v>
      </c>
      <c r="H32" s="11">
        <f>[28]Dezembro!$C$11</f>
        <v>31.7</v>
      </c>
      <c r="I32" s="11">
        <f>[28]Dezembro!$C$12</f>
        <v>30.9</v>
      </c>
      <c r="J32" s="11">
        <f>[28]Dezembro!$C$13</f>
        <v>33.700000000000003</v>
      </c>
      <c r="K32" s="11">
        <f>[28]Dezembro!$C$14</f>
        <v>36.4</v>
      </c>
      <c r="L32" s="11">
        <f>[28]Dezembro!$C$15</f>
        <v>36.6</v>
      </c>
      <c r="M32" s="11">
        <f>[28]Dezembro!$C$16</f>
        <v>36.5</v>
      </c>
      <c r="N32" s="11">
        <f>[28]Dezembro!$C$17</f>
        <v>34.6</v>
      </c>
      <c r="O32" s="11">
        <f>[28]Dezembro!$C$18</f>
        <v>36.4</v>
      </c>
      <c r="P32" s="11">
        <f>[28]Dezembro!$C$19</f>
        <v>36.4</v>
      </c>
      <c r="Q32" s="11">
        <f>[28]Dezembro!$C$20</f>
        <v>34.200000000000003</v>
      </c>
      <c r="R32" s="11">
        <f>[28]Dezembro!$C$21</f>
        <v>36.4</v>
      </c>
      <c r="S32" s="11">
        <f>[28]Dezembro!$C$22</f>
        <v>34</v>
      </c>
      <c r="T32" s="11">
        <f>[28]Dezembro!$C$23</f>
        <v>36.6</v>
      </c>
      <c r="U32" s="11">
        <f>[28]Dezembro!$C$24</f>
        <v>37</v>
      </c>
      <c r="V32" s="11">
        <f>[28]Dezembro!$C$25</f>
        <v>35.6</v>
      </c>
      <c r="W32" s="11">
        <f>[28]Dezembro!$C$26</f>
        <v>34.299999999999997</v>
      </c>
      <c r="X32" s="11">
        <f>[28]Dezembro!$C$27</f>
        <v>28.8</v>
      </c>
      <c r="Y32" s="11">
        <f>[28]Dezembro!$C$28</f>
        <v>30.4</v>
      </c>
      <c r="Z32" s="11">
        <f>[28]Dezembro!$C$29</f>
        <v>29.9</v>
      </c>
      <c r="AA32" s="11">
        <f>[28]Dezembro!$C$30</f>
        <v>31.2</v>
      </c>
      <c r="AB32" s="11">
        <f>[28]Dezembro!$C$31</f>
        <v>33.6</v>
      </c>
      <c r="AC32" s="11">
        <f>[28]Dezembro!$C$32</f>
        <v>31.3</v>
      </c>
      <c r="AD32" s="11">
        <f>[28]Dezembro!$C$33</f>
        <v>28</v>
      </c>
      <c r="AE32" s="11">
        <f>[28]Dezembro!$C$34</f>
        <v>32.299999999999997</v>
      </c>
      <c r="AF32" s="11">
        <f>[28]Dezembro!$C$35</f>
        <v>33.5</v>
      </c>
      <c r="AG32" s="15">
        <f t="shared" ref="AG32:AG35" si="11">MAX(B32:AF32)</f>
        <v>37</v>
      </c>
      <c r="AH32" s="95">
        <f t="shared" ref="AH32:AH35" si="12">AVERAGE(B32:AF32)</f>
        <v>33.306451612903224</v>
      </c>
    </row>
    <row r="33" spans="1:39" s="5" customFormat="1" x14ac:dyDescent="0.2">
      <c r="A33" s="59" t="s">
        <v>12</v>
      </c>
      <c r="B33" s="11">
        <f>[29]Dezembro!$C$5</f>
        <v>30.7</v>
      </c>
      <c r="C33" s="11">
        <f>[29]Dezembro!$C$6</f>
        <v>30.4</v>
      </c>
      <c r="D33" s="11">
        <f>[29]Dezembro!$C$7</f>
        <v>30.7</v>
      </c>
      <c r="E33" s="11">
        <f>[29]Dezembro!$C$8</f>
        <v>32.299999999999997</v>
      </c>
      <c r="F33" s="11">
        <f>[29]Dezembro!$C$9</f>
        <v>32.700000000000003</v>
      </c>
      <c r="G33" s="11">
        <f>[29]Dezembro!$C$10</f>
        <v>35</v>
      </c>
      <c r="H33" s="11">
        <f>[29]Dezembro!$C$11</f>
        <v>33.200000000000003</v>
      </c>
      <c r="I33" s="11">
        <f>[29]Dezembro!$C$12</f>
        <v>33.1</v>
      </c>
      <c r="J33" s="11">
        <f>[29]Dezembro!$C$13</f>
        <v>34.700000000000003</v>
      </c>
      <c r="K33" s="11">
        <f>[29]Dezembro!$C$14</f>
        <v>35.5</v>
      </c>
      <c r="L33" s="11">
        <f>[29]Dezembro!$C$15</f>
        <v>34.5</v>
      </c>
      <c r="M33" s="11">
        <f>[29]Dezembro!$C$16</f>
        <v>35.9</v>
      </c>
      <c r="N33" s="11">
        <f>[29]Dezembro!$C$17</f>
        <v>34.299999999999997</v>
      </c>
      <c r="O33" s="11">
        <f>[29]Dezembro!$C$18</f>
        <v>35.4</v>
      </c>
      <c r="P33" s="11">
        <f>[29]Dezembro!$C$19</f>
        <v>36.299999999999997</v>
      </c>
      <c r="Q33" s="11">
        <f>[29]Dezembro!$C$20</f>
        <v>34.9</v>
      </c>
      <c r="R33" s="11">
        <f>[29]Dezembro!$C$21</f>
        <v>36.799999999999997</v>
      </c>
      <c r="S33" s="11">
        <f>[29]Dezembro!$C$22</f>
        <v>37.4</v>
      </c>
      <c r="T33" s="11">
        <f>[29]Dezembro!$C$23</f>
        <v>36.9</v>
      </c>
      <c r="U33" s="11">
        <f>[29]Dezembro!$C$24</f>
        <v>36.6</v>
      </c>
      <c r="V33" s="11">
        <f>[29]Dezembro!$C$25</f>
        <v>36.299999999999997</v>
      </c>
      <c r="W33" s="11">
        <f>[29]Dezembro!$C$26</f>
        <v>34.799999999999997</v>
      </c>
      <c r="X33" s="11">
        <f>[29]Dezembro!$C$27</f>
        <v>32.9</v>
      </c>
      <c r="Y33" s="11">
        <f>[29]Dezembro!$C$28</f>
        <v>31.9</v>
      </c>
      <c r="Z33" s="11">
        <f>[29]Dezembro!$C$29</f>
        <v>34.4</v>
      </c>
      <c r="AA33" s="11">
        <f>[29]Dezembro!$C$30</f>
        <v>31.3</v>
      </c>
      <c r="AB33" s="11">
        <f>[29]Dezembro!$C$31</f>
        <v>34.799999999999997</v>
      </c>
      <c r="AC33" s="11">
        <f>[29]Dezembro!$C$32</f>
        <v>34.6</v>
      </c>
      <c r="AD33" s="11">
        <f>[29]Dezembro!$C$33</f>
        <v>24.7</v>
      </c>
      <c r="AE33" s="11">
        <f>[29]Dezembro!$C$34</f>
        <v>31.2</v>
      </c>
      <c r="AF33" s="11">
        <f>[29]Dezembro!$C$35</f>
        <v>32.700000000000003</v>
      </c>
      <c r="AG33" s="15">
        <f t="shared" si="11"/>
        <v>37.4</v>
      </c>
      <c r="AH33" s="95">
        <f t="shared" si="12"/>
        <v>33.770967741935479</v>
      </c>
    </row>
    <row r="34" spans="1:39" x14ac:dyDescent="0.2">
      <c r="A34" s="59" t="s">
        <v>13</v>
      </c>
      <c r="B34" s="11">
        <f>[30]Dezembro!$C$5</f>
        <v>32.299999999999997</v>
      </c>
      <c r="C34" s="11">
        <f>[30]Dezembro!$C$6</f>
        <v>29.4</v>
      </c>
      <c r="D34" s="11">
        <f>[30]Dezembro!$C$7</f>
        <v>30.2</v>
      </c>
      <c r="E34" s="11">
        <f>[30]Dezembro!$C$8</f>
        <v>32.299999999999997</v>
      </c>
      <c r="F34" s="11">
        <f>[30]Dezembro!$C$9</f>
        <v>34.9</v>
      </c>
      <c r="G34" s="11">
        <f>[30]Dezembro!$C$10</f>
        <v>35.9</v>
      </c>
      <c r="H34" s="11">
        <f>[30]Dezembro!$C$11</f>
        <v>34.1</v>
      </c>
      <c r="I34" s="11">
        <f>[30]Dezembro!$C$12</f>
        <v>32.6</v>
      </c>
      <c r="J34" s="11">
        <f>[30]Dezembro!$C$13</f>
        <v>36.4</v>
      </c>
      <c r="K34" s="11">
        <f>[30]Dezembro!$C$14</f>
        <v>35.299999999999997</v>
      </c>
      <c r="L34" s="11">
        <f>[30]Dezembro!$C$15</f>
        <v>35</v>
      </c>
      <c r="M34" s="11">
        <f>[30]Dezembro!$C$16</f>
        <v>35.9</v>
      </c>
      <c r="N34" s="11">
        <f>[30]Dezembro!$C$17</f>
        <v>35.1</v>
      </c>
      <c r="O34" s="11">
        <f>[30]Dezembro!$C$18</f>
        <v>34.6</v>
      </c>
      <c r="P34" s="11">
        <f>[30]Dezembro!$C$19</f>
        <v>36</v>
      </c>
      <c r="Q34" s="11">
        <f>[30]Dezembro!$C$20</f>
        <v>34.5</v>
      </c>
      <c r="R34" s="11">
        <f>[30]Dezembro!$C$21</f>
        <v>36.9</v>
      </c>
      <c r="S34" s="11">
        <f>[30]Dezembro!$C$22</f>
        <v>35.9</v>
      </c>
      <c r="T34" s="11">
        <f>[30]Dezembro!$C$23</f>
        <v>36.200000000000003</v>
      </c>
      <c r="U34" s="11">
        <f>[30]Dezembro!$C$24</f>
        <v>34.299999999999997</v>
      </c>
      <c r="V34" s="11">
        <f>[30]Dezembro!$C$25</f>
        <v>36.4</v>
      </c>
      <c r="W34" s="11">
        <f>[30]Dezembro!$C$26</f>
        <v>33.299999999999997</v>
      </c>
      <c r="X34" s="11">
        <f>[30]Dezembro!$C$27</f>
        <v>32.700000000000003</v>
      </c>
      <c r="Y34" s="11">
        <f>[30]Dezembro!$C$28</f>
        <v>29.6</v>
      </c>
      <c r="Z34" s="11">
        <f>[30]Dezembro!$C$29</f>
        <v>32.200000000000003</v>
      </c>
      <c r="AA34" s="11">
        <f>[30]Dezembro!$C$30</f>
        <v>29.4</v>
      </c>
      <c r="AB34" s="11">
        <f>[30]Dezembro!$C$31</f>
        <v>32</v>
      </c>
      <c r="AC34" s="11">
        <f>[30]Dezembro!$C$32</f>
        <v>34.799999999999997</v>
      </c>
      <c r="AD34" s="11">
        <f>[30]Dezembro!$C$33</f>
        <v>29.1</v>
      </c>
      <c r="AE34" s="11">
        <f>[30]Dezembro!$C$34</f>
        <v>32.700000000000003</v>
      </c>
      <c r="AF34" s="11">
        <f>[30]Dezembro!$C$35</f>
        <v>33.6</v>
      </c>
      <c r="AG34" s="15">
        <f t="shared" si="11"/>
        <v>36.9</v>
      </c>
      <c r="AH34" s="95">
        <f t="shared" si="12"/>
        <v>33.664516129032258</v>
      </c>
    </row>
    <row r="35" spans="1:39" x14ac:dyDescent="0.2">
      <c r="A35" s="59" t="s">
        <v>173</v>
      </c>
      <c r="B35" s="11">
        <f>[31]Dezembro!$C$5</f>
        <v>30.6</v>
      </c>
      <c r="C35" s="11">
        <f>[31]Dezembro!$C$6</f>
        <v>29.7</v>
      </c>
      <c r="D35" s="11">
        <f>[31]Dezembro!$C$7</f>
        <v>32</v>
      </c>
      <c r="E35" s="11">
        <f>[31]Dezembro!$C$8</f>
        <v>32.299999999999997</v>
      </c>
      <c r="F35" s="11">
        <f>[31]Dezembro!$C$9</f>
        <v>33</v>
      </c>
      <c r="G35" s="11">
        <f>[31]Dezembro!$C$10</f>
        <v>33.1</v>
      </c>
      <c r="H35" s="11">
        <f>[31]Dezembro!$C$11</f>
        <v>31.6</v>
      </c>
      <c r="I35" s="11">
        <f>[31]Dezembro!$C$12</f>
        <v>31.6</v>
      </c>
      <c r="J35" s="11">
        <f>[31]Dezembro!$C$13</f>
        <v>33.200000000000003</v>
      </c>
      <c r="K35" s="11">
        <f>[31]Dezembro!$C$14</f>
        <v>35.299999999999997</v>
      </c>
      <c r="L35" s="11">
        <f>[31]Dezembro!$C$15</f>
        <v>35</v>
      </c>
      <c r="M35" s="11">
        <f>[31]Dezembro!$C$16</f>
        <v>33.5</v>
      </c>
      <c r="N35" s="11">
        <f>[31]Dezembro!$C$17</f>
        <v>34.5</v>
      </c>
      <c r="O35" s="11">
        <f>[31]Dezembro!$C$18</f>
        <v>34.799999999999997</v>
      </c>
      <c r="P35" s="11">
        <f>[31]Dezembro!$C$19</f>
        <v>35.1</v>
      </c>
      <c r="Q35" s="11">
        <f>[31]Dezembro!$C$20</f>
        <v>33.200000000000003</v>
      </c>
      <c r="R35" s="11">
        <f>[31]Dezembro!$C$21</f>
        <v>35.1</v>
      </c>
      <c r="S35" s="11">
        <f>[31]Dezembro!$C$22</f>
        <v>32.5</v>
      </c>
      <c r="T35" s="11">
        <f>[31]Dezembro!$C$23</f>
        <v>33.200000000000003</v>
      </c>
      <c r="U35" s="11">
        <f>[31]Dezembro!$C$24</f>
        <v>35.299999999999997</v>
      </c>
      <c r="V35" s="11">
        <f>[31]Dezembro!$C$25</f>
        <v>34.9</v>
      </c>
      <c r="W35" s="11">
        <f>[31]Dezembro!$C$26</f>
        <v>34.1</v>
      </c>
      <c r="X35" s="11">
        <f>[31]Dezembro!$C$27</f>
        <v>31.1</v>
      </c>
      <c r="Y35" s="11">
        <f>[31]Dezembro!$C$28</f>
        <v>28.9</v>
      </c>
      <c r="Z35" s="11">
        <f>[31]Dezembro!$C$29</f>
        <v>32.200000000000003</v>
      </c>
      <c r="AA35" s="11">
        <f>[31]Dezembro!$C$30</f>
        <v>33.299999999999997</v>
      </c>
      <c r="AB35" s="11">
        <f>[31]Dezembro!$C$31</f>
        <v>33.9</v>
      </c>
      <c r="AC35" s="11">
        <f>[31]Dezembro!$C$32</f>
        <v>32.799999999999997</v>
      </c>
      <c r="AD35" s="11">
        <f>[31]Dezembro!$C$33</f>
        <v>30</v>
      </c>
      <c r="AE35" s="11">
        <f>[31]Dezembro!$C$34</f>
        <v>31.4</v>
      </c>
      <c r="AF35" s="11">
        <f>[31]Dezembro!$C$35</f>
        <v>32.5</v>
      </c>
      <c r="AG35" s="15">
        <f t="shared" si="11"/>
        <v>35.299999999999997</v>
      </c>
      <c r="AH35" s="95">
        <f t="shared" si="12"/>
        <v>32.893548387096772</v>
      </c>
    </row>
    <row r="36" spans="1:39" x14ac:dyDescent="0.2">
      <c r="A36" s="59" t="s">
        <v>144</v>
      </c>
      <c r="B36" s="11">
        <f>[32]Dezembro!$C$5</f>
        <v>31</v>
      </c>
      <c r="C36" s="11">
        <f>[32]Dezembro!$C$6</f>
        <v>29.8</v>
      </c>
      <c r="D36" s="11">
        <f>[32]Dezembro!$C$7</f>
        <v>31.6</v>
      </c>
      <c r="E36" s="11">
        <f>[32]Dezembro!$C$8</f>
        <v>32.700000000000003</v>
      </c>
      <c r="F36" s="11">
        <f>[32]Dezembro!$C$9</f>
        <v>33.799999999999997</v>
      </c>
      <c r="G36" s="11">
        <f>[32]Dezembro!$C$10</f>
        <v>34.299999999999997</v>
      </c>
      <c r="H36" s="11">
        <f>[32]Dezembro!$C$11</f>
        <v>32.6</v>
      </c>
      <c r="I36" s="11">
        <f>[32]Dezembro!$C$12</f>
        <v>30.7</v>
      </c>
      <c r="J36" s="11">
        <f>[32]Dezembro!$C$13</f>
        <v>32.9</v>
      </c>
      <c r="K36" s="11">
        <f>[32]Dezembro!$C$14</f>
        <v>36.299999999999997</v>
      </c>
      <c r="L36" s="11">
        <f>[32]Dezembro!$C$15</f>
        <v>35.799999999999997</v>
      </c>
      <c r="M36" s="11">
        <f>[32]Dezembro!$C$16</f>
        <v>36.6</v>
      </c>
      <c r="N36" s="11">
        <f>[32]Dezembro!$C$17</f>
        <v>34.9</v>
      </c>
      <c r="O36" s="11">
        <f>[32]Dezembro!$C$18</f>
        <v>36.4</v>
      </c>
      <c r="P36" s="11">
        <f>[32]Dezembro!$C$19</f>
        <v>35.299999999999997</v>
      </c>
      <c r="Q36" s="11">
        <f>[32]Dezembro!$C$20</f>
        <v>34.4</v>
      </c>
      <c r="R36" s="11">
        <f>[32]Dezembro!$C$21</f>
        <v>36.5</v>
      </c>
      <c r="S36" s="11">
        <f>[32]Dezembro!$C$22</f>
        <v>35.6</v>
      </c>
      <c r="T36" s="11">
        <f>[32]Dezembro!$C$23</f>
        <v>36.1</v>
      </c>
      <c r="U36" s="11">
        <f>[32]Dezembro!$C$24</f>
        <v>37.1</v>
      </c>
      <c r="V36" s="11">
        <f>[32]Dezembro!$C$25</f>
        <v>36.6</v>
      </c>
      <c r="W36" s="11">
        <f>[32]Dezembro!$C$26</f>
        <v>35.6</v>
      </c>
      <c r="X36" s="11">
        <f>[32]Dezembro!$C$27</f>
        <v>31.4</v>
      </c>
      <c r="Y36" s="11">
        <f>[32]Dezembro!$C$28</f>
        <v>30.5</v>
      </c>
      <c r="Z36" s="11">
        <f>[32]Dezembro!$C$29</f>
        <v>30</v>
      </c>
      <c r="AA36" s="11">
        <f>[32]Dezembro!$C$30</f>
        <v>33.1</v>
      </c>
      <c r="AB36" s="11">
        <f>[32]Dezembro!$C$31</f>
        <v>33.4</v>
      </c>
      <c r="AC36" s="11">
        <f>[32]Dezembro!$C$32</f>
        <v>32.9</v>
      </c>
      <c r="AD36" s="11">
        <f>[32]Dezembro!$C$33</f>
        <v>32.799999999999997</v>
      </c>
      <c r="AE36" s="11">
        <f>[32]Dezembro!$C$34</f>
        <v>32</v>
      </c>
      <c r="AF36" s="11">
        <f>[32]Dezembro!$C$35</f>
        <v>34.6</v>
      </c>
      <c r="AG36" s="15">
        <f>MAX(B36:AF36)</f>
        <v>37.1</v>
      </c>
      <c r="AH36" s="95">
        <f>AVERAGE(B36:AF36)</f>
        <v>33.783870967741933</v>
      </c>
      <c r="AL36" t="s">
        <v>47</v>
      </c>
    </row>
    <row r="37" spans="1:39" x14ac:dyDescent="0.2">
      <c r="A37" s="59" t="s">
        <v>14</v>
      </c>
      <c r="B37" s="11">
        <f>[33]Dezembro!$C$5</f>
        <v>29.5</v>
      </c>
      <c r="C37" s="11">
        <f>[33]Dezembro!$C$6</f>
        <v>29.5</v>
      </c>
      <c r="D37" s="11">
        <f>[33]Dezembro!$C$7</f>
        <v>29.3</v>
      </c>
      <c r="E37" s="11">
        <f>[33]Dezembro!$C$8</f>
        <v>33.4</v>
      </c>
      <c r="F37" s="11">
        <f>[33]Dezembro!$C$9</f>
        <v>34.1</v>
      </c>
      <c r="G37" s="11">
        <f>[33]Dezembro!$C$10</f>
        <v>35</v>
      </c>
      <c r="H37" s="11">
        <f>[33]Dezembro!$C$11</f>
        <v>33.6</v>
      </c>
      <c r="I37" s="11">
        <f>[33]Dezembro!$C$12</f>
        <v>30.8</v>
      </c>
      <c r="J37" s="11">
        <f>[33]Dezembro!$C$13</f>
        <v>32.9</v>
      </c>
      <c r="K37" s="11">
        <f>[33]Dezembro!$C$14</f>
        <v>32.5</v>
      </c>
      <c r="L37" s="11">
        <f>[33]Dezembro!$C$15</f>
        <v>33.700000000000003</v>
      </c>
      <c r="M37" s="11">
        <f>[33]Dezembro!$C$16</f>
        <v>35.700000000000003</v>
      </c>
      <c r="N37" s="11">
        <f>[33]Dezembro!$C$17</f>
        <v>32.700000000000003</v>
      </c>
      <c r="O37" s="11">
        <f>[33]Dezembro!$C$18</f>
        <v>34.4</v>
      </c>
      <c r="P37" s="11">
        <f>[33]Dezembro!$C$19</f>
        <v>34.299999999999997</v>
      </c>
      <c r="Q37" s="11">
        <f>[33]Dezembro!$C$20</f>
        <v>35.4</v>
      </c>
      <c r="R37" s="11">
        <f>[33]Dezembro!$C$21</f>
        <v>35.6</v>
      </c>
      <c r="S37" s="11">
        <f>[33]Dezembro!$C$22</f>
        <v>36.299999999999997</v>
      </c>
      <c r="T37" s="11">
        <f>[33]Dezembro!$C$23</f>
        <v>34.4</v>
      </c>
      <c r="U37" s="11">
        <f>[33]Dezembro!$C$24</f>
        <v>37.4</v>
      </c>
      <c r="V37" s="11">
        <f>[33]Dezembro!$C$25</f>
        <v>37.200000000000003</v>
      </c>
      <c r="W37" s="11">
        <f>[33]Dezembro!$C$26</f>
        <v>35.1</v>
      </c>
      <c r="X37" s="11">
        <f>[33]Dezembro!$C$27</f>
        <v>34.799999999999997</v>
      </c>
      <c r="Y37" s="11">
        <f>[33]Dezembro!$C$28</f>
        <v>31.9</v>
      </c>
      <c r="Z37" s="11">
        <f>[33]Dezembro!$C$29</f>
        <v>32.6</v>
      </c>
      <c r="AA37" s="11">
        <f>[33]Dezembro!$C$30</f>
        <v>31.4</v>
      </c>
      <c r="AB37" s="11">
        <f>[33]Dezembro!$C$31</f>
        <v>31.4</v>
      </c>
      <c r="AC37" s="11">
        <f>[33]Dezembro!$C$32</f>
        <v>30</v>
      </c>
      <c r="AD37" s="11">
        <f>[33]Dezembro!$C$33</f>
        <v>33.1</v>
      </c>
      <c r="AE37" s="11">
        <f>[33]Dezembro!$C$34</f>
        <v>32.9</v>
      </c>
      <c r="AF37" s="11">
        <f>[33]Dezembro!$C$35</f>
        <v>32.6</v>
      </c>
      <c r="AG37" s="15">
        <f t="shared" ref="AG37" si="13">MAX(B37:AF37)</f>
        <v>37.4</v>
      </c>
      <c r="AH37" s="95">
        <f t="shared" ref="AH37" si="14">AVERAGE(B37:AF37)</f>
        <v>33.338709677419345</v>
      </c>
      <c r="AJ37" t="s">
        <v>47</v>
      </c>
      <c r="AL37" t="s">
        <v>47</v>
      </c>
    </row>
    <row r="38" spans="1:39" x14ac:dyDescent="0.2">
      <c r="A38" s="59" t="s">
        <v>174</v>
      </c>
      <c r="B38" s="11">
        <f>[34]Dezembro!$C$5</f>
        <v>29.7</v>
      </c>
      <c r="C38" s="11">
        <f>[34]Dezembro!$C$6</f>
        <v>30.6</v>
      </c>
      <c r="D38" s="11">
        <f>[34]Dezembro!$C$7</f>
        <v>30.9</v>
      </c>
      <c r="E38" s="11">
        <f>[34]Dezembro!$C$8</f>
        <v>31</v>
      </c>
      <c r="F38" s="11">
        <f>[34]Dezembro!$C$9</f>
        <v>32.1</v>
      </c>
      <c r="G38" s="11">
        <f>[34]Dezembro!$C$10</f>
        <v>31.9</v>
      </c>
      <c r="H38" s="11">
        <f>[34]Dezembro!$C$11</f>
        <v>31.8</v>
      </c>
      <c r="I38" s="11">
        <f>[34]Dezembro!$C$12</f>
        <v>31</v>
      </c>
      <c r="J38" s="11">
        <f>[34]Dezembro!$C$13</f>
        <v>31.4</v>
      </c>
      <c r="K38" s="11">
        <f>[34]Dezembro!$C$14</f>
        <v>30.5</v>
      </c>
      <c r="L38" s="11">
        <f>[34]Dezembro!$C$15</f>
        <v>30.4</v>
      </c>
      <c r="M38" s="11">
        <f>[34]Dezembro!$C$16</f>
        <v>31.9</v>
      </c>
      <c r="N38" s="11">
        <f>[34]Dezembro!$C$17</f>
        <v>31.5</v>
      </c>
      <c r="O38" s="11">
        <f>[34]Dezembro!$C$18</f>
        <v>30.8</v>
      </c>
      <c r="P38" s="11">
        <f>[34]Dezembro!$C$19</f>
        <v>31.4</v>
      </c>
      <c r="Q38" s="11">
        <f>[34]Dezembro!$C$20</f>
        <v>31.8</v>
      </c>
      <c r="R38" s="11">
        <f>[34]Dezembro!$C$21</f>
        <v>31.7</v>
      </c>
      <c r="S38" s="11">
        <f>[34]Dezembro!$C$22</f>
        <v>31.5</v>
      </c>
      <c r="T38" s="11">
        <f>[34]Dezembro!$C$23</f>
        <v>31.7</v>
      </c>
      <c r="U38" s="11">
        <f>[34]Dezembro!$C$24</f>
        <v>30.6</v>
      </c>
      <c r="V38" s="11">
        <f>[34]Dezembro!$C$25</f>
        <v>30.3</v>
      </c>
      <c r="W38" s="11">
        <f>[34]Dezembro!$C$26</f>
        <v>32</v>
      </c>
      <c r="X38" s="11">
        <f>[34]Dezembro!$C$27</f>
        <v>31</v>
      </c>
      <c r="Y38" s="11">
        <f>[34]Dezembro!$C$28</f>
        <v>31.1</v>
      </c>
      <c r="Z38" s="11">
        <f>[34]Dezembro!$C$29</f>
        <v>31.6</v>
      </c>
      <c r="AA38" s="11">
        <f>[34]Dezembro!$C$30</f>
        <v>31.2</v>
      </c>
      <c r="AB38" s="11">
        <f>[34]Dezembro!$C$31</f>
        <v>31.4</v>
      </c>
      <c r="AC38" s="11">
        <f>[34]Dezembro!$C$32</f>
        <v>29.5</v>
      </c>
      <c r="AD38" s="11">
        <f>[34]Dezembro!$C$33</f>
        <v>29.1</v>
      </c>
      <c r="AE38" s="11">
        <f>[34]Dezembro!$C$34</f>
        <v>28.7</v>
      </c>
      <c r="AF38" s="11">
        <f>[34]Dezembro!$C$35</f>
        <v>29.6</v>
      </c>
      <c r="AG38" s="15">
        <f>MAX(B38:AF38)</f>
        <v>32.1</v>
      </c>
      <c r="AH38" s="95">
        <f>AVERAGE(B38:AF38)</f>
        <v>30.958064516129038</v>
      </c>
    </row>
    <row r="39" spans="1:39" x14ac:dyDescent="0.2">
      <c r="A39" s="59" t="s">
        <v>15</v>
      </c>
      <c r="B39" s="11">
        <f>[35]Dezembro!$C$5</f>
        <v>28.3</v>
      </c>
      <c r="C39" s="11">
        <f>[35]Dezembro!$C$6</f>
        <v>26.2</v>
      </c>
      <c r="D39" s="11">
        <f>[35]Dezembro!$C$7</f>
        <v>28.4</v>
      </c>
      <c r="E39" s="11">
        <f>[35]Dezembro!$C$8</f>
        <v>29.4</v>
      </c>
      <c r="F39" s="11">
        <f>[35]Dezembro!$C$9</f>
        <v>30.8</v>
      </c>
      <c r="G39" s="11">
        <f>[35]Dezembro!$C$10</f>
        <v>32</v>
      </c>
      <c r="H39" s="11">
        <f>[35]Dezembro!$C$11</f>
        <v>27.9</v>
      </c>
      <c r="I39" s="11">
        <f>[35]Dezembro!$C$12</f>
        <v>29</v>
      </c>
      <c r="J39" s="11">
        <f>[35]Dezembro!$C$13</f>
        <v>30.4</v>
      </c>
      <c r="K39" s="11">
        <f>[35]Dezembro!$C$14</f>
        <v>33.9</v>
      </c>
      <c r="L39" s="11">
        <f>[35]Dezembro!$C$15</f>
        <v>33.1</v>
      </c>
      <c r="M39" s="11">
        <f>[35]Dezembro!$C$16</f>
        <v>34.299999999999997</v>
      </c>
      <c r="N39" s="11">
        <f>[35]Dezembro!$C$17</f>
        <v>32.5</v>
      </c>
      <c r="O39" s="11">
        <f>[35]Dezembro!$C$18</f>
        <v>33.200000000000003</v>
      </c>
      <c r="P39" s="11">
        <f>[35]Dezembro!$C$19</f>
        <v>33.6</v>
      </c>
      <c r="Q39" s="11">
        <f>[35]Dezembro!$C$20</f>
        <v>32.6</v>
      </c>
      <c r="R39" s="11">
        <f>[35]Dezembro!$C$21</f>
        <v>34</v>
      </c>
      <c r="S39" s="11">
        <f>[35]Dezembro!$C$22</f>
        <v>34.6</v>
      </c>
      <c r="T39" s="11">
        <f>[35]Dezembro!$C$23</f>
        <v>34.9</v>
      </c>
      <c r="U39" s="11">
        <f>[35]Dezembro!$C$24</f>
        <v>34.6</v>
      </c>
      <c r="V39" s="11">
        <f>[35]Dezembro!$C$25</f>
        <v>32.799999999999997</v>
      </c>
      <c r="W39" s="11">
        <f>[35]Dezembro!$C$26</f>
        <v>30.7</v>
      </c>
      <c r="X39" s="11">
        <f>[35]Dezembro!$C$27</f>
        <v>29.3</v>
      </c>
      <c r="Y39" s="11">
        <f>[35]Dezembro!$C$28</f>
        <v>26.7</v>
      </c>
      <c r="Z39" s="11">
        <f>[35]Dezembro!$C$29</f>
        <v>30.2</v>
      </c>
      <c r="AA39" s="11">
        <f>[35]Dezembro!$C$30</f>
        <v>31</v>
      </c>
      <c r="AB39" s="11">
        <f>[35]Dezembro!$C$31</f>
        <v>32.299999999999997</v>
      </c>
      <c r="AC39" s="11">
        <f>[35]Dezembro!$C$32</f>
        <v>30.2</v>
      </c>
      <c r="AD39" s="11">
        <f>[35]Dezembro!$C$33</f>
        <v>25.2</v>
      </c>
      <c r="AE39" s="11">
        <f>[35]Dezembro!$C$34</f>
        <v>28</v>
      </c>
      <c r="AF39" s="11">
        <f>[35]Dezembro!$C$35</f>
        <v>31.3</v>
      </c>
      <c r="AG39" s="15">
        <f t="shared" ref="AG39:AG40" si="15">MAX(B39:AF39)</f>
        <v>34.9</v>
      </c>
      <c r="AH39" s="95">
        <f t="shared" ref="AH39:AH40" si="16">AVERAGE(B39:AF39)</f>
        <v>31.012903225806458</v>
      </c>
      <c r="AI39" s="12" t="s">
        <v>47</v>
      </c>
      <c r="AL39" t="s">
        <v>47</v>
      </c>
    </row>
    <row r="40" spans="1:39" x14ac:dyDescent="0.2">
      <c r="A40" s="59" t="s">
        <v>16</v>
      </c>
      <c r="B40" s="11">
        <f>[36]Dezembro!$C$5</f>
        <v>31</v>
      </c>
      <c r="C40" s="11">
        <f>[36]Dezembro!$C$6</f>
        <v>28.7</v>
      </c>
      <c r="D40" s="11">
        <f>[36]Dezembro!$C$7</f>
        <v>29.4</v>
      </c>
      <c r="E40" s="11">
        <f>[36]Dezembro!$C$8</f>
        <v>31.8</v>
      </c>
      <c r="F40" s="11">
        <f>[36]Dezembro!$C$9</f>
        <v>34.299999999999997</v>
      </c>
      <c r="G40" s="11">
        <f>[36]Dezembro!$C$10</f>
        <v>34.799999999999997</v>
      </c>
      <c r="H40" s="11">
        <f>[36]Dezembro!$C$11</f>
        <v>28.8</v>
      </c>
      <c r="I40" s="11">
        <f>[36]Dezembro!$C$12</f>
        <v>32.6</v>
      </c>
      <c r="J40" s="11">
        <f>[36]Dezembro!$C$13</f>
        <v>35.6</v>
      </c>
      <c r="K40" s="11">
        <f>[36]Dezembro!$C$14</f>
        <v>37.700000000000003</v>
      </c>
      <c r="L40" s="11">
        <f>[36]Dezembro!$C$15</f>
        <v>36.9</v>
      </c>
      <c r="M40" s="11">
        <f>[36]Dezembro!$C$16</f>
        <v>37.200000000000003</v>
      </c>
      <c r="N40" s="11">
        <f>[36]Dezembro!$C$17</f>
        <v>36.6</v>
      </c>
      <c r="O40" s="11">
        <f>[36]Dezembro!$C$18</f>
        <v>37</v>
      </c>
      <c r="P40" s="11">
        <f>[36]Dezembro!$C$19</f>
        <v>36.5</v>
      </c>
      <c r="Q40" s="11">
        <f>[36]Dezembro!$C$20</f>
        <v>36.200000000000003</v>
      </c>
      <c r="R40" s="11">
        <f>[36]Dezembro!$C$21</f>
        <v>38.200000000000003</v>
      </c>
      <c r="S40" s="11">
        <f>[36]Dezembro!$C$22</f>
        <v>38.5</v>
      </c>
      <c r="T40" s="11">
        <f>[36]Dezembro!$C$23</f>
        <v>37.4</v>
      </c>
      <c r="U40" s="11">
        <f>[36]Dezembro!$C$24</f>
        <v>38.5</v>
      </c>
      <c r="V40" s="11">
        <f>[36]Dezembro!$C$25</f>
        <v>37.6</v>
      </c>
      <c r="W40" s="11">
        <f>[36]Dezembro!$C$26</f>
        <v>31.3</v>
      </c>
      <c r="X40" s="11">
        <f>[36]Dezembro!$C$27</f>
        <v>32.200000000000003</v>
      </c>
      <c r="Y40" s="11">
        <f>[36]Dezembro!$C$28</f>
        <v>27.6</v>
      </c>
      <c r="Z40" s="11">
        <f>[36]Dezembro!$C$29</f>
        <v>28.9</v>
      </c>
      <c r="AA40" s="11">
        <f>[36]Dezembro!$C$30</f>
        <v>32.299999999999997</v>
      </c>
      <c r="AB40" s="11">
        <f>[36]Dezembro!$C$31</f>
        <v>35.700000000000003</v>
      </c>
      <c r="AC40" s="11">
        <f>[36]Dezembro!$C$32</f>
        <v>35.799999999999997</v>
      </c>
      <c r="AD40" s="11">
        <f>[36]Dezembro!$C$33</f>
        <v>31.8</v>
      </c>
      <c r="AE40" s="11">
        <f>[36]Dezembro!$C$34</f>
        <v>32.9</v>
      </c>
      <c r="AF40" s="11">
        <f>[36]Dezembro!$C$35</f>
        <v>34.5</v>
      </c>
      <c r="AG40" s="15">
        <f t="shared" si="15"/>
        <v>38.5</v>
      </c>
      <c r="AH40" s="95">
        <f t="shared" si="16"/>
        <v>34.138709677419357</v>
      </c>
      <c r="AK40" t="s">
        <v>47</v>
      </c>
      <c r="AL40" t="s">
        <v>47</v>
      </c>
      <c r="AM40" t="s">
        <v>47</v>
      </c>
    </row>
    <row r="41" spans="1:39" x14ac:dyDescent="0.2">
      <c r="A41" s="59" t="s">
        <v>175</v>
      </c>
      <c r="B41" s="11">
        <f>[37]Dezembro!$C$5</f>
        <v>30</v>
      </c>
      <c r="C41" s="11">
        <f>[37]Dezembro!$C$6</f>
        <v>30.4</v>
      </c>
      <c r="D41" s="11">
        <f>[37]Dezembro!$C$7</f>
        <v>31.7</v>
      </c>
      <c r="E41" s="11">
        <f>[37]Dezembro!$C$8</f>
        <v>33.4</v>
      </c>
      <c r="F41" s="11">
        <f>[37]Dezembro!$C$9</f>
        <v>33.9</v>
      </c>
      <c r="G41" s="11">
        <f>[37]Dezembro!$C$10</f>
        <v>35.1</v>
      </c>
      <c r="H41" s="11">
        <f>[37]Dezembro!$C$11</f>
        <v>34.4</v>
      </c>
      <c r="I41" s="11">
        <f>[37]Dezembro!$C$12</f>
        <v>32.700000000000003</v>
      </c>
      <c r="J41" s="11">
        <f>[37]Dezembro!$C$13</f>
        <v>33.700000000000003</v>
      </c>
      <c r="K41" s="11">
        <f>[37]Dezembro!$C$14</f>
        <v>36.200000000000003</v>
      </c>
      <c r="L41" s="11">
        <f>[37]Dezembro!$C$15</f>
        <v>36.299999999999997</v>
      </c>
      <c r="M41" s="11">
        <f>[37]Dezembro!$C$16</f>
        <v>34.799999999999997</v>
      </c>
      <c r="N41" s="11">
        <f>[37]Dezembro!$C$17</f>
        <v>34</v>
      </c>
      <c r="O41" s="11">
        <f>[37]Dezembro!$C$18</f>
        <v>35</v>
      </c>
      <c r="P41" s="11">
        <f>[37]Dezembro!$C$19</f>
        <v>34.4</v>
      </c>
      <c r="Q41" s="11">
        <f>[37]Dezembro!$C$20</f>
        <v>36.1</v>
      </c>
      <c r="R41" s="11">
        <f>[37]Dezembro!$C$21</f>
        <v>37.200000000000003</v>
      </c>
      <c r="S41" s="11">
        <f>[37]Dezembro!$C$22</f>
        <v>35.1</v>
      </c>
      <c r="T41" s="11">
        <f>[37]Dezembro!$C$23</f>
        <v>35.1</v>
      </c>
      <c r="U41" s="11">
        <f>[37]Dezembro!$C$24</f>
        <v>37.200000000000003</v>
      </c>
      <c r="V41" s="11">
        <f>[37]Dezembro!$C$25</f>
        <v>36</v>
      </c>
      <c r="W41" s="11">
        <f>[37]Dezembro!$C$26</f>
        <v>33.700000000000003</v>
      </c>
      <c r="X41" s="11">
        <f>[37]Dezembro!$C$27</f>
        <v>35.1</v>
      </c>
      <c r="Y41" s="11">
        <f>[37]Dezembro!$C$28</f>
        <v>32.200000000000003</v>
      </c>
      <c r="Z41" s="11">
        <f>[37]Dezembro!$C$29</f>
        <v>31.5</v>
      </c>
      <c r="AA41" s="11">
        <f>[37]Dezembro!$C$30</f>
        <v>32.6</v>
      </c>
      <c r="AB41" s="11">
        <f>[37]Dezembro!$C$31</f>
        <v>33.9</v>
      </c>
      <c r="AC41" s="11">
        <f>[37]Dezembro!$C$32</f>
        <v>32</v>
      </c>
      <c r="AD41" s="11">
        <f>[37]Dezembro!$C$33</f>
        <v>30.6</v>
      </c>
      <c r="AE41" s="11">
        <f>[37]Dezembro!$C$34</f>
        <v>32.1</v>
      </c>
      <c r="AF41" s="11">
        <f>[37]Dezembro!$C$35</f>
        <v>32.799999999999997</v>
      </c>
      <c r="AG41" s="15">
        <f>MAX(B41:AF41)</f>
        <v>37.200000000000003</v>
      </c>
      <c r="AH41" s="95">
        <f>AVERAGE(B41:AF41)</f>
        <v>33.845161290322586</v>
      </c>
      <c r="AJ41" t="s">
        <v>47</v>
      </c>
      <c r="AL41" t="s">
        <v>47</v>
      </c>
    </row>
    <row r="42" spans="1:39" x14ac:dyDescent="0.2">
      <c r="A42" s="59" t="s">
        <v>17</v>
      </c>
      <c r="B42" s="11">
        <f>[38]Dezembro!$C$5</f>
        <v>31.5</v>
      </c>
      <c r="C42" s="11">
        <f>[38]Dezembro!$C$6</f>
        <v>29.6</v>
      </c>
      <c r="D42" s="11">
        <f>[38]Dezembro!$C$7</f>
        <v>30.4</v>
      </c>
      <c r="E42" s="11">
        <f>[38]Dezembro!$C$8</f>
        <v>31.2</v>
      </c>
      <c r="F42" s="11">
        <f>[38]Dezembro!$C$9</f>
        <v>32.6</v>
      </c>
      <c r="G42" s="11">
        <f>[38]Dezembro!$C$10</f>
        <v>33.700000000000003</v>
      </c>
      <c r="H42" s="11">
        <f>[38]Dezembro!$C$11</f>
        <v>32.1</v>
      </c>
      <c r="I42" s="11">
        <f>[38]Dezembro!$C$12</f>
        <v>31</v>
      </c>
      <c r="J42" s="11">
        <f>[38]Dezembro!$C$13</f>
        <v>32.5</v>
      </c>
      <c r="K42" s="11">
        <f>[38]Dezembro!$C$14</f>
        <v>35.299999999999997</v>
      </c>
      <c r="L42" s="11">
        <f>[38]Dezembro!$C$15</f>
        <v>35.700000000000003</v>
      </c>
      <c r="M42" s="11">
        <f>[38]Dezembro!$C$16</f>
        <v>35.4</v>
      </c>
      <c r="N42" s="11">
        <f>[38]Dezembro!$C$17</f>
        <v>34.299999999999997</v>
      </c>
      <c r="O42" s="11">
        <f>[38]Dezembro!$C$18</f>
        <v>34.700000000000003</v>
      </c>
      <c r="P42" s="11">
        <f>[38]Dezembro!$C$19</f>
        <v>34.200000000000003</v>
      </c>
      <c r="Q42" s="11">
        <f>[38]Dezembro!$C$20</f>
        <v>34.4</v>
      </c>
      <c r="R42" s="11">
        <f>[38]Dezembro!$C$21</f>
        <v>35.799999999999997</v>
      </c>
      <c r="S42" s="11">
        <f>[38]Dezembro!$C$22</f>
        <v>32.700000000000003</v>
      </c>
      <c r="T42" s="11">
        <f>[38]Dezembro!$C$23</f>
        <v>34</v>
      </c>
      <c r="U42" s="11">
        <f>[38]Dezembro!$C$24</f>
        <v>35.4</v>
      </c>
      <c r="V42" s="11">
        <f>[38]Dezembro!$C$25</f>
        <v>34.9</v>
      </c>
      <c r="W42" s="11">
        <f>[38]Dezembro!$C$26</f>
        <v>33.5</v>
      </c>
      <c r="X42" s="11">
        <f>[38]Dezembro!$C$27</f>
        <v>30.4</v>
      </c>
      <c r="Y42" s="11">
        <f>[38]Dezembro!$C$28</f>
        <v>27.6</v>
      </c>
      <c r="Z42" s="11">
        <f>[38]Dezembro!$C$29</f>
        <v>30.6</v>
      </c>
      <c r="AA42" s="11">
        <f>[38]Dezembro!$C$30</f>
        <v>31.9</v>
      </c>
      <c r="AB42" s="11">
        <f>[38]Dezembro!$C$31</f>
        <v>33.4</v>
      </c>
      <c r="AC42" s="11">
        <f>[38]Dezembro!$C$32</f>
        <v>31.4</v>
      </c>
      <c r="AD42" s="11">
        <f>[38]Dezembro!$C$33</f>
        <v>28.4</v>
      </c>
      <c r="AE42" s="11">
        <f>[38]Dezembro!$C$34</f>
        <v>31.5</v>
      </c>
      <c r="AF42" s="11">
        <f>[38]Dezembro!$C$35</f>
        <v>32.6</v>
      </c>
      <c r="AG42" s="15">
        <f t="shared" ref="AG42:AG43" si="17">MAX(B42:AF42)</f>
        <v>35.799999999999997</v>
      </c>
      <c r="AH42" s="95">
        <f t="shared" ref="AH42:AH43" si="18">AVERAGE(B42:AF42)</f>
        <v>32.667741935483868</v>
      </c>
    </row>
    <row r="43" spans="1:39" x14ac:dyDescent="0.2">
      <c r="A43" s="59" t="s">
        <v>157</v>
      </c>
      <c r="B43" s="11">
        <f>[39]Dezembro!$C$5</f>
        <v>30.9</v>
      </c>
      <c r="C43" s="11">
        <f>[39]Dezembro!$C$6</f>
        <v>31.3</v>
      </c>
      <c r="D43" s="11">
        <f>[39]Dezembro!$C$7</f>
        <v>32</v>
      </c>
      <c r="E43" s="11">
        <f>[39]Dezembro!$C$8</f>
        <v>33.6</v>
      </c>
      <c r="F43" s="11">
        <f>[39]Dezembro!$C$9</f>
        <v>34.4</v>
      </c>
      <c r="G43" s="11">
        <f>[39]Dezembro!$C$10</f>
        <v>35.1</v>
      </c>
      <c r="H43" s="11">
        <f>[39]Dezembro!$C$11</f>
        <v>33.200000000000003</v>
      </c>
      <c r="I43" s="11">
        <f>[39]Dezembro!$C$12</f>
        <v>30.3</v>
      </c>
      <c r="J43" s="11">
        <f>[39]Dezembro!$C$13</f>
        <v>31.8</v>
      </c>
      <c r="K43" s="11">
        <f>[39]Dezembro!$C$14</f>
        <v>35.5</v>
      </c>
      <c r="L43" s="11">
        <f>[39]Dezembro!$C$15</f>
        <v>35.200000000000003</v>
      </c>
      <c r="M43" s="11">
        <f>[39]Dezembro!$C$16</f>
        <v>36.6</v>
      </c>
      <c r="N43" s="11">
        <f>[39]Dezembro!$C$17</f>
        <v>34.4</v>
      </c>
      <c r="O43" s="11">
        <f>[39]Dezembro!$C$18</f>
        <v>35.700000000000003</v>
      </c>
      <c r="P43" s="11">
        <f>[39]Dezembro!$C$19</f>
        <v>35.700000000000003</v>
      </c>
      <c r="Q43" s="11">
        <f>[39]Dezembro!$C$20</f>
        <v>35</v>
      </c>
      <c r="R43" s="11">
        <f>[39]Dezembro!$C$21</f>
        <v>37.4</v>
      </c>
      <c r="S43" s="11">
        <f>[39]Dezembro!$C$22</f>
        <v>36.4</v>
      </c>
      <c r="T43" s="11">
        <f>[39]Dezembro!$C$23</f>
        <v>35.200000000000003</v>
      </c>
      <c r="U43" s="11">
        <f>[39]Dezembro!$C$24</f>
        <v>37.4</v>
      </c>
      <c r="V43" s="11">
        <f>[39]Dezembro!$C$25</f>
        <v>37</v>
      </c>
      <c r="W43" s="11">
        <f>[39]Dezembro!$C$26</f>
        <v>35.200000000000003</v>
      </c>
      <c r="X43" s="11">
        <f>[39]Dezembro!$C$27</f>
        <v>33.9</v>
      </c>
      <c r="Y43" s="11">
        <f>[39]Dezembro!$C$28</f>
        <v>31.3</v>
      </c>
      <c r="Z43" s="11">
        <f>[39]Dezembro!$C$29</f>
        <v>31</v>
      </c>
      <c r="AA43" s="11">
        <f>[39]Dezembro!$C$30</f>
        <v>33</v>
      </c>
      <c r="AB43" s="11">
        <f>[39]Dezembro!$C$31</f>
        <v>32.200000000000003</v>
      </c>
      <c r="AC43" s="11">
        <f>[39]Dezembro!$C$32</f>
        <v>33.5</v>
      </c>
      <c r="AD43" s="11">
        <f>[39]Dezembro!$C$33</f>
        <v>33.1</v>
      </c>
      <c r="AE43" s="11">
        <f>[39]Dezembro!$C$34</f>
        <v>31.9</v>
      </c>
      <c r="AF43" s="11">
        <f>[39]Dezembro!$C$35</f>
        <v>34.4</v>
      </c>
      <c r="AG43" s="15">
        <f t="shared" si="17"/>
        <v>37.4</v>
      </c>
      <c r="AH43" s="95">
        <f t="shared" si="18"/>
        <v>33.987096774193553</v>
      </c>
      <c r="AJ43" s="12" t="s">
        <v>47</v>
      </c>
      <c r="AL43" t="s">
        <v>47</v>
      </c>
    </row>
    <row r="44" spans="1:39" x14ac:dyDescent="0.2">
      <c r="A44" s="59" t="s">
        <v>18</v>
      </c>
      <c r="B44" s="11">
        <f>[40]Dezembro!$C$5</f>
        <v>28.7</v>
      </c>
      <c r="C44" s="11">
        <f>[40]Dezembro!$C$6</f>
        <v>27.9</v>
      </c>
      <c r="D44" s="11">
        <f>[40]Dezembro!$C$7</f>
        <v>29.2</v>
      </c>
      <c r="E44" s="11">
        <f>[40]Dezembro!$C$8</f>
        <v>31</v>
      </c>
      <c r="F44" s="11">
        <f>[40]Dezembro!$C$9</f>
        <v>31.5</v>
      </c>
      <c r="G44" s="11">
        <f>[40]Dezembro!$C$10</f>
        <v>33</v>
      </c>
      <c r="H44" s="11">
        <f>[40]Dezembro!$C$11</f>
        <v>33.1</v>
      </c>
      <c r="I44" s="11">
        <f>[40]Dezembro!$C$12</f>
        <v>31</v>
      </c>
      <c r="J44" s="11">
        <f>[40]Dezembro!$C$13</f>
        <v>31.9</v>
      </c>
      <c r="K44" s="11">
        <f>[40]Dezembro!$C$14</f>
        <v>32.5</v>
      </c>
      <c r="L44" s="11">
        <f>[40]Dezembro!$C$15</f>
        <v>32</v>
      </c>
      <c r="M44" s="11">
        <f>[40]Dezembro!$C$16</f>
        <v>32.1</v>
      </c>
      <c r="N44" s="11">
        <f>[40]Dezembro!$C$17</f>
        <v>31.7</v>
      </c>
      <c r="O44" s="11">
        <f>[40]Dezembro!$C$18</f>
        <v>32.200000000000003</v>
      </c>
      <c r="P44" s="11">
        <f>[40]Dezembro!$C$19</f>
        <v>30.5</v>
      </c>
      <c r="Q44" s="11">
        <f>[40]Dezembro!$C$20</f>
        <v>32.799999999999997</v>
      </c>
      <c r="R44" s="11">
        <f>[40]Dezembro!$C$21</f>
        <v>33.799999999999997</v>
      </c>
      <c r="S44" s="11">
        <f>[40]Dezembro!$C$22</f>
        <v>33.799999999999997</v>
      </c>
      <c r="T44" s="11">
        <f>[40]Dezembro!$C$23</f>
        <v>34.4</v>
      </c>
      <c r="U44" s="11">
        <f>[40]Dezembro!$C$24</f>
        <v>35</v>
      </c>
      <c r="V44" s="11">
        <f>[40]Dezembro!$C$25</f>
        <v>34.200000000000003</v>
      </c>
      <c r="W44" s="11">
        <f>[40]Dezembro!$C$26</f>
        <v>31.9</v>
      </c>
      <c r="X44" s="11">
        <f>[40]Dezembro!$C$27</f>
        <v>31.9</v>
      </c>
      <c r="Y44" s="11">
        <f>[40]Dezembro!$C$28</f>
        <v>29.4</v>
      </c>
      <c r="Z44" s="11">
        <f>[40]Dezembro!$C$29</f>
        <v>28.7</v>
      </c>
      <c r="AA44" s="11">
        <f>[40]Dezembro!$C$30</f>
        <v>28.6</v>
      </c>
      <c r="AB44" s="11">
        <f>[40]Dezembro!$C$31</f>
        <v>30.3</v>
      </c>
      <c r="AC44" s="11">
        <f>[40]Dezembro!$C$32</f>
        <v>27.8</v>
      </c>
      <c r="AD44" s="11">
        <f>[40]Dezembro!$C$33</f>
        <v>26.9</v>
      </c>
      <c r="AE44" s="11">
        <f>[40]Dezembro!$C$34</f>
        <v>27.5</v>
      </c>
      <c r="AF44" s="11">
        <f>[40]Dezembro!$C$35</f>
        <v>27.3</v>
      </c>
      <c r="AG44" s="15">
        <f t="shared" ref="AG44:AG45" si="19">MAX(B44:AF44)</f>
        <v>35</v>
      </c>
      <c r="AH44" s="95">
        <f t="shared" si="8"/>
        <v>31.051612903225799</v>
      </c>
      <c r="AJ44" s="12" t="s">
        <v>47</v>
      </c>
      <c r="AL44" t="s">
        <v>47</v>
      </c>
    </row>
    <row r="45" spans="1:39" x14ac:dyDescent="0.2">
      <c r="A45" s="59" t="s">
        <v>162</v>
      </c>
      <c r="B45" s="11">
        <f>[41]Dezembro!$C$5</f>
        <v>28.7</v>
      </c>
      <c r="C45" s="11">
        <f>[41]Dezembro!$C$6</f>
        <v>30.5</v>
      </c>
      <c r="D45" s="11">
        <f>[41]Dezembro!$C$7</f>
        <v>31</v>
      </c>
      <c r="E45" s="11">
        <f>[41]Dezembro!$C$8</f>
        <v>32.9</v>
      </c>
      <c r="F45" s="11">
        <f>[41]Dezembro!$C$9</f>
        <v>33.5</v>
      </c>
      <c r="G45" s="11">
        <f>[41]Dezembro!$C$10</f>
        <v>34.9</v>
      </c>
      <c r="H45" s="11">
        <f>[41]Dezembro!$C$11</f>
        <v>33.6</v>
      </c>
      <c r="I45" s="11">
        <f>[41]Dezembro!$C$12</f>
        <v>30.4</v>
      </c>
      <c r="J45" s="11">
        <f>[41]Dezembro!$C$13</f>
        <v>31.7</v>
      </c>
      <c r="K45" s="11">
        <f>[41]Dezembro!$C$14</f>
        <v>33.6</v>
      </c>
      <c r="L45" s="11">
        <f>[41]Dezembro!$C$15</f>
        <v>33.5</v>
      </c>
      <c r="M45" s="11">
        <f>[41]Dezembro!$C$16</f>
        <v>36.1</v>
      </c>
      <c r="N45" s="11">
        <f>[41]Dezembro!$C$17</f>
        <v>33</v>
      </c>
      <c r="O45" s="11">
        <f>[41]Dezembro!$C$18</f>
        <v>35.200000000000003</v>
      </c>
      <c r="P45" s="11">
        <f>[41]Dezembro!$C$19</f>
        <v>34.799999999999997</v>
      </c>
      <c r="Q45" s="11">
        <f>[41]Dezembro!$C$20</f>
        <v>35.299999999999997</v>
      </c>
      <c r="R45" s="11">
        <f>[41]Dezembro!$C$21</f>
        <v>36.700000000000003</v>
      </c>
      <c r="S45" s="11">
        <f>[41]Dezembro!$C$22</f>
        <v>37.700000000000003</v>
      </c>
      <c r="T45" s="11">
        <f>[41]Dezembro!$C$23</f>
        <v>33.4</v>
      </c>
      <c r="U45" s="11">
        <f>[41]Dezembro!$C$24</f>
        <v>38.1</v>
      </c>
      <c r="V45" s="11">
        <f>[41]Dezembro!$C$25</f>
        <v>38.4</v>
      </c>
      <c r="W45" s="11">
        <f>[41]Dezembro!$C$26</f>
        <v>35.5</v>
      </c>
      <c r="X45" s="11">
        <f>[41]Dezembro!$C$27</f>
        <v>34.4</v>
      </c>
      <c r="Y45" s="11">
        <f>[41]Dezembro!$C$28</f>
        <v>31.4</v>
      </c>
      <c r="Z45" s="11">
        <f>[41]Dezembro!$C$29</f>
        <v>31</v>
      </c>
      <c r="AA45" s="11">
        <f>[41]Dezembro!$C$30</f>
        <v>31.5</v>
      </c>
      <c r="AB45" s="11">
        <f>[41]Dezembro!$C$31</f>
        <v>30.6</v>
      </c>
      <c r="AC45" s="11">
        <f>[41]Dezembro!$C$32</f>
        <v>31.6</v>
      </c>
      <c r="AD45" s="11">
        <f>[41]Dezembro!$C$33</f>
        <v>32.5</v>
      </c>
      <c r="AE45" s="11">
        <f>[41]Dezembro!$C$34</f>
        <v>30.1</v>
      </c>
      <c r="AF45" s="11">
        <f>[41]Dezembro!$C$35</f>
        <v>33.5</v>
      </c>
      <c r="AG45" s="15">
        <f t="shared" si="19"/>
        <v>38.4</v>
      </c>
      <c r="AH45" s="95">
        <f t="shared" si="8"/>
        <v>33.390322580645169</v>
      </c>
      <c r="AL45" t="s">
        <v>47</v>
      </c>
    </row>
    <row r="46" spans="1:39" x14ac:dyDescent="0.2">
      <c r="A46" s="59" t="s">
        <v>19</v>
      </c>
      <c r="B46" s="11">
        <f>[42]Dezembro!$C$5</f>
        <v>29.8</v>
      </c>
      <c r="C46" s="11">
        <f>[42]Dezembro!$C$6</f>
        <v>27.4</v>
      </c>
      <c r="D46" s="11">
        <f>[42]Dezembro!$C$7</f>
        <v>29.8</v>
      </c>
      <c r="E46" s="11">
        <f>[42]Dezembro!$C$8</f>
        <v>30.2</v>
      </c>
      <c r="F46" s="11">
        <f>[42]Dezembro!$C$9</f>
        <v>32.299999999999997</v>
      </c>
      <c r="G46" s="11">
        <f>[42]Dezembro!$C$10</f>
        <v>33.6</v>
      </c>
      <c r="H46" s="11">
        <f>[42]Dezembro!$C$11</f>
        <v>28.6</v>
      </c>
      <c r="I46" s="11">
        <f>[42]Dezembro!$C$12</f>
        <v>30.2</v>
      </c>
      <c r="J46" s="11">
        <f>[42]Dezembro!$C$13</f>
        <v>31.6</v>
      </c>
      <c r="K46" s="11">
        <f>[42]Dezembro!$C$14</f>
        <v>35.200000000000003</v>
      </c>
      <c r="L46" s="11">
        <f>[42]Dezembro!$C$15</f>
        <v>36.299999999999997</v>
      </c>
      <c r="M46" s="11">
        <f>[42]Dezembro!$C$16</f>
        <v>35.9</v>
      </c>
      <c r="N46" s="11">
        <f>[42]Dezembro!$C$17</f>
        <v>33.5</v>
      </c>
      <c r="O46" s="11">
        <f>[42]Dezembro!$C$18</f>
        <v>34.700000000000003</v>
      </c>
      <c r="P46" s="11">
        <f>[42]Dezembro!$C$19</f>
        <v>34.1</v>
      </c>
      <c r="Q46" s="11">
        <f>[42]Dezembro!$C$20</f>
        <v>33.6</v>
      </c>
      <c r="R46" s="11">
        <f>[42]Dezembro!$C$21</f>
        <v>35.200000000000003</v>
      </c>
      <c r="S46" s="11">
        <f>[42]Dezembro!$C$22</f>
        <v>35.9</v>
      </c>
      <c r="T46" s="11">
        <f>[42]Dezembro!$C$23</f>
        <v>35.1</v>
      </c>
      <c r="U46" s="11">
        <f>[42]Dezembro!$C$24</f>
        <v>35.6</v>
      </c>
      <c r="V46" s="11">
        <f>[42]Dezembro!$C$25</f>
        <v>34.5</v>
      </c>
      <c r="W46" s="11">
        <f>[42]Dezembro!$C$26</f>
        <v>29.5</v>
      </c>
      <c r="X46" s="11">
        <f>[42]Dezembro!$C$27</f>
        <v>28.9</v>
      </c>
      <c r="Y46" s="11">
        <f>[42]Dezembro!$C$28</f>
        <v>29.6</v>
      </c>
      <c r="Z46" s="11">
        <f>[42]Dezembro!$C$29</f>
        <v>30.1</v>
      </c>
      <c r="AA46" s="11">
        <f>[42]Dezembro!$C$30</f>
        <v>30.2</v>
      </c>
      <c r="AB46" s="11">
        <f>[42]Dezembro!$C$31</f>
        <v>32.6</v>
      </c>
      <c r="AC46" s="11">
        <f>[42]Dezembro!$C$32</f>
        <v>33.299999999999997</v>
      </c>
      <c r="AD46" s="11">
        <f>[42]Dezembro!$C$33</f>
        <v>32.200000000000003</v>
      </c>
      <c r="AE46" s="11">
        <f>[42]Dezembro!$C$34</f>
        <v>31.3</v>
      </c>
      <c r="AF46" s="11">
        <f>[42]Dezembro!$C$35</f>
        <v>33</v>
      </c>
      <c r="AG46" s="15">
        <f t="shared" si="7"/>
        <v>36.299999999999997</v>
      </c>
      <c r="AH46" s="95">
        <f t="shared" si="8"/>
        <v>32.380645161290325</v>
      </c>
      <c r="AI46" s="12" t="s">
        <v>47</v>
      </c>
      <c r="AJ46" s="12" t="s">
        <v>47</v>
      </c>
      <c r="AL46" t="s">
        <v>47</v>
      </c>
    </row>
    <row r="47" spans="1:39" x14ac:dyDescent="0.2">
      <c r="A47" s="59" t="s">
        <v>31</v>
      </c>
      <c r="B47" s="11">
        <f>[43]Dezembro!$C$5</f>
        <v>29.6</v>
      </c>
      <c r="C47" s="11">
        <f>[43]Dezembro!$C$6</f>
        <v>29.2</v>
      </c>
      <c r="D47" s="11">
        <f>[43]Dezembro!$C$7</f>
        <v>30.2</v>
      </c>
      <c r="E47" s="11">
        <f>[43]Dezembro!$C$8</f>
        <v>31.3</v>
      </c>
      <c r="F47" s="11">
        <f>[43]Dezembro!$C$9</f>
        <v>31.9</v>
      </c>
      <c r="G47" s="11">
        <f>[43]Dezembro!$C$10</f>
        <v>34.1</v>
      </c>
      <c r="H47" s="11">
        <f>[43]Dezembro!$C$11</f>
        <v>32.5</v>
      </c>
      <c r="I47" s="11">
        <f>[43]Dezembro!$C$12</f>
        <v>31.7</v>
      </c>
      <c r="J47" s="11">
        <f>[43]Dezembro!$C$13</f>
        <v>33.299999999999997</v>
      </c>
      <c r="K47" s="11">
        <f>[43]Dezembro!$C$14</f>
        <v>35.200000000000003</v>
      </c>
      <c r="L47" s="11">
        <f>[43]Dezembro!$C$15</f>
        <v>35.700000000000003</v>
      </c>
      <c r="M47" s="11">
        <f>[43]Dezembro!$C$16</f>
        <v>35.299999999999997</v>
      </c>
      <c r="N47" s="11">
        <f>[43]Dezembro!$C$17</f>
        <v>34.299999999999997</v>
      </c>
      <c r="O47" s="11">
        <f>[43]Dezembro!$C$18</f>
        <v>34.700000000000003</v>
      </c>
      <c r="P47" s="11">
        <f>[43]Dezembro!$C$19</f>
        <v>35.200000000000003</v>
      </c>
      <c r="Q47" s="11">
        <f>[43]Dezembro!$C$20</f>
        <v>34.299999999999997</v>
      </c>
      <c r="R47" s="11">
        <f>[43]Dezembro!$C$21</f>
        <v>36.5</v>
      </c>
      <c r="S47" s="11">
        <f>[43]Dezembro!$C$22</f>
        <v>33.799999999999997</v>
      </c>
      <c r="T47" s="11">
        <f>[43]Dezembro!$C$23</f>
        <v>35.5</v>
      </c>
      <c r="U47" s="11">
        <f>[43]Dezembro!$C$24</f>
        <v>36.799999999999997</v>
      </c>
      <c r="V47" s="11">
        <f>[43]Dezembro!$C$25</f>
        <v>35.1</v>
      </c>
      <c r="W47" s="11">
        <f>[43]Dezembro!$C$26</f>
        <v>32.6</v>
      </c>
      <c r="X47" s="11">
        <f>[43]Dezembro!$C$27</f>
        <v>31</v>
      </c>
      <c r="Y47" s="11">
        <f>[43]Dezembro!$C$28</f>
        <v>32</v>
      </c>
      <c r="Z47" s="11">
        <f>[43]Dezembro!$C$29</f>
        <v>32.1</v>
      </c>
      <c r="AA47" s="11">
        <f>[43]Dezembro!$C$30</f>
        <v>32.799999999999997</v>
      </c>
      <c r="AB47" s="11">
        <f>[43]Dezembro!$C$31</f>
        <v>33.9</v>
      </c>
      <c r="AC47" s="11">
        <f>[43]Dezembro!$C$32</f>
        <v>32.700000000000003</v>
      </c>
      <c r="AD47" s="11">
        <f>[43]Dezembro!$C$33</f>
        <v>26.4</v>
      </c>
      <c r="AE47" s="11">
        <f>[43]Dezembro!$C$34</f>
        <v>31.1</v>
      </c>
      <c r="AF47" s="11">
        <f>[43]Dezembro!$C$35</f>
        <v>31.9</v>
      </c>
      <c r="AG47" s="15">
        <f t="shared" si="7"/>
        <v>36.799999999999997</v>
      </c>
      <c r="AH47" s="95">
        <f t="shared" si="8"/>
        <v>32.990322580645156</v>
      </c>
      <c r="AJ47" s="12" t="s">
        <v>47</v>
      </c>
      <c r="AK47" t="s">
        <v>47</v>
      </c>
      <c r="AL47" t="s">
        <v>47</v>
      </c>
    </row>
    <row r="48" spans="1:39" x14ac:dyDescent="0.2">
      <c r="A48" s="59" t="s">
        <v>44</v>
      </c>
      <c r="B48" s="11">
        <f>[44]Dezembro!$C$5</f>
        <v>27.8</v>
      </c>
      <c r="C48" s="11">
        <f>[44]Dezembro!$C$6</f>
        <v>28.5</v>
      </c>
      <c r="D48" s="11">
        <f>[44]Dezembro!$C$7</f>
        <v>30.2</v>
      </c>
      <c r="E48" s="11">
        <f>[44]Dezembro!$C$8</f>
        <v>30.8</v>
      </c>
      <c r="F48" s="11">
        <f>[44]Dezembro!$C$9</f>
        <v>32.4</v>
      </c>
      <c r="G48" s="11">
        <f>[44]Dezembro!$C$10</f>
        <v>34.6</v>
      </c>
      <c r="H48" s="11">
        <f>[44]Dezembro!$C$11</f>
        <v>34.4</v>
      </c>
      <c r="I48" s="11">
        <f>[44]Dezembro!$C$12</f>
        <v>32.5</v>
      </c>
      <c r="J48" s="11">
        <f>[44]Dezembro!$C$13</f>
        <v>33.4</v>
      </c>
      <c r="K48" s="11">
        <f>[44]Dezembro!$C$14</f>
        <v>32</v>
      </c>
      <c r="L48" s="11">
        <f>[44]Dezembro!$C$15</f>
        <v>32.9</v>
      </c>
      <c r="M48" s="11">
        <f>[44]Dezembro!$C$16</f>
        <v>33.799999999999997</v>
      </c>
      <c r="N48" s="11">
        <f>[44]Dezembro!$C$17</f>
        <v>32.799999999999997</v>
      </c>
      <c r="O48" s="11">
        <f>[44]Dezembro!$C$18</f>
        <v>32.299999999999997</v>
      </c>
      <c r="P48" s="11">
        <f>[44]Dezembro!$C$19</f>
        <v>30.8</v>
      </c>
      <c r="Q48" s="11">
        <f>[44]Dezembro!$C$20</f>
        <v>34.1</v>
      </c>
      <c r="R48" s="11">
        <f>[44]Dezembro!$C$21</f>
        <v>34.6</v>
      </c>
      <c r="S48" s="11">
        <f>[44]Dezembro!$C$22</f>
        <v>34.5</v>
      </c>
      <c r="T48" s="11">
        <f>[44]Dezembro!$C$23</f>
        <v>34</v>
      </c>
      <c r="U48" s="11">
        <f>[44]Dezembro!$C$24</f>
        <v>32.799999999999997</v>
      </c>
      <c r="V48" s="11">
        <f>[44]Dezembro!$C$25</f>
        <v>35.1</v>
      </c>
      <c r="W48" s="11">
        <f>[44]Dezembro!$C$26</f>
        <v>33</v>
      </c>
      <c r="X48" s="11">
        <f>[44]Dezembro!$C$27</f>
        <v>33.799999999999997</v>
      </c>
      <c r="Y48" s="11">
        <f>[44]Dezembro!$C$28</f>
        <v>31</v>
      </c>
      <c r="Z48" s="11">
        <f>[44]Dezembro!$C$29</f>
        <v>30.5</v>
      </c>
      <c r="AA48" s="11">
        <f>[44]Dezembro!$C$30</f>
        <v>32.6</v>
      </c>
      <c r="AB48" s="11">
        <f>[44]Dezembro!$C$31</f>
        <v>29</v>
      </c>
      <c r="AC48" s="11">
        <f>[44]Dezembro!$C$32</f>
        <v>28.5</v>
      </c>
      <c r="AD48" s="11">
        <f>[44]Dezembro!$C$33</f>
        <v>25.5</v>
      </c>
      <c r="AE48" s="11">
        <f>[44]Dezembro!$C$34</f>
        <v>25.7</v>
      </c>
      <c r="AF48" s="11">
        <f>[44]Dezembro!$C$35</f>
        <v>28.6</v>
      </c>
      <c r="AG48" s="15">
        <f>MAX(B48:AF48)</f>
        <v>35.1</v>
      </c>
      <c r="AH48" s="95">
        <f>AVERAGE(B48:AF48)</f>
        <v>31.693548387096776</v>
      </c>
      <c r="AI48" s="12" t="s">
        <v>47</v>
      </c>
      <c r="AJ48" s="12" t="s">
        <v>47</v>
      </c>
    </row>
    <row r="49" spans="1:39" x14ac:dyDescent="0.2">
      <c r="A49" s="59" t="s">
        <v>20</v>
      </c>
      <c r="B49" s="11">
        <f>[45]Dezembro!$C$5</f>
        <v>30.3</v>
      </c>
      <c r="C49" s="11">
        <f>[45]Dezembro!$C$6</f>
        <v>33.6</v>
      </c>
      <c r="D49" s="11">
        <f>[45]Dezembro!$C$7</f>
        <v>33.799999999999997</v>
      </c>
      <c r="E49" s="11">
        <f>[45]Dezembro!$C$8</f>
        <v>34.700000000000003</v>
      </c>
      <c r="F49" s="11">
        <f>[45]Dezembro!$C$9</f>
        <v>35.6</v>
      </c>
      <c r="G49" s="11">
        <f>[45]Dezembro!$C$10</f>
        <v>36.700000000000003</v>
      </c>
      <c r="H49" s="11">
        <f>[45]Dezembro!$C$11</f>
        <v>35.700000000000003</v>
      </c>
      <c r="I49" s="11">
        <f>[45]Dezembro!$C$12</f>
        <v>34.6</v>
      </c>
      <c r="J49" s="11">
        <f>[45]Dezembro!$C$13</f>
        <v>33.6</v>
      </c>
      <c r="K49" s="11">
        <f>[45]Dezembro!$C$14</f>
        <v>35.5</v>
      </c>
      <c r="L49" s="11">
        <f>[45]Dezembro!$C$15</f>
        <v>36.5</v>
      </c>
      <c r="M49" s="11">
        <f>[45]Dezembro!$C$16</f>
        <v>37.299999999999997</v>
      </c>
      <c r="N49" s="11">
        <f>[45]Dezembro!$C$17</f>
        <v>36.6</v>
      </c>
      <c r="O49" s="11">
        <f>[45]Dezembro!$C$18</f>
        <v>35.200000000000003</v>
      </c>
      <c r="P49" s="11">
        <f>[45]Dezembro!$C$19</f>
        <v>36.6</v>
      </c>
      <c r="Q49" s="11">
        <f>[45]Dezembro!$C$20</f>
        <v>37.799999999999997</v>
      </c>
      <c r="R49" s="11">
        <f>[45]Dezembro!$C$21</f>
        <v>38</v>
      </c>
      <c r="S49" s="11">
        <f>[45]Dezembro!$C$22</f>
        <v>38.9</v>
      </c>
      <c r="T49" s="11">
        <f>[45]Dezembro!$C$23</f>
        <v>35.299999999999997</v>
      </c>
      <c r="U49" s="11">
        <f>[45]Dezembro!$C$24</f>
        <v>38.799999999999997</v>
      </c>
      <c r="V49" s="11">
        <f>[45]Dezembro!$C$25</f>
        <v>39.4</v>
      </c>
      <c r="W49" s="11">
        <f>[45]Dezembro!$C$26</f>
        <v>35</v>
      </c>
      <c r="X49" s="11">
        <f>[45]Dezembro!$C$27</f>
        <v>34.6</v>
      </c>
      <c r="Y49" s="11">
        <f>[45]Dezembro!$C$28</f>
        <v>33.1</v>
      </c>
      <c r="Z49" s="11">
        <f>[45]Dezembro!$C$29</f>
        <v>31.4</v>
      </c>
      <c r="AA49" s="11">
        <f>[45]Dezembro!$C$30</f>
        <v>32.799999999999997</v>
      </c>
      <c r="AB49" s="11">
        <f>[45]Dezembro!$C$31</f>
        <v>30.8</v>
      </c>
      <c r="AC49" s="11">
        <f>[45]Dezembro!$C$32</f>
        <v>33.700000000000003</v>
      </c>
      <c r="AD49" s="11">
        <f>[45]Dezembro!$C$33</f>
        <v>33.799999999999997</v>
      </c>
      <c r="AE49" s="11">
        <f>[45]Dezembro!$C$34</f>
        <v>32.200000000000003</v>
      </c>
      <c r="AF49" s="11">
        <f>[45]Dezembro!$C$35</f>
        <v>35.700000000000003</v>
      </c>
      <c r="AG49" s="15">
        <f>MAX(B49:AF49)</f>
        <v>39.4</v>
      </c>
      <c r="AH49" s="95">
        <f>AVERAGE(B49:AF49)</f>
        <v>35.08387096774193</v>
      </c>
    </row>
    <row r="50" spans="1:39" s="5" customFormat="1" ht="17.100000000000001" customHeight="1" x14ac:dyDescent="0.2">
      <c r="A50" s="60" t="s">
        <v>33</v>
      </c>
      <c r="B50" s="13">
        <f t="shared" ref="B50:AG50" si="20">MAX(B5:B49)</f>
        <v>32.799999999999997</v>
      </c>
      <c r="C50" s="13">
        <f t="shared" si="20"/>
        <v>33.6</v>
      </c>
      <c r="D50" s="13">
        <f t="shared" si="20"/>
        <v>33.799999999999997</v>
      </c>
      <c r="E50" s="13">
        <f t="shared" si="20"/>
        <v>34.700000000000003</v>
      </c>
      <c r="F50" s="13">
        <f t="shared" si="20"/>
        <v>35.6</v>
      </c>
      <c r="G50" s="13">
        <f t="shared" si="20"/>
        <v>37.200000000000003</v>
      </c>
      <c r="H50" s="13">
        <f t="shared" si="20"/>
        <v>35.799999999999997</v>
      </c>
      <c r="I50" s="13">
        <f t="shared" si="20"/>
        <v>34.6</v>
      </c>
      <c r="J50" s="13">
        <f t="shared" si="20"/>
        <v>36.4</v>
      </c>
      <c r="K50" s="13">
        <f t="shared" si="20"/>
        <v>37.700000000000003</v>
      </c>
      <c r="L50" s="13">
        <f t="shared" si="20"/>
        <v>37</v>
      </c>
      <c r="M50" s="13">
        <f t="shared" si="20"/>
        <v>38.1</v>
      </c>
      <c r="N50" s="13">
        <f t="shared" si="20"/>
        <v>36.6</v>
      </c>
      <c r="O50" s="13">
        <f t="shared" si="20"/>
        <v>37.200000000000003</v>
      </c>
      <c r="P50" s="13">
        <f t="shared" si="20"/>
        <v>37</v>
      </c>
      <c r="Q50" s="13">
        <f t="shared" si="20"/>
        <v>37.799999999999997</v>
      </c>
      <c r="R50" s="13">
        <f t="shared" si="20"/>
        <v>38.4</v>
      </c>
      <c r="S50" s="13">
        <f t="shared" si="20"/>
        <v>38.9</v>
      </c>
      <c r="T50" s="13">
        <f t="shared" si="20"/>
        <v>37.6</v>
      </c>
      <c r="U50" s="13">
        <f t="shared" si="20"/>
        <v>38.799999999999997</v>
      </c>
      <c r="V50" s="13">
        <f t="shared" si="20"/>
        <v>39.4</v>
      </c>
      <c r="W50" s="13">
        <f t="shared" si="20"/>
        <v>37.200000000000003</v>
      </c>
      <c r="X50" s="13">
        <f t="shared" si="20"/>
        <v>36.4</v>
      </c>
      <c r="Y50" s="13">
        <f t="shared" si="20"/>
        <v>33.700000000000003</v>
      </c>
      <c r="Z50" s="13">
        <f t="shared" si="20"/>
        <v>35.299999999999997</v>
      </c>
      <c r="AA50" s="13">
        <f t="shared" si="20"/>
        <v>34.799999999999997</v>
      </c>
      <c r="AB50" s="13">
        <f t="shared" si="20"/>
        <v>36.4</v>
      </c>
      <c r="AC50" s="13">
        <f t="shared" si="20"/>
        <v>35.799999999999997</v>
      </c>
      <c r="AD50" s="13">
        <f t="shared" si="20"/>
        <v>33.799999999999997</v>
      </c>
      <c r="AE50" s="13">
        <f t="shared" si="20"/>
        <v>33.1</v>
      </c>
      <c r="AF50" s="13">
        <f t="shared" si="20"/>
        <v>35.700000000000003</v>
      </c>
      <c r="AG50" s="15">
        <f t="shared" si="20"/>
        <v>39.4</v>
      </c>
      <c r="AH50" s="95">
        <f>AVERAGE(AH5:AH49)</f>
        <v>32.905925334943369</v>
      </c>
    </row>
    <row r="51" spans="1:39" x14ac:dyDescent="0.2">
      <c r="A51" s="48"/>
      <c r="B51" s="49"/>
      <c r="C51" s="49"/>
      <c r="D51" s="49" t="s">
        <v>101</v>
      </c>
      <c r="E51" s="49"/>
      <c r="F51" s="49"/>
      <c r="G51" s="49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56"/>
      <c r="AE51" s="56"/>
      <c r="AF51" s="62" t="s">
        <v>47</v>
      </c>
      <c r="AG51" s="53"/>
      <c r="AH51" s="55"/>
      <c r="AK51" t="s">
        <v>47</v>
      </c>
    </row>
    <row r="52" spans="1:39" x14ac:dyDescent="0.2">
      <c r="A52" s="48"/>
      <c r="B52" s="50" t="s">
        <v>102</v>
      </c>
      <c r="C52" s="50"/>
      <c r="D52" s="50"/>
      <c r="E52" s="50"/>
      <c r="F52" s="50"/>
      <c r="G52" s="50"/>
      <c r="H52" s="50"/>
      <c r="I52" s="50"/>
      <c r="J52" s="91"/>
      <c r="K52" s="91"/>
      <c r="L52" s="91"/>
      <c r="M52" s="91" t="s">
        <v>45</v>
      </c>
      <c r="N52" s="91"/>
      <c r="O52" s="91"/>
      <c r="P52" s="91"/>
      <c r="Q52" s="91"/>
      <c r="R52" s="91"/>
      <c r="S52" s="91"/>
      <c r="T52" s="140" t="s">
        <v>97</v>
      </c>
      <c r="U52" s="140"/>
      <c r="V52" s="140"/>
      <c r="W52" s="140"/>
      <c r="X52" s="140"/>
      <c r="Y52" s="91"/>
      <c r="Z52" s="91"/>
      <c r="AA52" s="91"/>
      <c r="AB52" s="91"/>
      <c r="AC52" s="91"/>
      <c r="AD52" s="91"/>
      <c r="AE52" s="120"/>
      <c r="AF52" s="91"/>
      <c r="AG52" s="53"/>
      <c r="AH52" s="52"/>
      <c r="AM52" t="s">
        <v>47</v>
      </c>
    </row>
    <row r="53" spans="1:39" x14ac:dyDescent="0.2">
      <c r="A53" s="51"/>
      <c r="B53" s="91"/>
      <c r="C53" s="91"/>
      <c r="D53" s="91"/>
      <c r="E53" s="91"/>
      <c r="F53" s="91"/>
      <c r="G53" s="91"/>
      <c r="H53" s="91"/>
      <c r="I53" s="91"/>
      <c r="J53" s="92"/>
      <c r="K53" s="92"/>
      <c r="L53" s="92"/>
      <c r="M53" s="92" t="s">
        <v>46</v>
      </c>
      <c r="N53" s="92"/>
      <c r="O53" s="92"/>
      <c r="P53" s="92"/>
      <c r="Q53" s="91"/>
      <c r="R53" s="91"/>
      <c r="S53" s="91"/>
      <c r="T53" s="141" t="s">
        <v>98</v>
      </c>
      <c r="U53" s="141"/>
      <c r="V53" s="141"/>
      <c r="W53" s="141"/>
      <c r="X53" s="141"/>
      <c r="Y53" s="91"/>
      <c r="Z53" s="91"/>
      <c r="AA53" s="91"/>
      <c r="AB53" s="91"/>
      <c r="AC53" s="91"/>
      <c r="AD53" s="56"/>
      <c r="AE53" s="56"/>
      <c r="AF53" s="56"/>
      <c r="AG53" s="53"/>
      <c r="AH53" s="52"/>
    </row>
    <row r="54" spans="1:39" x14ac:dyDescent="0.2">
      <c r="A54" s="48"/>
      <c r="B54" s="49"/>
      <c r="C54" s="49"/>
      <c r="D54" s="49"/>
      <c r="E54" s="49"/>
      <c r="F54" s="49"/>
      <c r="G54" s="49"/>
      <c r="H54" s="49"/>
      <c r="I54" s="49"/>
      <c r="J54" s="49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56"/>
      <c r="AE54" s="56"/>
      <c r="AF54" s="56"/>
      <c r="AG54" s="53"/>
      <c r="AH54" s="96"/>
    </row>
    <row r="55" spans="1:39" x14ac:dyDescent="0.2">
      <c r="A55" s="5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120"/>
      <c r="AF55" s="56"/>
      <c r="AG55" s="53"/>
      <c r="AH55" s="55"/>
      <c r="AJ55" s="12" t="s">
        <v>47</v>
      </c>
    </row>
    <row r="56" spans="1:39" x14ac:dyDescent="0.2">
      <c r="A56" s="51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120"/>
      <c r="AF56" s="57"/>
      <c r="AG56" s="53"/>
      <c r="AH56" s="55"/>
    </row>
    <row r="57" spans="1:39" ht="13.5" thickBot="1" x14ac:dyDescent="0.25">
      <c r="A57" s="63"/>
      <c r="B57" s="64"/>
      <c r="C57" s="64"/>
      <c r="D57" s="64"/>
      <c r="E57" s="64"/>
      <c r="F57" s="64"/>
      <c r="G57" s="64" t="s">
        <v>47</v>
      </c>
      <c r="H57" s="64"/>
      <c r="I57" s="64"/>
      <c r="J57" s="64"/>
      <c r="K57" s="64"/>
      <c r="L57" s="64" t="s">
        <v>47</v>
      </c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5"/>
      <c r="AH57" s="97"/>
    </row>
    <row r="58" spans="1:39" x14ac:dyDescent="0.2">
      <c r="AH58" s="1"/>
    </row>
    <row r="59" spans="1:39" x14ac:dyDescent="0.2">
      <c r="Z59" s="2" t="s">
        <v>47</v>
      </c>
      <c r="AH59" s="1"/>
      <c r="AJ59" t="s">
        <v>47</v>
      </c>
    </row>
    <row r="62" spans="1:39" x14ac:dyDescent="0.2">
      <c r="X62" s="2" t="s">
        <v>47</v>
      </c>
      <c r="Z62" s="2" t="s">
        <v>47</v>
      </c>
      <c r="AF62" s="2" t="s">
        <v>47</v>
      </c>
    </row>
    <row r="63" spans="1:39" x14ac:dyDescent="0.2">
      <c r="L63" s="2" t="s">
        <v>47</v>
      </c>
      <c r="S63" s="2" t="s">
        <v>47</v>
      </c>
    </row>
    <row r="64" spans="1:39" x14ac:dyDescent="0.2">
      <c r="V64" s="2" t="s">
        <v>47</v>
      </c>
      <c r="AI64" t="s">
        <v>47</v>
      </c>
    </row>
    <row r="66" spans="19:33" x14ac:dyDescent="0.2">
      <c r="S66" s="2" t="s">
        <v>47</v>
      </c>
    </row>
    <row r="67" spans="19:33" x14ac:dyDescent="0.2">
      <c r="U67" s="2" t="s">
        <v>47</v>
      </c>
      <c r="AG67" s="7" t="s">
        <v>47</v>
      </c>
    </row>
  </sheetData>
  <sheetProtection password="C6EC" sheet="1" objects="1" scenarios="1"/>
  <mergeCells count="36">
    <mergeCell ref="C3:C4"/>
    <mergeCell ref="T3:T4"/>
    <mergeCell ref="M3:M4"/>
    <mergeCell ref="N3:N4"/>
    <mergeCell ref="B2:AH2"/>
    <mergeCell ref="D3:D4"/>
    <mergeCell ref="F3:F4"/>
    <mergeCell ref="AF3:AF4"/>
    <mergeCell ref="S3:S4"/>
    <mergeCell ref="L3:L4"/>
    <mergeCell ref="I3:I4"/>
    <mergeCell ref="O3:O4"/>
    <mergeCell ref="V3:V4"/>
    <mergeCell ref="AE3:AE4"/>
    <mergeCell ref="T53:X53"/>
    <mergeCell ref="T52:X52"/>
    <mergeCell ref="G3:G4"/>
    <mergeCell ref="U3:U4"/>
    <mergeCell ref="H3:H4"/>
    <mergeCell ref="J3:J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2"/>
  <sheetViews>
    <sheetView zoomScale="90" zoomScaleNormal="90" workbookViewId="0">
      <selection activeCell="AJ62" sqref="AJ62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2" width="5" style="2" customWidth="1"/>
    <col min="33" max="33" width="7" style="7" bestFit="1" customWidth="1"/>
    <col min="34" max="34" width="7.28515625" style="1" bestFit="1" customWidth="1"/>
  </cols>
  <sheetData>
    <row r="1" spans="1:36" ht="20.100000000000001" customHeight="1" x14ac:dyDescent="0.2">
      <c r="A1" s="148" t="s">
        <v>24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50"/>
    </row>
    <row r="2" spans="1:36" s="4" customFormat="1" ht="20.100000000000001" customHeight="1" x14ac:dyDescent="0.2">
      <c r="A2" s="151" t="s">
        <v>21</v>
      </c>
      <c r="B2" s="145" t="s">
        <v>230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61"/>
      <c r="AF2" s="146"/>
      <c r="AG2" s="146"/>
      <c r="AH2" s="147"/>
    </row>
    <row r="3" spans="1:36" s="5" customFormat="1" ht="20.100000000000001" customHeight="1" x14ac:dyDescent="0.2">
      <c r="A3" s="151"/>
      <c r="B3" s="142">
        <v>1</v>
      </c>
      <c r="C3" s="142">
        <f>SUM(B3+1)</f>
        <v>2</v>
      </c>
      <c r="D3" s="142">
        <f t="shared" ref="D3:AD3" si="0">SUM(C3+1)</f>
        <v>3</v>
      </c>
      <c r="E3" s="142">
        <f t="shared" si="0"/>
        <v>4</v>
      </c>
      <c r="F3" s="142">
        <f t="shared" si="0"/>
        <v>5</v>
      </c>
      <c r="G3" s="142">
        <f t="shared" si="0"/>
        <v>6</v>
      </c>
      <c r="H3" s="142">
        <f t="shared" si="0"/>
        <v>7</v>
      </c>
      <c r="I3" s="142">
        <f t="shared" si="0"/>
        <v>8</v>
      </c>
      <c r="J3" s="142">
        <f t="shared" si="0"/>
        <v>9</v>
      </c>
      <c r="K3" s="142">
        <f t="shared" si="0"/>
        <v>10</v>
      </c>
      <c r="L3" s="142">
        <f t="shared" si="0"/>
        <v>11</v>
      </c>
      <c r="M3" s="142">
        <f t="shared" si="0"/>
        <v>12</v>
      </c>
      <c r="N3" s="142">
        <f t="shared" si="0"/>
        <v>13</v>
      </c>
      <c r="O3" s="142">
        <f t="shared" si="0"/>
        <v>14</v>
      </c>
      <c r="P3" s="142">
        <f t="shared" si="0"/>
        <v>15</v>
      </c>
      <c r="Q3" s="142">
        <f t="shared" si="0"/>
        <v>16</v>
      </c>
      <c r="R3" s="142">
        <f t="shared" si="0"/>
        <v>17</v>
      </c>
      <c r="S3" s="142">
        <f t="shared" si="0"/>
        <v>18</v>
      </c>
      <c r="T3" s="142">
        <f t="shared" si="0"/>
        <v>19</v>
      </c>
      <c r="U3" s="142">
        <f t="shared" si="0"/>
        <v>20</v>
      </c>
      <c r="V3" s="142">
        <f t="shared" si="0"/>
        <v>21</v>
      </c>
      <c r="W3" s="142">
        <f t="shared" si="0"/>
        <v>22</v>
      </c>
      <c r="X3" s="142">
        <f t="shared" si="0"/>
        <v>23</v>
      </c>
      <c r="Y3" s="142">
        <f t="shared" si="0"/>
        <v>24</v>
      </c>
      <c r="Z3" s="142">
        <f t="shared" si="0"/>
        <v>25</v>
      </c>
      <c r="AA3" s="142">
        <f t="shared" si="0"/>
        <v>26</v>
      </c>
      <c r="AB3" s="142">
        <f t="shared" si="0"/>
        <v>27</v>
      </c>
      <c r="AC3" s="142">
        <f t="shared" si="0"/>
        <v>28</v>
      </c>
      <c r="AD3" s="160">
        <f t="shared" si="0"/>
        <v>29</v>
      </c>
      <c r="AE3" s="162">
        <v>30</v>
      </c>
      <c r="AF3" s="162">
        <v>31</v>
      </c>
      <c r="AG3" s="47" t="s">
        <v>38</v>
      </c>
      <c r="AH3" s="61" t="s">
        <v>36</v>
      </c>
    </row>
    <row r="4" spans="1:36" s="5" customFormat="1" ht="20.100000000000001" customHeight="1" x14ac:dyDescent="0.2">
      <c r="A4" s="15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60"/>
      <c r="AE4" s="162"/>
      <c r="AF4" s="162"/>
      <c r="AG4" s="47" t="s">
        <v>35</v>
      </c>
      <c r="AH4" s="61" t="s">
        <v>35</v>
      </c>
    </row>
    <row r="5" spans="1:36" s="5" customFormat="1" x14ac:dyDescent="0.2">
      <c r="A5" s="59" t="s">
        <v>40</v>
      </c>
      <c r="B5" s="11">
        <f>[1]Dezembro!$D$5</f>
        <v>23.2</v>
      </c>
      <c r="C5" s="11">
        <f>[1]Dezembro!$D$6</f>
        <v>21.6</v>
      </c>
      <c r="D5" s="11">
        <f>[1]Dezembro!$D$7</f>
        <v>19.100000000000001</v>
      </c>
      <c r="E5" s="11">
        <f>[1]Dezembro!$D$8</f>
        <v>20.399999999999999</v>
      </c>
      <c r="F5" s="11">
        <f>[1]Dezembro!$D$9</f>
        <v>21.1</v>
      </c>
      <c r="G5" s="11">
        <f>[1]Dezembro!$D$10</f>
        <v>20.6</v>
      </c>
      <c r="H5" s="11">
        <f>[1]Dezembro!$D$11</f>
        <v>20.2</v>
      </c>
      <c r="I5" s="11">
        <f>[1]Dezembro!$D$12</f>
        <v>20.6</v>
      </c>
      <c r="J5" s="11">
        <f>[1]Dezembro!$D$13</f>
        <v>16.7</v>
      </c>
      <c r="K5" s="11">
        <f>[1]Dezembro!$D$14</f>
        <v>18.399999999999999</v>
      </c>
      <c r="L5" s="11">
        <f>[1]Dezembro!$D$15</f>
        <v>20.5</v>
      </c>
      <c r="M5" s="11">
        <f>[1]Dezembro!$D$16</f>
        <v>21.6</v>
      </c>
      <c r="N5" s="11">
        <f>[1]Dezembro!$D$17</f>
        <v>20.6</v>
      </c>
      <c r="O5" s="11">
        <f>[1]Dezembro!$D$18</f>
        <v>21.8</v>
      </c>
      <c r="P5" s="11">
        <f>[1]Dezembro!$D$19</f>
        <v>24.4</v>
      </c>
      <c r="Q5" s="11">
        <f>[1]Dezembro!$D$20</f>
        <v>21.8</v>
      </c>
      <c r="R5" s="11">
        <f>[1]Dezembro!$D$21</f>
        <v>22.7</v>
      </c>
      <c r="S5" s="11">
        <f>[1]Dezembro!$D$22</f>
        <v>23.7</v>
      </c>
      <c r="T5" s="11">
        <f>[1]Dezembro!$D$23</f>
        <v>21.7</v>
      </c>
      <c r="U5" s="11">
        <f>[1]Dezembro!$D$24</f>
        <v>22.2</v>
      </c>
      <c r="V5" s="11">
        <f>[1]Dezembro!$D$25</f>
        <v>22.7</v>
      </c>
      <c r="W5" s="11">
        <f>[1]Dezembro!$D$26</f>
        <v>22.8</v>
      </c>
      <c r="X5" s="11">
        <f>[1]Dezembro!$D$27</f>
        <v>23.3</v>
      </c>
      <c r="Y5" s="11">
        <f>[1]Dezembro!$D$28</f>
        <v>23.1</v>
      </c>
      <c r="Z5" s="11">
        <f>[1]Dezembro!$D$29</f>
        <v>23.7</v>
      </c>
      <c r="AA5" s="11">
        <f>[1]Dezembro!$D$30</f>
        <v>23.4</v>
      </c>
      <c r="AB5" s="11">
        <f>[1]Dezembro!$D$31</f>
        <v>23.1</v>
      </c>
      <c r="AC5" s="11">
        <f>[1]Dezembro!$D$32</f>
        <v>22.5</v>
      </c>
      <c r="AD5" s="11">
        <f>[1]Dezembro!$D$33</f>
        <v>22.7</v>
      </c>
      <c r="AE5" s="11">
        <f>[1]Dezembro!$D$34</f>
        <v>23.1</v>
      </c>
      <c r="AF5" s="11">
        <f>[1]Dezembro!$D$35</f>
        <v>24.1</v>
      </c>
      <c r="AG5" s="14">
        <f>MIN(B5:AF5)</f>
        <v>16.7</v>
      </c>
      <c r="AH5" s="114">
        <f>AVERAGE(B5:AF5)</f>
        <v>21.85161290322581</v>
      </c>
    </row>
    <row r="6" spans="1:36" x14ac:dyDescent="0.2">
      <c r="A6" s="59" t="s">
        <v>0</v>
      </c>
      <c r="B6" s="11">
        <f>[2]Dezembro!$D$5</f>
        <v>20.5</v>
      </c>
      <c r="C6" s="11">
        <f>[2]Dezembro!$D$6</f>
        <v>16.8</v>
      </c>
      <c r="D6" s="11">
        <f>[2]Dezembro!$D$7</f>
        <v>12.5</v>
      </c>
      <c r="E6" s="11">
        <f>[2]Dezembro!$D$8</f>
        <v>12.6</v>
      </c>
      <c r="F6" s="11">
        <f>[2]Dezembro!$D$9</f>
        <v>15.2</v>
      </c>
      <c r="G6" s="11">
        <f>[2]Dezembro!$D$10</f>
        <v>15.6</v>
      </c>
      <c r="H6" s="11">
        <f>[2]Dezembro!$D$11</f>
        <v>17.399999999999999</v>
      </c>
      <c r="I6" s="11">
        <f>[2]Dezembro!$D$12</f>
        <v>13.4</v>
      </c>
      <c r="J6" s="11">
        <f>[2]Dezembro!$D$13</f>
        <v>14.2</v>
      </c>
      <c r="K6" s="11">
        <f>[2]Dezembro!$D$14</f>
        <v>15.6</v>
      </c>
      <c r="L6" s="11">
        <f>[2]Dezembro!$D$15</f>
        <v>19.100000000000001</v>
      </c>
      <c r="M6" s="11">
        <f>[2]Dezembro!$D$16</f>
        <v>18.600000000000001</v>
      </c>
      <c r="N6" s="11">
        <f>[2]Dezembro!$D$17</f>
        <v>21.1</v>
      </c>
      <c r="O6" s="11">
        <f>[2]Dezembro!$D$18</f>
        <v>20.9</v>
      </c>
      <c r="P6" s="11">
        <f>[2]Dezembro!$D$19</f>
        <v>21.1</v>
      </c>
      <c r="Q6" s="11">
        <f>[2]Dezembro!$D$20</f>
        <v>20.9</v>
      </c>
      <c r="R6" s="11">
        <f>[2]Dezembro!$D$21</f>
        <v>21.6</v>
      </c>
      <c r="S6" s="11">
        <f>[2]Dezembro!$D$22</f>
        <v>21</v>
      </c>
      <c r="T6" s="11">
        <f>[2]Dezembro!$D$23</f>
        <v>22.3</v>
      </c>
      <c r="U6" s="11">
        <f>[2]Dezembro!$D$24</f>
        <v>21.7</v>
      </c>
      <c r="V6" s="11">
        <f>[2]Dezembro!$D$25</f>
        <v>21.9</v>
      </c>
      <c r="W6" s="11">
        <f>[2]Dezembro!$D$26</f>
        <v>21.7</v>
      </c>
      <c r="X6" s="11">
        <f>[2]Dezembro!$D$27</f>
        <v>21.7</v>
      </c>
      <c r="Y6" s="11">
        <f>[2]Dezembro!$D$28</f>
        <v>21.2</v>
      </c>
      <c r="Z6" s="11">
        <f>[2]Dezembro!$D$29</f>
        <v>20.7</v>
      </c>
      <c r="AA6" s="11">
        <f>[2]Dezembro!$D$30</f>
        <v>20.399999999999999</v>
      </c>
      <c r="AB6" s="11">
        <f>[2]Dezembro!$D$31</f>
        <v>21.1</v>
      </c>
      <c r="AC6" s="11">
        <f>[2]Dezembro!$D$32</f>
        <v>22.1</v>
      </c>
      <c r="AD6" s="11">
        <f>[2]Dezembro!$D$33</f>
        <v>22.6</v>
      </c>
      <c r="AE6" s="11">
        <f>[2]Dezembro!$D$34</f>
        <v>21.4</v>
      </c>
      <c r="AF6" s="11">
        <f>[2]Dezembro!$D$35</f>
        <v>22.2</v>
      </c>
      <c r="AG6" s="15">
        <f t="shared" ref="AG6" si="1">MIN(B6:AF6)</f>
        <v>12.5</v>
      </c>
      <c r="AH6" s="95">
        <f>AVERAGE(B6:AF6)</f>
        <v>19.325806451612902</v>
      </c>
    </row>
    <row r="7" spans="1:36" x14ac:dyDescent="0.2">
      <c r="A7" s="59" t="s">
        <v>104</v>
      </c>
      <c r="B7" s="11">
        <f>[3]Dezembro!$D$5</f>
        <v>22.2</v>
      </c>
      <c r="C7" s="11">
        <f>[3]Dezembro!$D$6</f>
        <v>19.5</v>
      </c>
      <c r="D7" s="11">
        <f>[3]Dezembro!$D$7</f>
        <v>17.399999999999999</v>
      </c>
      <c r="E7" s="11">
        <f>[3]Dezembro!$D$8</f>
        <v>19.5</v>
      </c>
      <c r="F7" s="11">
        <f>[3]Dezembro!$D$9</f>
        <v>21</v>
      </c>
      <c r="G7" s="11">
        <f>[3]Dezembro!$D$10</f>
        <v>21.3</v>
      </c>
      <c r="H7" s="11">
        <f>[3]Dezembro!$D$11</f>
        <v>22</v>
      </c>
      <c r="I7" s="11">
        <f>[3]Dezembro!$D$12</f>
        <v>18</v>
      </c>
      <c r="J7" s="11">
        <f>[3]Dezembro!$D$13</f>
        <v>17.7</v>
      </c>
      <c r="K7" s="11">
        <f>[3]Dezembro!$D$14</f>
        <v>19.100000000000001</v>
      </c>
      <c r="L7" s="11">
        <f>[3]Dezembro!$D$15</f>
        <v>22.8</v>
      </c>
      <c r="M7" s="11">
        <f>[3]Dezembro!$D$16</f>
        <v>23.5</v>
      </c>
      <c r="N7" s="11">
        <f>[3]Dezembro!$D$17</f>
        <v>20.5</v>
      </c>
      <c r="O7" s="11">
        <f>[3]Dezembro!$D$18</f>
        <v>22.1</v>
      </c>
      <c r="P7" s="11">
        <f>[3]Dezembro!$D$19</f>
        <v>23.9</v>
      </c>
      <c r="Q7" s="11">
        <f>[3]Dezembro!$D$20</f>
        <v>22.1</v>
      </c>
      <c r="R7" s="11">
        <f>[3]Dezembro!$D$21</f>
        <v>23</v>
      </c>
      <c r="S7" s="11">
        <f>[3]Dezembro!$D$22</f>
        <v>25.2</v>
      </c>
      <c r="T7" s="11">
        <f>[3]Dezembro!$D$23</f>
        <v>22.4</v>
      </c>
      <c r="U7" s="11">
        <f>[3]Dezembro!$D$24</f>
        <v>24.1</v>
      </c>
      <c r="V7" s="11">
        <f>[3]Dezembro!$D$25</f>
        <v>23.8</v>
      </c>
      <c r="W7" s="11">
        <f>[3]Dezembro!$D$26</f>
        <v>22.6</v>
      </c>
      <c r="X7" s="11">
        <f>[3]Dezembro!$D$27</f>
        <v>21.9</v>
      </c>
      <c r="Y7" s="11">
        <f>[3]Dezembro!$D$28</f>
        <v>21.8</v>
      </c>
      <c r="Z7" s="11">
        <f>[3]Dezembro!$D$29</f>
        <v>22.6</v>
      </c>
      <c r="AA7" s="11">
        <f>[3]Dezembro!$D$30</f>
        <v>22.2</v>
      </c>
      <c r="AB7" s="11">
        <f>[3]Dezembro!$D$31</f>
        <v>22.5</v>
      </c>
      <c r="AC7" s="11">
        <f>[3]Dezembro!$D$32</f>
        <v>23.2</v>
      </c>
      <c r="AD7" s="11">
        <f>[3]Dezembro!$D$33</f>
        <v>23.1</v>
      </c>
      <c r="AE7" s="11">
        <f>[3]Dezembro!$D$34</f>
        <v>23.2</v>
      </c>
      <c r="AF7" s="11">
        <f>[3]Dezembro!$D$35</f>
        <v>22.6</v>
      </c>
      <c r="AG7" s="14">
        <f>MIN(B7:AF7)</f>
        <v>17.399999999999999</v>
      </c>
      <c r="AH7" s="114">
        <f>AVERAGE(B7:AF7)</f>
        <v>21.832258064516136</v>
      </c>
    </row>
    <row r="8" spans="1:36" x14ac:dyDescent="0.2">
      <c r="A8" s="59" t="s">
        <v>1</v>
      </c>
      <c r="B8" s="11">
        <f>[4]Dezembro!$D$5</f>
        <v>22.5</v>
      </c>
      <c r="C8" s="11">
        <f>[4]Dezembro!$D$6</f>
        <v>18.7</v>
      </c>
      <c r="D8" s="11">
        <f>[4]Dezembro!$D$7</f>
        <v>16.899999999999999</v>
      </c>
      <c r="E8" s="11">
        <f>[4]Dezembro!$D$8</f>
        <v>18.8</v>
      </c>
      <c r="F8" s="11">
        <f>[4]Dezembro!$D$9</f>
        <v>21</v>
      </c>
      <c r="G8" s="11">
        <f>[4]Dezembro!$D$10</f>
        <v>21.1</v>
      </c>
      <c r="H8" s="11">
        <f>[4]Dezembro!$D$11</f>
        <v>22.1</v>
      </c>
      <c r="I8" s="11">
        <f>[4]Dezembro!$D$12</f>
        <v>19.3</v>
      </c>
      <c r="J8" s="11">
        <f>[4]Dezembro!$D$13</f>
        <v>23.4</v>
      </c>
      <c r="K8" s="11">
        <f>[4]Dezembro!$D$14</f>
        <v>22.6</v>
      </c>
      <c r="L8" s="11">
        <f>[4]Dezembro!$D$15</f>
        <v>23.1</v>
      </c>
      <c r="M8" s="11">
        <f>[4]Dezembro!$D$16</f>
        <v>23.9</v>
      </c>
      <c r="N8" s="11">
        <f>[4]Dezembro!$D$17</f>
        <v>21.7</v>
      </c>
      <c r="O8" s="11">
        <f>[4]Dezembro!$D$18</f>
        <v>26.7</v>
      </c>
      <c r="P8" s="11">
        <f>[4]Dezembro!$D$19</f>
        <v>26.3</v>
      </c>
      <c r="Q8" s="11">
        <f>[4]Dezembro!$D$20</f>
        <v>23.4</v>
      </c>
      <c r="R8" s="11">
        <f>[4]Dezembro!$D$21</f>
        <v>23.2</v>
      </c>
      <c r="S8" s="11">
        <f>[4]Dezembro!$D$22</f>
        <v>23.3</v>
      </c>
      <c r="T8" s="11">
        <f>[4]Dezembro!$D$23</f>
        <v>22.7</v>
      </c>
      <c r="U8" s="11">
        <f>[4]Dezembro!$D$24</f>
        <v>25.4</v>
      </c>
      <c r="V8" s="11">
        <f>[4]Dezembro!$D$25</f>
        <v>26.4</v>
      </c>
      <c r="W8" s="11">
        <f>[4]Dezembro!$D$26</f>
        <v>24.6</v>
      </c>
      <c r="X8" s="11">
        <f>[4]Dezembro!$D$27</f>
        <v>23.2</v>
      </c>
      <c r="Y8" s="11">
        <f>[4]Dezembro!$D$28</f>
        <v>23.9</v>
      </c>
      <c r="Z8" s="11">
        <f>[4]Dezembro!$D$29</f>
        <v>23.7</v>
      </c>
      <c r="AA8" s="11">
        <f>[4]Dezembro!$D$30</f>
        <v>23.8</v>
      </c>
      <c r="AB8" s="11">
        <f>[4]Dezembro!$D$31</f>
        <v>24.5</v>
      </c>
      <c r="AC8" s="11">
        <f>[4]Dezembro!$D$32</f>
        <v>25.2</v>
      </c>
      <c r="AD8" s="11">
        <f>[4]Dezembro!$D$33</f>
        <v>23.4</v>
      </c>
      <c r="AE8" s="11">
        <f>[4]Dezembro!$D$34</f>
        <v>24.2</v>
      </c>
      <c r="AF8" s="11">
        <f>[4]Dezembro!$D$35</f>
        <v>25</v>
      </c>
      <c r="AG8" s="15">
        <f t="shared" ref="AG8:AG9" si="2">MIN(B8:AF8)</f>
        <v>16.899999999999999</v>
      </c>
      <c r="AH8" s="95">
        <f t="shared" ref="AH8" si="3">AVERAGE(B8:AF8)</f>
        <v>23.032258064516128</v>
      </c>
    </row>
    <row r="9" spans="1:36" x14ac:dyDescent="0.2">
      <c r="A9" s="59" t="s">
        <v>167</v>
      </c>
      <c r="B9" s="11">
        <f>[5]Dezembro!$D$5</f>
        <v>19.5</v>
      </c>
      <c r="C9" s="11">
        <f>[5]Dezembro!$D$6</f>
        <v>16.2</v>
      </c>
      <c r="D9" s="11">
        <f>[5]Dezembro!$D$7</f>
        <v>13.8</v>
      </c>
      <c r="E9" s="11">
        <f>[5]Dezembro!$D$8</f>
        <v>15.7</v>
      </c>
      <c r="F9" s="11">
        <f>[5]Dezembro!$D$9</f>
        <v>19.8</v>
      </c>
      <c r="G9" s="11">
        <f>[5]Dezembro!$D$10</f>
        <v>19.600000000000001</v>
      </c>
      <c r="H9" s="11">
        <f>[5]Dezembro!$D$11</f>
        <v>18.399999999999999</v>
      </c>
      <c r="I9" s="11">
        <f>[5]Dezembro!$D$12</f>
        <v>15.7</v>
      </c>
      <c r="J9" s="11">
        <f>[5]Dezembro!$D$13</f>
        <v>16.3</v>
      </c>
      <c r="K9" s="11">
        <f>[5]Dezembro!$D$14</f>
        <v>20.7</v>
      </c>
      <c r="L9" s="11">
        <f>[5]Dezembro!$D$15</f>
        <v>21.6</v>
      </c>
      <c r="M9" s="11">
        <f>[5]Dezembro!$D$16</f>
        <v>23.3</v>
      </c>
      <c r="N9" s="11">
        <f>[5]Dezembro!$D$17</f>
        <v>20.2</v>
      </c>
      <c r="O9" s="11">
        <f>[5]Dezembro!$D$18</f>
        <v>23.6</v>
      </c>
      <c r="P9" s="11">
        <f>[5]Dezembro!$D$19</f>
        <v>23.4</v>
      </c>
      <c r="Q9" s="11">
        <f>[5]Dezembro!$D$20</f>
        <v>21.4</v>
      </c>
      <c r="R9" s="11">
        <f>[5]Dezembro!$D$21</f>
        <v>22.7</v>
      </c>
      <c r="S9" s="11">
        <f>[5]Dezembro!$D$22</f>
        <v>25.2</v>
      </c>
      <c r="T9" s="11">
        <f>[5]Dezembro!$D$23</f>
        <v>24.4</v>
      </c>
      <c r="U9" s="11">
        <f>[5]Dezembro!$D$24</f>
        <v>25.2</v>
      </c>
      <c r="V9" s="11">
        <f>[5]Dezembro!$D$25</f>
        <v>23.2</v>
      </c>
      <c r="W9" s="11">
        <f>[5]Dezembro!$D$26</f>
        <v>21.9</v>
      </c>
      <c r="X9" s="11">
        <f>[5]Dezembro!$D$27</f>
        <v>20.100000000000001</v>
      </c>
      <c r="Y9" s="11">
        <f>[5]Dezembro!$D$28</f>
        <v>19.2</v>
      </c>
      <c r="Z9" s="11" t="str">
        <f>[5]Dezembro!$D$29</f>
        <v>*</v>
      </c>
      <c r="AA9" s="11" t="str">
        <f>[5]Dezembro!$D$30</f>
        <v>*</v>
      </c>
      <c r="AB9" s="11" t="str">
        <f>[5]Dezembro!$D$31</f>
        <v>*</v>
      </c>
      <c r="AC9" s="11" t="str">
        <f>[5]Dezembro!$D$32</f>
        <v>*</v>
      </c>
      <c r="AD9" s="11" t="str">
        <f>[5]Dezembro!$D$33</f>
        <v>*</v>
      </c>
      <c r="AE9" s="11" t="str">
        <f>[5]Dezembro!$D$34</f>
        <v>*</v>
      </c>
      <c r="AF9" s="11" t="str">
        <f>[5]Dezembro!$D$35</f>
        <v>*</v>
      </c>
      <c r="AG9" s="15">
        <f t="shared" si="2"/>
        <v>13.8</v>
      </c>
      <c r="AH9" s="95">
        <f>AVERAGE(B9:AF9)</f>
        <v>20.462499999999995</v>
      </c>
    </row>
    <row r="10" spans="1:36" x14ac:dyDescent="0.2">
      <c r="A10" s="59" t="s">
        <v>111</v>
      </c>
      <c r="B10" s="11" t="str">
        <f>[6]Dezembro!$D$5</f>
        <v>*</v>
      </c>
      <c r="C10" s="11" t="str">
        <f>[6]Dezembro!$D$6</f>
        <v>*</v>
      </c>
      <c r="D10" s="11" t="str">
        <f>[6]Dezembro!$D$7</f>
        <v>*</v>
      </c>
      <c r="E10" s="11" t="str">
        <f>[6]Dezembro!$D$8</f>
        <v>*</v>
      </c>
      <c r="F10" s="11" t="str">
        <f>[6]Dezembro!$D$9</f>
        <v>*</v>
      </c>
      <c r="G10" s="11" t="str">
        <f>[6]Dezembro!$D$10</f>
        <v>*</v>
      </c>
      <c r="H10" s="11" t="str">
        <f>[6]Dezembro!$D$11</f>
        <v>*</v>
      </c>
      <c r="I10" s="11" t="str">
        <f>[6]Dezembro!$D$12</f>
        <v>*</v>
      </c>
      <c r="J10" s="11" t="str">
        <f>[6]Dezembro!$D$13</f>
        <v>*</v>
      </c>
      <c r="K10" s="11" t="str">
        <f>[6]Dezembro!$D$14</f>
        <v>*</v>
      </c>
      <c r="L10" s="11" t="str">
        <f>[6]Dezembro!$D$15</f>
        <v>*</v>
      </c>
      <c r="M10" s="11" t="str">
        <f>[6]Dezembro!$D$16</f>
        <v>*</v>
      </c>
      <c r="N10" s="11" t="str">
        <f>[6]Dezembro!$D$17</f>
        <v>*</v>
      </c>
      <c r="O10" s="11" t="str">
        <f>[6]Dezembro!$D$18</f>
        <v>*</v>
      </c>
      <c r="P10" s="11" t="str">
        <f>[6]Dezembro!$D$19</f>
        <v>*</v>
      </c>
      <c r="Q10" s="11" t="str">
        <f>[6]Dezembro!$D$20</f>
        <v>*</v>
      </c>
      <c r="R10" s="11" t="str">
        <f>[6]Dezembro!$D$21</f>
        <v>*</v>
      </c>
      <c r="S10" s="11" t="str">
        <f>[6]Dezembro!$D$22</f>
        <v>*</v>
      </c>
      <c r="T10" s="11" t="str">
        <f>[6]Dezembro!$D$23</f>
        <v>*</v>
      </c>
      <c r="U10" s="11" t="str">
        <f>[6]Dezembro!$D$24</f>
        <v>*</v>
      </c>
      <c r="V10" s="11" t="str">
        <f>[6]Dezembro!$D$25</f>
        <v>*</v>
      </c>
      <c r="W10" s="11" t="str">
        <f>[6]Dezembro!$D$26</f>
        <v>*</v>
      </c>
      <c r="X10" s="11" t="str">
        <f>[6]Dezembro!$D$27</f>
        <v>*</v>
      </c>
      <c r="Y10" s="11" t="str">
        <f>[6]Dezembro!$D$28</f>
        <v>*</v>
      </c>
      <c r="Z10" s="11" t="str">
        <f>[6]Dezembro!$D$29</f>
        <v>*</v>
      </c>
      <c r="AA10" s="11" t="str">
        <f>[6]Dezembro!$D$30</f>
        <v>*</v>
      </c>
      <c r="AB10" s="11" t="str">
        <f>[6]Dezembro!$D$31</f>
        <v>*</v>
      </c>
      <c r="AC10" s="11" t="str">
        <f>[6]Dezembro!$D$32</f>
        <v>*</v>
      </c>
      <c r="AD10" s="11" t="str">
        <f>[6]Dezembro!$D$33</f>
        <v>*</v>
      </c>
      <c r="AE10" s="11" t="str">
        <f>[6]Dezembro!$D$34</f>
        <v>*</v>
      </c>
      <c r="AF10" s="11" t="str">
        <f>[6]Dezembro!$D$35</f>
        <v>*</v>
      </c>
      <c r="AG10" s="15" t="s">
        <v>226</v>
      </c>
      <c r="AH10" s="95" t="s">
        <v>226</v>
      </c>
    </row>
    <row r="11" spans="1:36" x14ac:dyDescent="0.2">
      <c r="A11" s="59" t="s">
        <v>64</v>
      </c>
      <c r="B11" s="11">
        <f>[7]Dezembro!$D$5</f>
        <v>20.2</v>
      </c>
      <c r="C11" s="11">
        <f>[7]Dezembro!$D$6</f>
        <v>20.3</v>
      </c>
      <c r="D11" s="11">
        <f>[7]Dezembro!$D$7</f>
        <v>19.399999999999999</v>
      </c>
      <c r="E11" s="11">
        <f>[7]Dezembro!$D$8</f>
        <v>21.8</v>
      </c>
      <c r="F11" s="11">
        <f>[7]Dezembro!$D$9</f>
        <v>23.6</v>
      </c>
      <c r="G11" s="11">
        <f>[7]Dezembro!$D$10</f>
        <v>22.8</v>
      </c>
      <c r="H11" s="11">
        <f>[7]Dezembro!$D$11</f>
        <v>21.2</v>
      </c>
      <c r="I11" s="11">
        <f>[7]Dezembro!$D$12</f>
        <v>18.8</v>
      </c>
      <c r="J11" s="11">
        <f>[7]Dezembro!$D$13</f>
        <v>17.5</v>
      </c>
      <c r="K11" s="11">
        <f>[7]Dezembro!$D$14</f>
        <v>20.7</v>
      </c>
      <c r="L11" s="11">
        <f>[7]Dezembro!$D$15</f>
        <v>22.9</v>
      </c>
      <c r="M11" s="11">
        <f>[7]Dezembro!$D$16</f>
        <v>24.4</v>
      </c>
      <c r="N11" s="11">
        <f>[7]Dezembro!$D$17</f>
        <v>21.3</v>
      </c>
      <c r="O11" s="11">
        <f>[7]Dezembro!$D$18</f>
        <v>22.3</v>
      </c>
      <c r="P11" s="11">
        <f>[7]Dezembro!$D$19</f>
        <v>22.5</v>
      </c>
      <c r="Q11" s="11">
        <f>[7]Dezembro!$D$20</f>
        <v>23.3</v>
      </c>
      <c r="R11" s="11">
        <f>[7]Dezembro!$D$21</f>
        <v>24.8</v>
      </c>
      <c r="S11" s="11">
        <f>[7]Dezembro!$D$22</f>
        <v>25.1</v>
      </c>
      <c r="T11" s="11">
        <f>[7]Dezembro!$D$23</f>
        <v>24.6</v>
      </c>
      <c r="U11" s="11">
        <f>[7]Dezembro!$D$24</f>
        <v>24.8</v>
      </c>
      <c r="V11" s="11">
        <f>[7]Dezembro!$D$25</f>
        <v>24.5</v>
      </c>
      <c r="W11" s="11">
        <f>[7]Dezembro!$D$26</f>
        <v>23.7</v>
      </c>
      <c r="X11" s="11">
        <f>[7]Dezembro!$D$27</f>
        <v>21.5</v>
      </c>
      <c r="Y11" s="11">
        <f>[7]Dezembro!$D$28</f>
        <v>22.3</v>
      </c>
      <c r="Z11" s="11">
        <f>[7]Dezembro!$D$29</f>
        <v>21.7</v>
      </c>
      <c r="AA11" s="11">
        <f>[7]Dezembro!$D$30</f>
        <v>23.1</v>
      </c>
      <c r="AB11" s="11">
        <f>[7]Dezembro!$D$31</f>
        <v>22.4</v>
      </c>
      <c r="AC11" s="11">
        <f>[7]Dezembro!$D$32</f>
        <v>22.3</v>
      </c>
      <c r="AD11" s="11">
        <f>[7]Dezembro!$D$33</f>
        <v>22.8</v>
      </c>
      <c r="AE11" s="11">
        <f>[7]Dezembro!$D$34</f>
        <v>23</v>
      </c>
      <c r="AF11" s="11">
        <f>[7]Dezembro!$D$35</f>
        <v>23.6</v>
      </c>
      <c r="AG11" s="15">
        <f t="shared" ref="AG11:AG16" si="4">MIN(B11:AF11)</f>
        <v>17.5</v>
      </c>
      <c r="AH11" s="95">
        <f t="shared" ref="AH11:AH15" si="5">AVERAGE(B11:AF11)</f>
        <v>22.361290322580647</v>
      </c>
    </row>
    <row r="12" spans="1:36" x14ac:dyDescent="0.2">
      <c r="A12" s="59" t="s">
        <v>41</v>
      </c>
      <c r="B12" s="11">
        <f>[8]Dezembro!$D$5</f>
        <v>22.1</v>
      </c>
      <c r="C12" s="11">
        <f>[8]Dezembro!$D$6</f>
        <v>17.899999999999999</v>
      </c>
      <c r="D12" s="11">
        <f>[8]Dezembro!$D$7</f>
        <v>14.1</v>
      </c>
      <c r="E12" s="11">
        <f>[8]Dezembro!$D$8</f>
        <v>14.5</v>
      </c>
      <c r="F12" s="11">
        <f>[8]Dezembro!$D$9</f>
        <v>16.399999999999999</v>
      </c>
      <c r="G12" s="11">
        <f>[8]Dezembro!$D$10</f>
        <v>17.3</v>
      </c>
      <c r="H12" s="11">
        <f>[8]Dezembro!$D$11</f>
        <v>19.7</v>
      </c>
      <c r="I12" s="11">
        <f>[8]Dezembro!$D$12</f>
        <v>15.1</v>
      </c>
      <c r="J12" s="11">
        <f>[8]Dezembro!$D$13</f>
        <v>15.1</v>
      </c>
      <c r="K12" s="11">
        <f>[8]Dezembro!$D$14</f>
        <v>18.7</v>
      </c>
      <c r="L12" s="11">
        <f>[8]Dezembro!$D$15</f>
        <v>21.1</v>
      </c>
      <c r="M12" s="11">
        <f>[8]Dezembro!$D$16</f>
        <v>20.399999999999999</v>
      </c>
      <c r="N12" s="11">
        <f>[8]Dezembro!$D$17</f>
        <v>23.3</v>
      </c>
      <c r="O12" s="11">
        <f>[8]Dezembro!$D$18</f>
        <v>22.3</v>
      </c>
      <c r="P12" s="11">
        <f>[8]Dezembro!$D$19</f>
        <v>22.9</v>
      </c>
      <c r="Q12" s="11">
        <f>[8]Dezembro!$D$20</f>
        <v>22</v>
      </c>
      <c r="R12" s="11">
        <f>[8]Dezembro!$D$21</f>
        <v>21.6</v>
      </c>
      <c r="S12" s="11">
        <f>[8]Dezembro!$D$22</f>
        <v>21.9</v>
      </c>
      <c r="T12" s="11">
        <f>[8]Dezembro!$D$23</f>
        <v>22.6</v>
      </c>
      <c r="U12" s="11">
        <f>[8]Dezembro!$D$24</f>
        <v>21.2</v>
      </c>
      <c r="V12" s="11">
        <f>[8]Dezembro!$D$25</f>
        <v>23.7</v>
      </c>
      <c r="W12" s="11">
        <f>[8]Dezembro!$D$26</f>
        <v>23.1</v>
      </c>
      <c r="X12" s="11">
        <f>[8]Dezembro!$D$27</f>
        <v>22</v>
      </c>
      <c r="Y12" s="11">
        <f>[8]Dezembro!$D$28</f>
        <v>22.8</v>
      </c>
      <c r="Z12" s="11">
        <f>[8]Dezembro!$D$29</f>
        <v>22.3</v>
      </c>
      <c r="AA12" s="11">
        <f>[8]Dezembro!$D$30</f>
        <v>22.6</v>
      </c>
      <c r="AB12" s="11">
        <f>[8]Dezembro!$D$31</f>
        <v>23.5</v>
      </c>
      <c r="AC12" s="11">
        <f>[8]Dezembro!$D$32</f>
        <v>24.5</v>
      </c>
      <c r="AD12" s="11">
        <f>[8]Dezembro!$D$33</f>
        <v>22.2</v>
      </c>
      <c r="AE12" s="11">
        <f>[8]Dezembro!$D$34</f>
        <v>23.2</v>
      </c>
      <c r="AF12" s="11">
        <f>[8]Dezembro!$D$35</f>
        <v>24</v>
      </c>
      <c r="AG12" s="15">
        <f t="shared" si="4"/>
        <v>14.1</v>
      </c>
      <c r="AH12" s="95">
        <f t="shared" si="5"/>
        <v>20.777419354838713</v>
      </c>
    </row>
    <row r="13" spans="1:36" x14ac:dyDescent="0.2">
      <c r="A13" s="59" t="s">
        <v>114</v>
      </c>
      <c r="B13" s="11">
        <f>[9]Dezembro!$D$5</f>
        <v>22.7</v>
      </c>
      <c r="C13" s="11">
        <f>[9]Dezembro!$D$6</f>
        <v>18.2</v>
      </c>
      <c r="D13" s="11">
        <f>[9]Dezembro!$D$7</f>
        <v>14.6</v>
      </c>
      <c r="E13" s="11">
        <f>[9]Dezembro!$D$8</f>
        <v>16.600000000000001</v>
      </c>
      <c r="F13" s="11">
        <f>[9]Dezembro!$D$9</f>
        <v>19.2</v>
      </c>
      <c r="G13" s="11">
        <f>[9]Dezembro!$D$10</f>
        <v>20.100000000000001</v>
      </c>
      <c r="H13" s="11">
        <f>[9]Dezembro!$D$11</f>
        <v>20.9</v>
      </c>
      <c r="I13" s="11">
        <f>[9]Dezembro!$D$12</f>
        <v>16.2</v>
      </c>
      <c r="J13" s="11">
        <f>[9]Dezembro!$D$13</f>
        <v>18.100000000000001</v>
      </c>
      <c r="K13" s="11">
        <f>[9]Dezembro!$D$14</f>
        <v>19.899999999999999</v>
      </c>
      <c r="L13" s="11">
        <f>[9]Dezembro!$D$15</f>
        <v>22.6</v>
      </c>
      <c r="M13" s="11">
        <f>[9]Dezembro!$D$16</f>
        <v>21.7</v>
      </c>
      <c r="N13" s="11">
        <f>[9]Dezembro!$D$17</f>
        <v>22.1</v>
      </c>
      <c r="O13" s="11">
        <f>[9]Dezembro!$D$18</f>
        <v>22.8</v>
      </c>
      <c r="P13" s="11">
        <f>[9]Dezembro!$D$19</f>
        <v>23.1</v>
      </c>
      <c r="Q13" s="11">
        <f>[9]Dezembro!$D$20</f>
        <v>22.5</v>
      </c>
      <c r="R13" s="11">
        <f>[9]Dezembro!$D$21</f>
        <v>22</v>
      </c>
      <c r="S13" s="11">
        <f>[9]Dezembro!$D$22</f>
        <v>22</v>
      </c>
      <c r="T13" s="11">
        <f>[9]Dezembro!$D$23</f>
        <v>22.2</v>
      </c>
      <c r="U13" s="11">
        <f>[9]Dezembro!$D$24</f>
        <v>21.3</v>
      </c>
      <c r="V13" s="11">
        <f>[9]Dezembro!$D$25</f>
        <v>23.1</v>
      </c>
      <c r="W13" s="11">
        <f>[9]Dezembro!$D$26</f>
        <v>22.7</v>
      </c>
      <c r="X13" s="11">
        <f>[9]Dezembro!$D$27</f>
        <v>22.8</v>
      </c>
      <c r="Y13" s="11">
        <f>[9]Dezembro!$D$28</f>
        <v>21.9</v>
      </c>
      <c r="Z13" s="11">
        <f>[9]Dezembro!$D$29</f>
        <v>22.3</v>
      </c>
      <c r="AA13" s="11">
        <f>[9]Dezembro!$D$30</f>
        <v>21.3</v>
      </c>
      <c r="AB13" s="11">
        <f>[9]Dezembro!$D$31</f>
        <v>22.5</v>
      </c>
      <c r="AC13" s="11">
        <f>[9]Dezembro!$D$32</f>
        <v>24.1</v>
      </c>
      <c r="AD13" s="11">
        <f>[9]Dezembro!$D$33</f>
        <v>21.2</v>
      </c>
      <c r="AE13" s="11">
        <f>[9]Dezembro!$D$34</f>
        <v>22.7</v>
      </c>
      <c r="AF13" s="11" t="str">
        <f>[9]Dezembro!$D$35</f>
        <v>*</v>
      </c>
      <c r="AG13" s="15">
        <f t="shared" si="4"/>
        <v>14.6</v>
      </c>
      <c r="AH13" s="95">
        <f t="shared" si="5"/>
        <v>21.113333333333337</v>
      </c>
    </row>
    <row r="14" spans="1:36" x14ac:dyDescent="0.2">
      <c r="A14" s="59" t="s">
        <v>118</v>
      </c>
      <c r="B14" s="11">
        <f>[10]Dezembro!$D$5</f>
        <v>21.7</v>
      </c>
      <c r="C14" s="11">
        <f>[10]Dezembro!$D$6</f>
        <v>19.899999999999999</v>
      </c>
      <c r="D14" s="11">
        <f>[10]Dezembro!$D$7</f>
        <v>20.100000000000001</v>
      </c>
      <c r="E14" s="11">
        <f>[10]Dezembro!$D$8</f>
        <v>19.7</v>
      </c>
      <c r="F14" s="11">
        <f>[10]Dezembro!$D$9</f>
        <v>21.2</v>
      </c>
      <c r="G14" s="11">
        <f>[10]Dezembro!$D$10</f>
        <v>20.2</v>
      </c>
      <c r="H14" s="11">
        <f>[10]Dezembro!$D$11</f>
        <v>20.100000000000001</v>
      </c>
      <c r="I14" s="11">
        <f>[10]Dezembro!$D$12</f>
        <v>18.7</v>
      </c>
      <c r="J14" s="11">
        <f>[10]Dezembro!$D$13</f>
        <v>17.7</v>
      </c>
      <c r="K14" s="11">
        <f>[10]Dezembro!$D$14</f>
        <v>18.8</v>
      </c>
      <c r="L14" s="11">
        <f>[10]Dezembro!$D$15</f>
        <v>21.3</v>
      </c>
      <c r="M14" s="11">
        <f>[10]Dezembro!$D$16</f>
        <v>21.6</v>
      </c>
      <c r="N14" s="11">
        <f>[10]Dezembro!$D$17</f>
        <v>20.7</v>
      </c>
      <c r="O14" s="11">
        <f>[10]Dezembro!$D$18</f>
        <v>20.399999999999999</v>
      </c>
      <c r="P14" s="11">
        <f>[10]Dezembro!$D$19</f>
        <v>23.2</v>
      </c>
      <c r="Q14" s="11">
        <f>[10]Dezembro!$D$20</f>
        <v>21.8</v>
      </c>
      <c r="R14" s="11">
        <f>[10]Dezembro!$D$21</f>
        <v>23.9</v>
      </c>
      <c r="S14" s="11">
        <f>[10]Dezembro!$D$22</f>
        <v>22.6</v>
      </c>
      <c r="T14" s="11">
        <f>[10]Dezembro!$D$23</f>
        <v>22.5</v>
      </c>
      <c r="U14" s="11">
        <f>[10]Dezembro!$D$24</f>
        <v>23.5</v>
      </c>
      <c r="V14" s="11">
        <f>[10]Dezembro!$D$25</f>
        <v>21.9</v>
      </c>
      <c r="W14" s="11">
        <f>[10]Dezembro!$D$26</f>
        <v>22.1</v>
      </c>
      <c r="X14" s="11">
        <f>[10]Dezembro!$D$27</f>
        <v>22.4</v>
      </c>
      <c r="Y14" s="11">
        <f>[10]Dezembro!$D$28</f>
        <v>21.4</v>
      </c>
      <c r="Z14" s="11">
        <f>[10]Dezembro!$D$29</f>
        <v>22.6</v>
      </c>
      <c r="AA14" s="11">
        <f>[10]Dezembro!$D$30</f>
        <v>22.7</v>
      </c>
      <c r="AB14" s="11">
        <f>[10]Dezembro!$D$31</f>
        <v>22.1</v>
      </c>
      <c r="AC14" s="11">
        <f>[10]Dezembro!$D$32</f>
        <v>21.4</v>
      </c>
      <c r="AD14" s="11">
        <f>[10]Dezembro!$D$33</f>
        <v>22</v>
      </c>
      <c r="AE14" s="11">
        <f>[10]Dezembro!$D$34</f>
        <v>22.2</v>
      </c>
      <c r="AF14" s="11">
        <f>[10]Dezembro!$D$35</f>
        <v>21.2</v>
      </c>
      <c r="AG14" s="15">
        <f t="shared" si="4"/>
        <v>17.7</v>
      </c>
      <c r="AH14" s="95">
        <f t="shared" si="5"/>
        <v>21.341935483870969</v>
      </c>
      <c r="AJ14" t="s">
        <v>47</v>
      </c>
    </row>
    <row r="15" spans="1:36" x14ac:dyDescent="0.2">
      <c r="A15" s="59" t="s">
        <v>121</v>
      </c>
      <c r="B15" s="11">
        <f>[11]Dezembro!$D$5</f>
        <v>20.5</v>
      </c>
      <c r="C15" s="11">
        <f>[11]Dezembro!$D$6</f>
        <v>16.8</v>
      </c>
      <c r="D15" s="11">
        <f>[11]Dezembro!$D$7</f>
        <v>14.3</v>
      </c>
      <c r="E15" s="11">
        <f>[11]Dezembro!$D$8</f>
        <v>14.8</v>
      </c>
      <c r="F15" s="11">
        <f>[11]Dezembro!$D$9</f>
        <v>16.899999999999999</v>
      </c>
      <c r="G15" s="11">
        <f>[11]Dezembro!$D$10</f>
        <v>17.8</v>
      </c>
      <c r="H15" s="11">
        <f>[11]Dezembro!$D$11</f>
        <v>18.100000000000001</v>
      </c>
      <c r="I15" s="11">
        <f>[11]Dezembro!$D$12</f>
        <v>14.8</v>
      </c>
      <c r="J15" s="11">
        <f>[11]Dezembro!$D$13</f>
        <v>18.100000000000001</v>
      </c>
      <c r="K15" s="11">
        <f>[11]Dezembro!$D$14</f>
        <v>20</v>
      </c>
      <c r="L15" s="11">
        <f>[11]Dezembro!$D$15</f>
        <v>23.2</v>
      </c>
      <c r="M15" s="11">
        <f>[11]Dezembro!$D$16</f>
        <v>23.7</v>
      </c>
      <c r="N15" s="11">
        <f>[11]Dezembro!$D$17</f>
        <v>20.2</v>
      </c>
      <c r="O15" s="11">
        <f>[11]Dezembro!$D$18</f>
        <v>22</v>
      </c>
      <c r="P15" s="11">
        <f>[11]Dezembro!$D$19</f>
        <v>24.6</v>
      </c>
      <c r="Q15" s="11">
        <f>[11]Dezembro!$D$20</f>
        <v>21.4</v>
      </c>
      <c r="R15" s="11">
        <f>[11]Dezembro!$D$21</f>
        <v>23.6</v>
      </c>
      <c r="S15" s="11">
        <f>[11]Dezembro!$D$22</f>
        <v>24</v>
      </c>
      <c r="T15" s="11">
        <f>[11]Dezembro!$D$23</f>
        <v>22.8</v>
      </c>
      <c r="U15" s="11">
        <f>[11]Dezembro!$D$24</f>
        <v>22.5</v>
      </c>
      <c r="V15" s="11">
        <f>[11]Dezembro!$D$25</f>
        <v>24.1</v>
      </c>
      <c r="W15" s="11">
        <f>[11]Dezembro!$D$26</f>
        <v>21.9</v>
      </c>
      <c r="X15" s="11">
        <f>[11]Dezembro!$D$27</f>
        <v>22</v>
      </c>
      <c r="Y15" s="11">
        <f>[11]Dezembro!$D$28</f>
        <v>21.7</v>
      </c>
      <c r="Z15" s="11">
        <f>[11]Dezembro!$D$29</f>
        <v>21.9</v>
      </c>
      <c r="AA15" s="11">
        <f>[11]Dezembro!$D$30</f>
        <v>21.7</v>
      </c>
      <c r="AB15" s="11">
        <f>[11]Dezembro!$D$31</f>
        <v>22.1</v>
      </c>
      <c r="AC15" s="11">
        <f>[11]Dezembro!$D$32</f>
        <v>21.9</v>
      </c>
      <c r="AD15" s="11">
        <f>[11]Dezembro!$D$33</f>
        <v>22.1</v>
      </c>
      <c r="AE15" s="11">
        <f>[11]Dezembro!$D$34</f>
        <v>22.3</v>
      </c>
      <c r="AF15" s="11">
        <f>[11]Dezembro!$D$35</f>
        <v>22.4</v>
      </c>
      <c r="AG15" s="15">
        <f t="shared" si="4"/>
        <v>14.3</v>
      </c>
      <c r="AH15" s="95">
        <f t="shared" si="5"/>
        <v>20.78064516129032</v>
      </c>
    </row>
    <row r="16" spans="1:36" x14ac:dyDescent="0.2">
      <c r="A16" s="59" t="s">
        <v>168</v>
      </c>
      <c r="B16" s="11">
        <f>[12]Dezembro!$D$5</f>
        <v>21.3</v>
      </c>
      <c r="C16" s="11">
        <f>[12]Dezembro!$D$6</f>
        <v>19.600000000000001</v>
      </c>
      <c r="D16" s="11">
        <f>[12]Dezembro!$D$7</f>
        <v>16.600000000000001</v>
      </c>
      <c r="E16" s="11">
        <f>[12]Dezembro!$D$8</f>
        <v>17.899999999999999</v>
      </c>
      <c r="F16" s="11">
        <f>[12]Dezembro!$D$9</f>
        <v>19.399999999999999</v>
      </c>
      <c r="G16" s="11">
        <f>[12]Dezembro!$D$10</f>
        <v>20.2</v>
      </c>
      <c r="H16" s="11">
        <f>[12]Dezembro!$D$11</f>
        <v>20.2</v>
      </c>
      <c r="I16" s="11">
        <f>[12]Dezembro!$D$12</f>
        <v>19.5</v>
      </c>
      <c r="J16" s="11">
        <f>[12]Dezembro!$D$13</f>
        <v>18.399999999999999</v>
      </c>
      <c r="K16" s="11">
        <f>[12]Dezembro!$D$14</f>
        <v>19.7</v>
      </c>
      <c r="L16" s="11">
        <f>[12]Dezembro!$D$15</f>
        <v>20.3</v>
      </c>
      <c r="M16" s="11">
        <f>[12]Dezembro!$D$16</f>
        <v>23.4</v>
      </c>
      <c r="N16" s="11">
        <f>[12]Dezembro!$D$17</f>
        <v>18.2</v>
      </c>
      <c r="O16" s="11">
        <f>[12]Dezembro!$D$18</f>
        <v>19.2</v>
      </c>
      <c r="P16" s="11">
        <f>[12]Dezembro!$D$19</f>
        <v>21.4</v>
      </c>
      <c r="Q16" s="11">
        <f>[12]Dezembro!$D$20</f>
        <v>20.7</v>
      </c>
      <c r="R16" s="11">
        <f>[12]Dezembro!$D$21</f>
        <v>21.6</v>
      </c>
      <c r="S16" s="11">
        <f>[12]Dezembro!$D$22</f>
        <v>23.3</v>
      </c>
      <c r="T16" s="11">
        <f>[12]Dezembro!$D$23</f>
        <v>20.5</v>
      </c>
      <c r="U16" s="11">
        <f>[12]Dezembro!$D$24</f>
        <v>22</v>
      </c>
      <c r="V16" s="11">
        <f>[12]Dezembro!$D$25</f>
        <v>21.6</v>
      </c>
      <c r="W16" s="11">
        <f>[12]Dezembro!$D$26</f>
        <v>20.7</v>
      </c>
      <c r="X16" s="11">
        <f>[12]Dezembro!$D$27</f>
        <v>22.3</v>
      </c>
      <c r="Y16" s="11">
        <f>[12]Dezembro!$D$28</f>
        <v>21.1</v>
      </c>
      <c r="Z16" s="11">
        <f>[12]Dezembro!$D$29</f>
        <v>21.5</v>
      </c>
      <c r="AA16" s="11">
        <f>[12]Dezembro!$D$30</f>
        <v>21.8</v>
      </c>
      <c r="AB16" s="11">
        <f>[12]Dezembro!$D$31</f>
        <v>21.4</v>
      </c>
      <c r="AC16" s="11">
        <f>[12]Dezembro!$D$32</f>
        <v>21.1</v>
      </c>
      <c r="AD16" s="11">
        <f>[12]Dezembro!$D$33</f>
        <v>22.2</v>
      </c>
      <c r="AE16" s="11">
        <f>[12]Dezembro!$D$34</f>
        <v>21.6</v>
      </c>
      <c r="AF16" s="11">
        <f>[12]Dezembro!$D$35</f>
        <v>22.5</v>
      </c>
      <c r="AG16" s="15">
        <f t="shared" si="4"/>
        <v>16.600000000000001</v>
      </c>
      <c r="AH16" s="95">
        <f>AVERAGE(B16:AF16)</f>
        <v>20.683870967741942</v>
      </c>
      <c r="AJ16" s="12" t="s">
        <v>47</v>
      </c>
    </row>
    <row r="17" spans="1:39" x14ac:dyDescent="0.2">
      <c r="A17" s="59" t="s">
        <v>2</v>
      </c>
      <c r="B17" s="11">
        <f>[13]Dezembro!$D$5</f>
        <v>20.8</v>
      </c>
      <c r="C17" s="11">
        <f>[13]Dezembro!$D$6</f>
        <v>18.2</v>
      </c>
      <c r="D17" s="11">
        <f>[13]Dezembro!$D$7</f>
        <v>15.3</v>
      </c>
      <c r="E17" s="11">
        <f>[13]Dezembro!$D$8</f>
        <v>18.399999999999999</v>
      </c>
      <c r="F17" s="11">
        <f>[13]Dezembro!$D$9</f>
        <v>19.2</v>
      </c>
      <c r="G17" s="11">
        <f>[13]Dezembro!$D$10</f>
        <v>23.3</v>
      </c>
      <c r="H17" s="11">
        <f>[13]Dezembro!$D$11</f>
        <v>21.9</v>
      </c>
      <c r="I17" s="11">
        <f>[13]Dezembro!$D$12</f>
        <v>18.899999999999999</v>
      </c>
      <c r="J17" s="11">
        <f>[13]Dezembro!$D$13</f>
        <v>20.2</v>
      </c>
      <c r="K17" s="11">
        <f>[13]Dezembro!$D$14</f>
        <v>22.8</v>
      </c>
      <c r="L17" s="11">
        <f>[13]Dezembro!$D$15</f>
        <v>22.9</v>
      </c>
      <c r="M17" s="11">
        <f>[13]Dezembro!$D$16</f>
        <v>22.7</v>
      </c>
      <c r="N17" s="11">
        <f>[13]Dezembro!$D$17</f>
        <v>19.5</v>
      </c>
      <c r="O17" s="11">
        <f>[13]Dezembro!$D$18</f>
        <v>21.6</v>
      </c>
      <c r="P17" s="11">
        <f>[13]Dezembro!$D$19</f>
        <v>21.4</v>
      </c>
      <c r="Q17" s="11">
        <f>[13]Dezembro!$D$20</f>
        <v>21.2</v>
      </c>
      <c r="R17" s="11">
        <f>[13]Dezembro!$D$21</f>
        <v>22.3</v>
      </c>
      <c r="S17" s="11">
        <f>[13]Dezembro!$D$22</f>
        <v>24.3</v>
      </c>
      <c r="T17" s="11">
        <f>[13]Dezembro!$D$23</f>
        <v>21.7</v>
      </c>
      <c r="U17" s="11">
        <f>[13]Dezembro!$D$24</f>
        <v>22.4</v>
      </c>
      <c r="V17" s="11">
        <f>[13]Dezembro!$D$25</f>
        <v>22.9</v>
      </c>
      <c r="W17" s="11">
        <f>[13]Dezembro!$D$26</f>
        <v>22.8</v>
      </c>
      <c r="X17" s="11">
        <f>[13]Dezembro!$D$27</f>
        <v>21.3</v>
      </c>
      <c r="Y17" s="11">
        <f>[13]Dezembro!$D$28</f>
        <v>20.7</v>
      </c>
      <c r="Z17" s="11">
        <f>[13]Dezembro!$D$29</f>
        <v>21.7</v>
      </c>
      <c r="AA17" s="11">
        <f>[13]Dezembro!$D$30</f>
        <v>22.1</v>
      </c>
      <c r="AB17" s="11">
        <f>[13]Dezembro!$D$31</f>
        <v>20.7</v>
      </c>
      <c r="AC17" s="11">
        <f>[13]Dezembro!$D$32</f>
        <v>22.6</v>
      </c>
      <c r="AD17" s="11">
        <f>[13]Dezembro!$D$33</f>
        <v>20.8</v>
      </c>
      <c r="AE17" s="11">
        <f>[13]Dezembro!$D$34</f>
        <v>21.5</v>
      </c>
      <c r="AF17" s="11">
        <f>[13]Dezembro!$D$35</f>
        <v>21.9</v>
      </c>
      <c r="AG17" s="15">
        <f t="shared" ref="AG17:AG47" si="6">MIN(B17:AF17)</f>
        <v>15.3</v>
      </c>
      <c r="AH17" s="95">
        <f t="shared" ref="AH17:AH22" si="7">AVERAGE(B17:AF17)</f>
        <v>21.225806451612904</v>
      </c>
      <c r="AJ17" s="12" t="s">
        <v>47</v>
      </c>
    </row>
    <row r="18" spans="1:39" x14ac:dyDescent="0.2">
      <c r="A18" s="59" t="s">
        <v>3</v>
      </c>
      <c r="B18" s="11">
        <f>[14]Dezembro!$D$5</f>
        <v>21</v>
      </c>
      <c r="C18" s="11">
        <f>[14]Dezembro!$D$6</f>
        <v>22.2</v>
      </c>
      <c r="D18" s="11">
        <f>[14]Dezembro!$D$7</f>
        <v>21.4</v>
      </c>
      <c r="E18" s="11">
        <f>[14]Dezembro!$D$8</f>
        <v>19.399999999999999</v>
      </c>
      <c r="F18" s="11">
        <f>[14]Dezembro!$D$9</f>
        <v>20.8</v>
      </c>
      <c r="G18" s="11">
        <f>[14]Dezembro!$D$10</f>
        <v>21.3</v>
      </c>
      <c r="H18" s="11">
        <f>[14]Dezembro!$D$11</f>
        <v>23.2</v>
      </c>
      <c r="I18" s="11">
        <f>[14]Dezembro!$D$12</f>
        <v>21.2</v>
      </c>
      <c r="J18" s="11">
        <f>[14]Dezembro!$D$13</f>
        <v>18.8</v>
      </c>
      <c r="K18" s="11">
        <f>[14]Dezembro!$D$14</f>
        <v>21.4</v>
      </c>
      <c r="L18" s="11">
        <f>[14]Dezembro!$D$15</f>
        <v>20.6</v>
      </c>
      <c r="M18" s="11">
        <f>[14]Dezembro!$D$16</f>
        <v>20.5</v>
      </c>
      <c r="N18" s="11">
        <f>[14]Dezembro!$D$17</f>
        <v>20.3</v>
      </c>
      <c r="O18" s="11">
        <f>[14]Dezembro!$D$18</f>
        <v>20.7</v>
      </c>
      <c r="P18" s="11">
        <f>[14]Dezembro!$D$19</f>
        <v>19.600000000000001</v>
      </c>
      <c r="Q18" s="11">
        <f>[14]Dezembro!$D$20</f>
        <v>20.8</v>
      </c>
      <c r="R18" s="11">
        <f>[14]Dezembro!$D$21</f>
        <v>21.1</v>
      </c>
      <c r="S18" s="11">
        <f>[14]Dezembro!$D$22</f>
        <v>20.6</v>
      </c>
      <c r="T18" s="11">
        <f>[14]Dezembro!$D$23</f>
        <v>21.8</v>
      </c>
      <c r="U18" s="11">
        <f>[14]Dezembro!$D$24</f>
        <v>21</v>
      </c>
      <c r="V18" s="11">
        <f>[14]Dezembro!$D$25</f>
        <v>22.8</v>
      </c>
      <c r="W18" s="11">
        <f>[14]Dezembro!$D$26</f>
        <v>21.9</v>
      </c>
      <c r="X18" s="11">
        <f>[14]Dezembro!$D$27</f>
        <v>21.2</v>
      </c>
      <c r="Y18" s="11">
        <f>[14]Dezembro!$D$28</f>
        <v>21</v>
      </c>
      <c r="Z18" s="11">
        <f>[14]Dezembro!$D$29</f>
        <v>21.7</v>
      </c>
      <c r="AA18" s="11">
        <f>[14]Dezembro!$D$30</f>
        <v>21.5</v>
      </c>
      <c r="AB18" s="11">
        <f>[14]Dezembro!$D$31</f>
        <v>22.4</v>
      </c>
      <c r="AC18" s="11">
        <f>[14]Dezembro!$D$32</f>
        <v>22.3</v>
      </c>
      <c r="AD18" s="11">
        <f>[14]Dezembro!$D$33</f>
        <v>21.3</v>
      </c>
      <c r="AE18" s="11">
        <f>[14]Dezembro!$D$34</f>
        <v>22.1</v>
      </c>
      <c r="AF18" s="11">
        <f>[14]Dezembro!$D$35</f>
        <v>20.9</v>
      </c>
      <c r="AG18" s="15">
        <f t="shared" si="6"/>
        <v>18.8</v>
      </c>
      <c r="AH18" s="95">
        <f>AVERAGE(B18:AF18)</f>
        <v>21.187096774193545</v>
      </c>
      <c r="AI18" s="12" t="s">
        <v>47</v>
      </c>
      <c r="AJ18" s="12" t="s">
        <v>47</v>
      </c>
    </row>
    <row r="19" spans="1:39" x14ac:dyDescent="0.2">
      <c r="A19" s="59" t="s">
        <v>4</v>
      </c>
      <c r="B19" s="11">
        <f>[15]Dezembro!$D$5</f>
        <v>20.2</v>
      </c>
      <c r="C19" s="11">
        <f>[15]Dezembro!$D$6</f>
        <v>19.5</v>
      </c>
      <c r="D19" s="11">
        <f>[15]Dezembro!$D$7</f>
        <v>16.899999999999999</v>
      </c>
      <c r="E19" s="11">
        <f>[15]Dezembro!$D$8</f>
        <v>18.600000000000001</v>
      </c>
      <c r="F19" s="11">
        <f>[15]Dezembro!$D$9</f>
        <v>20</v>
      </c>
      <c r="G19" s="11">
        <f>[15]Dezembro!$D$10</f>
        <v>20.8</v>
      </c>
      <c r="H19" s="11">
        <f>[15]Dezembro!$D$11</f>
        <v>21</v>
      </c>
      <c r="I19" s="11">
        <f>[15]Dezembro!$D$12</f>
        <v>17.899999999999999</v>
      </c>
      <c r="J19" s="11">
        <f>[15]Dezembro!$D$13</f>
        <v>17.600000000000001</v>
      </c>
      <c r="K19" s="11">
        <f>[15]Dezembro!$D$14</f>
        <v>18.600000000000001</v>
      </c>
      <c r="L19" s="11">
        <f>[15]Dezembro!$D$15</f>
        <v>18.399999999999999</v>
      </c>
      <c r="M19" s="11">
        <f>[15]Dezembro!$D$16</f>
        <v>20.399999999999999</v>
      </c>
      <c r="N19" s="11">
        <f>[15]Dezembro!$D$17</f>
        <v>18.2</v>
      </c>
      <c r="O19" s="11">
        <f>[15]Dezembro!$D$18</f>
        <v>18.899999999999999</v>
      </c>
      <c r="P19" s="11">
        <f>[15]Dezembro!$D$19</f>
        <v>20</v>
      </c>
      <c r="Q19" s="11">
        <f>[15]Dezembro!$D$20</f>
        <v>19.2</v>
      </c>
      <c r="R19" s="11">
        <f>[15]Dezembro!$D$21</f>
        <v>21.1</v>
      </c>
      <c r="S19" s="11">
        <f>[15]Dezembro!$D$22</f>
        <v>22</v>
      </c>
      <c r="T19" s="11">
        <f>[15]Dezembro!$D$23</f>
        <v>20.100000000000001</v>
      </c>
      <c r="U19" s="11">
        <f>[15]Dezembro!$D$24</f>
        <v>20.7</v>
      </c>
      <c r="V19" s="11">
        <f>[15]Dezembro!$D$25</f>
        <v>21.8</v>
      </c>
      <c r="W19" s="11">
        <f>[15]Dezembro!$D$26</f>
        <v>20.3</v>
      </c>
      <c r="X19" s="11">
        <f>[15]Dezembro!$D$27</f>
        <v>20</v>
      </c>
      <c r="Y19" s="11">
        <f>[15]Dezembro!$D$28</f>
        <v>19.5</v>
      </c>
      <c r="Z19" s="11">
        <f>[15]Dezembro!$D$29</f>
        <v>20.5</v>
      </c>
      <c r="AA19" s="11">
        <f>[15]Dezembro!$D$30</f>
        <v>20</v>
      </c>
      <c r="AB19" s="11">
        <f>[15]Dezembro!$D$31</f>
        <v>20.8</v>
      </c>
      <c r="AC19" s="11">
        <f>[15]Dezembro!$D$32</f>
        <v>21.1</v>
      </c>
      <c r="AD19" s="11">
        <f>[15]Dezembro!$D$33</f>
        <v>19.5</v>
      </c>
      <c r="AE19" s="11">
        <f>[15]Dezembro!$D$34</f>
        <v>19.2</v>
      </c>
      <c r="AF19" s="11">
        <f>[15]Dezembro!$D$35</f>
        <v>20.2</v>
      </c>
      <c r="AG19" s="15">
        <f t="shared" si="6"/>
        <v>16.899999999999999</v>
      </c>
      <c r="AH19" s="95">
        <f t="shared" si="7"/>
        <v>19.7741935483871</v>
      </c>
    </row>
    <row r="20" spans="1:39" x14ac:dyDescent="0.2">
      <c r="A20" s="59" t="s">
        <v>5</v>
      </c>
      <c r="B20" s="11">
        <f>[16]Dezembro!$D$5</f>
        <v>23.8</v>
      </c>
      <c r="C20" s="11">
        <f>[16]Dezembro!$D$6</f>
        <v>24.2</v>
      </c>
      <c r="D20" s="11">
        <f>[16]Dezembro!$D$7</f>
        <v>21.6</v>
      </c>
      <c r="E20" s="11">
        <f>[16]Dezembro!$D$8</f>
        <v>22.1</v>
      </c>
      <c r="F20" s="11" t="str">
        <f>[16]Dezembro!$D$9</f>
        <v>*</v>
      </c>
      <c r="G20" s="11" t="str">
        <f>[16]Dezembro!$D$10</f>
        <v>*</v>
      </c>
      <c r="H20" s="11" t="str">
        <f>[16]Dezembro!$D$11</f>
        <v>*</v>
      </c>
      <c r="I20" s="11" t="str">
        <f>[16]Dezembro!$D$12</f>
        <v>*</v>
      </c>
      <c r="J20" s="11" t="str">
        <f>[16]Dezembro!$D$13</f>
        <v>*</v>
      </c>
      <c r="K20" s="11" t="str">
        <f>[16]Dezembro!$D$14</f>
        <v>*</v>
      </c>
      <c r="L20" s="11">
        <f>[16]Dezembro!$D$15</f>
        <v>29.6</v>
      </c>
      <c r="M20" s="11">
        <f>[16]Dezembro!$D$16</f>
        <v>27.1</v>
      </c>
      <c r="N20" s="11">
        <f>[16]Dezembro!$D$17</f>
        <v>24.3</v>
      </c>
      <c r="O20" s="11">
        <f>[16]Dezembro!$D$18</f>
        <v>25.3</v>
      </c>
      <c r="P20" s="11">
        <f>[16]Dezembro!$D$19</f>
        <v>27</v>
      </c>
      <c r="Q20" s="11" t="str">
        <f>[16]Dezembro!$D$20</f>
        <v>*</v>
      </c>
      <c r="R20" s="11" t="str">
        <f>[16]Dezembro!$D$21</f>
        <v>*</v>
      </c>
      <c r="S20" s="11" t="str">
        <f>[16]Dezembro!$D$22</f>
        <v>*</v>
      </c>
      <c r="T20" s="11" t="str">
        <f>[16]Dezembro!$D$23</f>
        <v>*</v>
      </c>
      <c r="U20" s="11" t="str">
        <f>[16]Dezembro!$D$24</f>
        <v>*</v>
      </c>
      <c r="V20" s="11" t="str">
        <f>[16]Dezembro!$D$25</f>
        <v>*</v>
      </c>
      <c r="W20" s="11" t="str">
        <f>[16]Dezembro!$D$26</f>
        <v>*</v>
      </c>
      <c r="X20" s="11">
        <f>[16]Dezembro!$D$27</f>
        <v>27.9</v>
      </c>
      <c r="Y20" s="11">
        <f>[16]Dezembro!$D$28</f>
        <v>24.2</v>
      </c>
      <c r="Z20" s="11">
        <f>[16]Dezembro!$D$29</f>
        <v>22.6</v>
      </c>
      <c r="AA20" s="11">
        <f>[16]Dezembro!$D$30</f>
        <v>24.8</v>
      </c>
      <c r="AB20" s="11">
        <f>[16]Dezembro!$D$31</f>
        <v>26</v>
      </c>
      <c r="AC20" s="11" t="str">
        <f>[16]Dezembro!$D$32</f>
        <v>*</v>
      </c>
      <c r="AD20" s="11" t="str">
        <f>[16]Dezembro!$D$33</f>
        <v>*</v>
      </c>
      <c r="AE20" s="11" t="str">
        <f>[16]Dezembro!$D$34</f>
        <v>*</v>
      </c>
      <c r="AF20" s="11">
        <f>[16]Dezembro!$D$35</f>
        <v>24.1</v>
      </c>
      <c r="AG20" s="15">
        <f t="shared" si="6"/>
        <v>21.6</v>
      </c>
      <c r="AH20" s="95">
        <f>AVERAGE(B20:AF20)</f>
        <v>24.97333333333334</v>
      </c>
      <c r="AI20" s="12" t="s">
        <v>47</v>
      </c>
      <c r="AL20" t="s">
        <v>47</v>
      </c>
    </row>
    <row r="21" spans="1:39" x14ac:dyDescent="0.2">
      <c r="A21" s="59" t="s">
        <v>43</v>
      </c>
      <c r="B21" s="11">
        <f>[17]Dezembro!$D$5</f>
        <v>20.9</v>
      </c>
      <c r="C21" s="11">
        <f>[17]Dezembro!$D$6</f>
        <v>20</v>
      </c>
      <c r="D21" s="11">
        <f>[17]Dezembro!$D$7</f>
        <v>16.399999999999999</v>
      </c>
      <c r="E21" s="11">
        <f>[17]Dezembro!$D$8</f>
        <v>17.399999999999999</v>
      </c>
      <c r="F21" s="11">
        <f>[17]Dezembro!$D$9</f>
        <v>19.3</v>
      </c>
      <c r="G21" s="11">
        <f>[17]Dezembro!$D$10</f>
        <v>19.8</v>
      </c>
      <c r="H21" s="11">
        <f>[17]Dezembro!$D$11</f>
        <v>20.8</v>
      </c>
      <c r="I21" s="11">
        <f>[17]Dezembro!$D$12</f>
        <v>18.399999999999999</v>
      </c>
      <c r="J21" s="11">
        <f>[17]Dezembro!$D$13</f>
        <v>18.2</v>
      </c>
      <c r="K21" s="11">
        <f>[17]Dezembro!$D$14</f>
        <v>19.5</v>
      </c>
      <c r="L21" s="11">
        <f>[17]Dezembro!$D$15</f>
        <v>19</v>
      </c>
      <c r="M21" s="11">
        <f>[17]Dezembro!$D$16</f>
        <v>20.9</v>
      </c>
      <c r="N21" s="11">
        <f>[17]Dezembro!$D$17</f>
        <v>17.7</v>
      </c>
      <c r="O21" s="11">
        <f>[17]Dezembro!$D$18</f>
        <v>18.8</v>
      </c>
      <c r="P21" s="11">
        <f>[17]Dezembro!$D$19</f>
        <v>20.9</v>
      </c>
      <c r="Q21" s="11">
        <f>[17]Dezembro!$D$20</f>
        <v>19.2</v>
      </c>
      <c r="R21" s="11">
        <f>[17]Dezembro!$D$21</f>
        <v>19.8</v>
      </c>
      <c r="S21" s="11">
        <f>[17]Dezembro!$D$22</f>
        <v>20.5</v>
      </c>
      <c r="T21" s="11">
        <f>[17]Dezembro!$D$23</f>
        <v>17.899999999999999</v>
      </c>
      <c r="U21" s="11">
        <f>[17]Dezembro!$D$24</f>
        <v>19.8</v>
      </c>
      <c r="V21" s="11">
        <f>[17]Dezembro!$D$25</f>
        <v>20</v>
      </c>
      <c r="W21" s="11">
        <f>[17]Dezembro!$D$26</f>
        <v>19.399999999999999</v>
      </c>
      <c r="X21" s="11">
        <f>[17]Dezembro!$D$27</f>
        <v>21.1</v>
      </c>
      <c r="Y21" s="11">
        <f>[17]Dezembro!$D$28</f>
        <v>20.6</v>
      </c>
      <c r="Z21" s="11">
        <f>[17]Dezembro!$D$29</f>
        <v>20.6</v>
      </c>
      <c r="AA21" s="11">
        <f>[17]Dezembro!$D$30</f>
        <v>20.100000000000001</v>
      </c>
      <c r="AB21" s="11">
        <f>[17]Dezembro!$D$31</f>
        <v>20.399999999999999</v>
      </c>
      <c r="AC21" s="11">
        <f>[17]Dezembro!$D$32</f>
        <v>20.9</v>
      </c>
      <c r="AD21" s="11">
        <f>[17]Dezembro!$D$33</f>
        <v>20.3</v>
      </c>
      <c r="AE21" s="11">
        <f>[17]Dezembro!$D$34</f>
        <v>19.7</v>
      </c>
      <c r="AF21" s="11">
        <f>[17]Dezembro!$D$35</f>
        <v>20.7</v>
      </c>
      <c r="AG21" s="15">
        <f>MIN(B21:AF21)</f>
        <v>16.399999999999999</v>
      </c>
      <c r="AH21" s="95">
        <f>AVERAGE(B21:AF21)</f>
        <v>19.64516129032258</v>
      </c>
      <c r="AJ21" t="s">
        <v>47</v>
      </c>
    </row>
    <row r="22" spans="1:39" x14ac:dyDescent="0.2">
      <c r="A22" s="59" t="s">
        <v>6</v>
      </c>
      <c r="B22" s="11">
        <f>[18]Dezembro!$D$5</f>
        <v>29</v>
      </c>
      <c r="C22" s="11">
        <f>[18]Dezembro!$D$6</f>
        <v>24.8</v>
      </c>
      <c r="D22" s="11">
        <f>[18]Dezembro!$D$7</f>
        <v>23.6</v>
      </c>
      <c r="E22" s="11">
        <f>[18]Dezembro!$D$8</f>
        <v>23.4</v>
      </c>
      <c r="F22" s="11">
        <f>[18]Dezembro!$D$9</f>
        <v>22.8</v>
      </c>
      <c r="G22" s="11">
        <f>[18]Dezembro!$D$10</f>
        <v>24</v>
      </c>
      <c r="H22" s="11">
        <f>[18]Dezembro!$D$11</f>
        <v>25.3</v>
      </c>
      <c r="I22" s="11">
        <f>[18]Dezembro!$D$12</f>
        <v>23.5</v>
      </c>
      <c r="J22" s="11">
        <f>[18]Dezembro!$D$13</f>
        <v>23.5</v>
      </c>
      <c r="K22" s="11">
        <f>[18]Dezembro!$D$14</f>
        <v>25.4</v>
      </c>
      <c r="L22" s="11">
        <f>[18]Dezembro!$D$15</f>
        <v>24.2</v>
      </c>
      <c r="M22" s="11">
        <f>[18]Dezembro!$D$16</f>
        <v>25.9</v>
      </c>
      <c r="N22" s="11">
        <f>[18]Dezembro!$D$17</f>
        <v>22.5</v>
      </c>
      <c r="O22" s="11">
        <f>[18]Dezembro!$D$18</f>
        <v>23.8</v>
      </c>
      <c r="P22" s="11">
        <f>[18]Dezembro!$D$19</f>
        <v>24.8</v>
      </c>
      <c r="Q22" s="11">
        <f>[18]Dezembro!$D$20</f>
        <v>24.9</v>
      </c>
      <c r="R22" s="11">
        <f>[18]Dezembro!$D$21</f>
        <v>25.1</v>
      </c>
      <c r="S22" s="11">
        <f>[18]Dezembro!$D$22</f>
        <v>24.4</v>
      </c>
      <c r="T22" s="11">
        <f>[18]Dezembro!$D$23</f>
        <v>23.3</v>
      </c>
      <c r="U22" s="11">
        <f>[18]Dezembro!$D$24</f>
        <v>24.2</v>
      </c>
      <c r="V22" s="11">
        <f>[18]Dezembro!$D$25</f>
        <v>23.9</v>
      </c>
      <c r="W22" s="11">
        <f>[18]Dezembro!$D$26</f>
        <v>24.9</v>
      </c>
      <c r="X22" s="11">
        <f>[18]Dezembro!$D$27</f>
        <v>23.8</v>
      </c>
      <c r="Y22" s="11">
        <f>[18]Dezembro!$D$28</f>
        <v>23.2</v>
      </c>
      <c r="Z22" s="11">
        <f>[18]Dezembro!$D$29</f>
        <v>23.5</v>
      </c>
      <c r="AA22" s="11">
        <f>[18]Dezembro!$D$30</f>
        <v>24</v>
      </c>
      <c r="AB22" s="11">
        <f>[18]Dezembro!$D$31</f>
        <v>24.5</v>
      </c>
      <c r="AC22" s="11">
        <f>[18]Dezembro!$D$32</f>
        <v>23.7</v>
      </c>
      <c r="AD22" s="11">
        <f>[18]Dezembro!$D$33</f>
        <v>23.3</v>
      </c>
      <c r="AE22" s="11">
        <f>[18]Dezembro!$D$34</f>
        <v>23.5</v>
      </c>
      <c r="AF22" s="11">
        <f>[18]Dezembro!$D$35</f>
        <v>24</v>
      </c>
      <c r="AG22" s="15">
        <f t="shared" si="6"/>
        <v>22.5</v>
      </c>
      <c r="AH22" s="95">
        <f t="shared" si="7"/>
        <v>24.216129032258067</v>
      </c>
      <c r="AJ22" t="s">
        <v>47</v>
      </c>
      <c r="AL22" t="s">
        <v>47</v>
      </c>
    </row>
    <row r="23" spans="1:39" x14ac:dyDescent="0.2">
      <c r="A23" s="59" t="s">
        <v>7</v>
      </c>
      <c r="B23" s="11">
        <f>[19]Dezembro!$D$5</f>
        <v>21.7</v>
      </c>
      <c r="C23" s="11">
        <f>[19]Dezembro!$D$6</f>
        <v>17.2</v>
      </c>
      <c r="D23" s="11">
        <f>[19]Dezembro!$D$7</f>
        <v>14.2</v>
      </c>
      <c r="E23" s="11">
        <f>[19]Dezembro!$D$8</f>
        <v>16.7</v>
      </c>
      <c r="F23" s="11">
        <f>[19]Dezembro!$D$9</f>
        <v>17.600000000000001</v>
      </c>
      <c r="G23" s="11">
        <f>[19]Dezembro!$D$10</f>
        <v>18.3</v>
      </c>
      <c r="H23" s="11">
        <f>[19]Dezembro!$D$11</f>
        <v>19.600000000000001</v>
      </c>
      <c r="I23" s="11">
        <f>[19]Dezembro!$D$12</f>
        <v>15.3</v>
      </c>
      <c r="J23" s="11">
        <f>[19]Dezembro!$D$13</f>
        <v>18.100000000000001</v>
      </c>
      <c r="K23" s="11">
        <f>[19]Dezembro!$D$14</f>
        <v>21.3</v>
      </c>
      <c r="L23" s="11">
        <f>[19]Dezembro!$D$15</f>
        <v>23.1</v>
      </c>
      <c r="M23" s="11">
        <f>[19]Dezembro!$D$16</f>
        <v>22.8</v>
      </c>
      <c r="N23" s="11">
        <f>[19]Dezembro!$D$17</f>
        <v>20.7</v>
      </c>
      <c r="O23" s="11">
        <f>[19]Dezembro!$D$18</f>
        <v>21.7</v>
      </c>
      <c r="P23" s="11">
        <f>[19]Dezembro!$D$19</f>
        <v>22.9</v>
      </c>
      <c r="Q23" s="11">
        <f>[19]Dezembro!$D$20</f>
        <v>20.6</v>
      </c>
      <c r="R23" s="11">
        <f>[19]Dezembro!$D$21</f>
        <v>22.3</v>
      </c>
      <c r="S23" s="11">
        <f>[19]Dezembro!$D$22</f>
        <v>23.4</v>
      </c>
      <c r="T23" s="11">
        <f>[19]Dezembro!$D$23</f>
        <v>22.2</v>
      </c>
      <c r="U23" s="11">
        <f>[19]Dezembro!$D$24</f>
        <v>23</v>
      </c>
      <c r="V23" s="11">
        <f>[19]Dezembro!$D$25</f>
        <v>21.9</v>
      </c>
      <c r="W23" s="11">
        <f>[19]Dezembro!$D$26</f>
        <v>20.5</v>
      </c>
      <c r="X23" s="11">
        <f>[19]Dezembro!$D$27</f>
        <v>21.7</v>
      </c>
      <c r="Y23" s="11">
        <f>[19]Dezembro!$D$28</f>
        <v>21.7</v>
      </c>
      <c r="Z23" s="11">
        <f>[19]Dezembro!$D$29</f>
        <v>21.2</v>
      </c>
      <c r="AA23" s="11">
        <f>[19]Dezembro!$D$30</f>
        <v>20.6</v>
      </c>
      <c r="AB23" s="11">
        <f>[19]Dezembro!$D$31</f>
        <v>21.6</v>
      </c>
      <c r="AC23" s="11">
        <f>[19]Dezembro!$D$32</f>
        <v>20.7</v>
      </c>
      <c r="AD23" s="11">
        <f>[19]Dezembro!$D$33</f>
        <v>22.2</v>
      </c>
      <c r="AE23" s="11">
        <f>[19]Dezembro!$D$34</f>
        <v>21.4</v>
      </c>
      <c r="AF23" s="11">
        <f>[19]Dezembro!$D$35</f>
        <v>21.8</v>
      </c>
      <c r="AG23" s="15">
        <f t="shared" si="6"/>
        <v>14.2</v>
      </c>
      <c r="AH23" s="95">
        <f>AVERAGE(B23:AF23)</f>
        <v>20.580645161290324</v>
      </c>
      <c r="AJ23" t="s">
        <v>47</v>
      </c>
      <c r="AK23" t="s">
        <v>47</v>
      </c>
      <c r="AL23" t="s">
        <v>47</v>
      </c>
    </row>
    <row r="24" spans="1:39" x14ac:dyDescent="0.2">
      <c r="A24" s="59" t="s">
        <v>169</v>
      </c>
      <c r="B24" s="11">
        <f>[20]Dezembro!$D$5</f>
        <v>22.2</v>
      </c>
      <c r="C24" s="11">
        <f>[20]Dezembro!$D$6</f>
        <v>18.399999999999999</v>
      </c>
      <c r="D24" s="11">
        <f>[20]Dezembro!$D$7</f>
        <v>16.3</v>
      </c>
      <c r="E24" s="11">
        <f>[20]Dezembro!$D$8</f>
        <v>17</v>
      </c>
      <c r="F24" s="11">
        <f>[20]Dezembro!$D$9</f>
        <v>19.2</v>
      </c>
      <c r="G24" s="11">
        <f>[20]Dezembro!$D$10</f>
        <v>19.899999999999999</v>
      </c>
      <c r="H24" s="11">
        <f>[20]Dezembro!$D$11</f>
        <v>18.7</v>
      </c>
      <c r="I24" s="11">
        <f>[20]Dezembro!$D$12</f>
        <v>15</v>
      </c>
      <c r="J24" s="11">
        <f>[20]Dezembro!$D$13</f>
        <v>18.600000000000001</v>
      </c>
      <c r="K24" s="11">
        <f>[20]Dezembro!$D$14</f>
        <v>17.7</v>
      </c>
      <c r="L24" s="11">
        <f>[20]Dezembro!$D$15</f>
        <v>21.5</v>
      </c>
      <c r="M24" s="11">
        <f>[20]Dezembro!$D$16</f>
        <v>21.9</v>
      </c>
      <c r="N24" s="11">
        <f>[20]Dezembro!$D$17</f>
        <v>21.1</v>
      </c>
      <c r="O24" s="11">
        <f>[20]Dezembro!$D$18</f>
        <v>21.6</v>
      </c>
      <c r="P24" s="11">
        <f>[20]Dezembro!$D$19</f>
        <v>23.1</v>
      </c>
      <c r="Q24" s="11">
        <f>[20]Dezembro!$D$20</f>
        <v>21.5</v>
      </c>
      <c r="R24" s="11">
        <f>[20]Dezembro!$D$21</f>
        <v>22.3</v>
      </c>
      <c r="S24" s="11">
        <f>[20]Dezembro!$D$22</f>
        <v>23.5</v>
      </c>
      <c r="T24" s="11">
        <f>[20]Dezembro!$D$23</f>
        <v>22.1</v>
      </c>
      <c r="U24" s="11">
        <f>[20]Dezembro!$D$24</f>
        <v>23</v>
      </c>
      <c r="V24" s="11">
        <f>[20]Dezembro!$D$25</f>
        <v>22.4</v>
      </c>
      <c r="W24" s="11">
        <f>[20]Dezembro!$D$26</f>
        <v>22.2</v>
      </c>
      <c r="X24" s="11">
        <f>[20]Dezembro!$D$27</f>
        <v>21.2</v>
      </c>
      <c r="Y24" s="11">
        <f>[20]Dezembro!$D$28</f>
        <v>22.3</v>
      </c>
      <c r="Z24" s="11">
        <f>[20]Dezembro!$D$29</f>
        <v>22.6</v>
      </c>
      <c r="AA24" s="11">
        <f>[20]Dezembro!$D$30</f>
        <v>22.4</v>
      </c>
      <c r="AB24" s="11">
        <f>[20]Dezembro!$D$31</f>
        <v>21.8</v>
      </c>
      <c r="AC24" s="11">
        <f>[20]Dezembro!$D$32</f>
        <v>22.8</v>
      </c>
      <c r="AD24" s="11">
        <f>[20]Dezembro!$D$33</f>
        <v>23.2</v>
      </c>
      <c r="AE24" s="11">
        <f>[20]Dezembro!$D$34</f>
        <v>22.3</v>
      </c>
      <c r="AF24" s="11">
        <f>[20]Dezembro!$D$35</f>
        <v>21.7</v>
      </c>
      <c r="AG24" s="15">
        <f t="shared" si="6"/>
        <v>15</v>
      </c>
      <c r="AH24" s="95">
        <f t="shared" ref="AH24" si="8">AVERAGE(B24:AF24)</f>
        <v>20.951612903225804</v>
      </c>
      <c r="AJ24" t="s">
        <v>47</v>
      </c>
      <c r="AM24" t="s">
        <v>47</v>
      </c>
    </row>
    <row r="25" spans="1:39" x14ac:dyDescent="0.2">
      <c r="A25" s="59" t="s">
        <v>170</v>
      </c>
      <c r="B25" s="11">
        <f>[21]Dezembro!$D$5</f>
        <v>20.100000000000001</v>
      </c>
      <c r="C25" s="11">
        <f>[21]Dezembro!$D$6</f>
        <v>17.2</v>
      </c>
      <c r="D25" s="11">
        <f>[21]Dezembro!$D$7</f>
        <v>13.4</v>
      </c>
      <c r="E25" s="11">
        <f>[21]Dezembro!$D$8</f>
        <v>12.6</v>
      </c>
      <c r="F25" s="11">
        <f>[21]Dezembro!$D$9</f>
        <v>15.6</v>
      </c>
      <c r="G25" s="11">
        <f>[21]Dezembro!$D$10</f>
        <v>14.9</v>
      </c>
      <c r="H25" s="11">
        <f>[21]Dezembro!$D$11</f>
        <v>16.8</v>
      </c>
      <c r="I25" s="11">
        <f>[21]Dezembro!$D$12</f>
        <v>13.1</v>
      </c>
      <c r="J25" s="11">
        <f>[21]Dezembro!$D$13</f>
        <v>17.3</v>
      </c>
      <c r="K25" s="11">
        <f>[21]Dezembro!$D$14</f>
        <v>15.5</v>
      </c>
      <c r="L25" s="11">
        <f>[21]Dezembro!$D$15</f>
        <v>19.3</v>
      </c>
      <c r="M25" s="11">
        <f>[21]Dezembro!$D$16</f>
        <v>18.8</v>
      </c>
      <c r="N25" s="11">
        <f>[21]Dezembro!$D$17</f>
        <v>21.9</v>
      </c>
      <c r="O25" s="11">
        <f>[21]Dezembro!$D$18</f>
        <v>22.3</v>
      </c>
      <c r="P25" s="11">
        <f>[21]Dezembro!$D$19</f>
        <v>22.6</v>
      </c>
      <c r="Q25" s="11">
        <f>[21]Dezembro!$D$20</f>
        <v>21.4</v>
      </c>
      <c r="R25" s="11">
        <f>[21]Dezembro!$D$21</f>
        <v>21.5</v>
      </c>
      <c r="S25" s="11">
        <f>[21]Dezembro!$D$22</f>
        <v>21.6</v>
      </c>
      <c r="T25" s="11">
        <f>[21]Dezembro!$D$23</f>
        <v>22.5</v>
      </c>
      <c r="U25" s="11">
        <f>[21]Dezembro!$D$24</f>
        <v>22.4</v>
      </c>
      <c r="V25" s="11">
        <f>[21]Dezembro!$D$25</f>
        <v>21.4</v>
      </c>
      <c r="W25" s="11">
        <f>[21]Dezembro!$D$26</f>
        <v>21.9</v>
      </c>
      <c r="X25" s="11">
        <f>[21]Dezembro!$D$27</f>
        <v>22.6</v>
      </c>
      <c r="Y25" s="11">
        <f>[21]Dezembro!$D$28</f>
        <v>22</v>
      </c>
      <c r="Z25" s="11">
        <f>[21]Dezembro!$D$29</f>
        <v>22</v>
      </c>
      <c r="AA25" s="11">
        <f>[21]Dezembro!$D$30</f>
        <v>22.7</v>
      </c>
      <c r="AB25" s="11">
        <f>[21]Dezembro!$D$31</f>
        <v>21.2</v>
      </c>
      <c r="AC25" s="11">
        <f>[21]Dezembro!$D$32</f>
        <v>22.1</v>
      </c>
      <c r="AD25" s="11">
        <f>[21]Dezembro!$D$33</f>
        <v>23.2</v>
      </c>
      <c r="AE25" s="11">
        <f>[21]Dezembro!$D$34</f>
        <v>21.8</v>
      </c>
      <c r="AF25" s="11">
        <f>[21]Dezembro!$D$35</f>
        <v>22.2</v>
      </c>
      <c r="AG25" s="15">
        <f t="shared" si="6"/>
        <v>12.6</v>
      </c>
      <c r="AH25" s="95">
        <f>AVERAGE(B25:AF25)</f>
        <v>19.803225806451614</v>
      </c>
      <c r="AI25" s="12" t="s">
        <v>47</v>
      </c>
      <c r="AJ25" t="s">
        <v>47</v>
      </c>
      <c r="AL25" t="s">
        <v>47</v>
      </c>
    </row>
    <row r="26" spans="1:39" x14ac:dyDescent="0.2">
      <c r="A26" s="59" t="s">
        <v>171</v>
      </c>
      <c r="B26" s="11">
        <f>[22]Dezembro!$D$5</f>
        <v>22.1</v>
      </c>
      <c r="C26" s="11">
        <f>[22]Dezembro!$D$6</f>
        <v>18.7</v>
      </c>
      <c r="D26" s="11">
        <f>[22]Dezembro!$D$7</f>
        <v>17.100000000000001</v>
      </c>
      <c r="E26" s="11">
        <f>[22]Dezembro!$D$8</f>
        <v>17.3</v>
      </c>
      <c r="F26" s="11">
        <f>[22]Dezembro!$D$9</f>
        <v>18.399999999999999</v>
      </c>
      <c r="G26" s="11">
        <f>[22]Dezembro!$D$10</f>
        <v>22.5</v>
      </c>
      <c r="H26" s="11">
        <f>[22]Dezembro!$D$11</f>
        <v>22.5</v>
      </c>
      <c r="I26" s="11">
        <f>[22]Dezembro!$D$12</f>
        <v>17.899999999999999</v>
      </c>
      <c r="J26" s="11">
        <f>[22]Dezembro!$D$13</f>
        <v>17.7</v>
      </c>
      <c r="K26" s="11">
        <f>[22]Dezembro!$D$14</f>
        <v>19.600000000000001</v>
      </c>
      <c r="L26" s="11">
        <f>[22]Dezembro!$D$15</f>
        <v>21.9</v>
      </c>
      <c r="M26" s="11">
        <f>[22]Dezembro!$D$16</f>
        <v>22.5</v>
      </c>
      <c r="N26" s="11">
        <f>[22]Dezembro!$D$17</f>
        <v>21.6</v>
      </c>
      <c r="O26" s="11">
        <f>[22]Dezembro!$D$18</f>
        <v>22.3</v>
      </c>
      <c r="P26" s="11">
        <f>[22]Dezembro!$D$19</f>
        <v>23.1</v>
      </c>
      <c r="Q26" s="11">
        <f>[22]Dezembro!$D$20</f>
        <v>21.3</v>
      </c>
      <c r="R26" s="11">
        <f>[22]Dezembro!$D$21</f>
        <v>22.6</v>
      </c>
      <c r="S26" s="11">
        <f>[22]Dezembro!$D$22</f>
        <v>22.6</v>
      </c>
      <c r="T26" s="11">
        <f>[22]Dezembro!$D$23</f>
        <v>21.8</v>
      </c>
      <c r="U26" s="11">
        <f>[22]Dezembro!$D$24</f>
        <v>22.7</v>
      </c>
      <c r="V26" s="11">
        <f>[22]Dezembro!$D$25</f>
        <v>21.9</v>
      </c>
      <c r="W26" s="11">
        <f>[22]Dezembro!$D$26</f>
        <v>21.6</v>
      </c>
      <c r="X26" s="11">
        <f>[22]Dezembro!$D$27</f>
        <v>23.2</v>
      </c>
      <c r="Y26" s="11">
        <f>[22]Dezembro!$D$28</f>
        <v>22.1</v>
      </c>
      <c r="Z26" s="11">
        <f>[22]Dezembro!$D$29</f>
        <v>22</v>
      </c>
      <c r="AA26" s="11">
        <f>[22]Dezembro!$D$30</f>
        <v>21.1</v>
      </c>
      <c r="AB26" s="11">
        <f>[22]Dezembro!$D$31</f>
        <v>21.6</v>
      </c>
      <c r="AC26" s="11">
        <f>[22]Dezembro!$D$32</f>
        <v>21.1</v>
      </c>
      <c r="AD26" s="11">
        <f>[22]Dezembro!$D$33</f>
        <v>22.5</v>
      </c>
      <c r="AE26" s="11">
        <f>[22]Dezembro!$D$34</f>
        <v>21.9</v>
      </c>
      <c r="AF26" s="11">
        <f>[22]Dezembro!$D$35</f>
        <v>21.9</v>
      </c>
      <c r="AG26" s="15">
        <f>MIN(B26:AF26)</f>
        <v>17.100000000000001</v>
      </c>
      <c r="AH26" s="95">
        <f>AVERAGE(B26:AF26)</f>
        <v>21.196774193548393</v>
      </c>
      <c r="AJ26" t="s">
        <v>47</v>
      </c>
    </row>
    <row r="27" spans="1:39" x14ac:dyDescent="0.2">
      <c r="A27" s="59" t="s">
        <v>8</v>
      </c>
      <c r="B27" s="11">
        <f>[23]Dezembro!$D$5</f>
        <v>20.8</v>
      </c>
      <c r="C27" s="11">
        <f>[23]Dezembro!$D$6</f>
        <v>18.600000000000001</v>
      </c>
      <c r="D27" s="11">
        <f>[23]Dezembro!$D$7</f>
        <v>16.100000000000001</v>
      </c>
      <c r="E27" s="11">
        <f>[23]Dezembro!$D$8</f>
        <v>17.3</v>
      </c>
      <c r="F27" s="11">
        <f>[23]Dezembro!$D$9</f>
        <v>17.399999999999999</v>
      </c>
      <c r="G27" s="11">
        <f>[23]Dezembro!$D$10</f>
        <v>19.899999999999999</v>
      </c>
      <c r="H27" s="11">
        <f>[23]Dezembro!$D$11</f>
        <v>19.899999999999999</v>
      </c>
      <c r="I27" s="11">
        <f>[23]Dezembro!$D$12</f>
        <v>16.100000000000001</v>
      </c>
      <c r="J27" s="11">
        <f>[23]Dezembro!$D$13</f>
        <v>17.100000000000001</v>
      </c>
      <c r="K27" s="11">
        <f>[23]Dezembro!$D$14</f>
        <v>18.600000000000001</v>
      </c>
      <c r="L27" s="11">
        <f>[23]Dezembro!$D$15</f>
        <v>21.8</v>
      </c>
      <c r="M27" s="11">
        <f>[23]Dezembro!$D$16</f>
        <v>20.7</v>
      </c>
      <c r="N27" s="11">
        <f>[23]Dezembro!$D$17</f>
        <v>21.1</v>
      </c>
      <c r="O27" s="11">
        <f>[23]Dezembro!$D$18</f>
        <v>23.1</v>
      </c>
      <c r="P27" s="11">
        <f>[23]Dezembro!$D$19</f>
        <v>19.7</v>
      </c>
      <c r="Q27" s="11">
        <f>[23]Dezembro!$D$20</f>
        <v>22</v>
      </c>
      <c r="R27" s="11">
        <f>[23]Dezembro!$D$21</f>
        <v>22.7</v>
      </c>
      <c r="S27" s="11">
        <f>[23]Dezembro!$D$22</f>
        <v>22.9</v>
      </c>
      <c r="T27" s="11">
        <f>[23]Dezembro!$D$23</f>
        <v>20.6</v>
      </c>
      <c r="U27" s="11">
        <f>[23]Dezembro!$D$24</f>
        <v>21.8</v>
      </c>
      <c r="V27" s="11">
        <f>[23]Dezembro!$D$25</f>
        <v>22.2</v>
      </c>
      <c r="W27" s="11">
        <f>[23]Dezembro!$D$26</f>
        <v>21.5</v>
      </c>
      <c r="X27" s="11">
        <f>[23]Dezembro!$D$27</f>
        <v>21.1</v>
      </c>
      <c r="Y27" s="11">
        <f>[23]Dezembro!$D$28</f>
        <v>21.4</v>
      </c>
      <c r="Z27" s="11">
        <f>[23]Dezembro!$D$29</f>
        <v>21.8</v>
      </c>
      <c r="AA27" s="11">
        <f>[23]Dezembro!$D$30</f>
        <v>22.8</v>
      </c>
      <c r="AB27" s="11">
        <f>[23]Dezembro!$D$31</f>
        <v>21.5</v>
      </c>
      <c r="AC27" s="11">
        <f>[23]Dezembro!$D$32</f>
        <v>22</v>
      </c>
      <c r="AD27" s="11">
        <f>[23]Dezembro!$D$33</f>
        <v>23.9</v>
      </c>
      <c r="AE27" s="11">
        <f>[23]Dezembro!$D$34</f>
        <v>22.6</v>
      </c>
      <c r="AF27" s="11">
        <f>[23]Dezembro!$D$35</f>
        <v>22.8</v>
      </c>
      <c r="AG27" s="15">
        <f>MIN(B27:AF27)</f>
        <v>16.100000000000001</v>
      </c>
      <c r="AH27" s="95">
        <f>AVERAGE(B27:AF27)</f>
        <v>20.703225806451613</v>
      </c>
      <c r="AJ27" t="s">
        <v>47</v>
      </c>
    </row>
    <row r="28" spans="1:39" x14ac:dyDescent="0.2">
      <c r="A28" s="59" t="s">
        <v>9</v>
      </c>
      <c r="B28" s="11">
        <f>[24]Dezembro!$D$5</f>
        <v>21.9</v>
      </c>
      <c r="C28" s="11">
        <f>[24]Dezembro!$D$6</f>
        <v>18.899999999999999</v>
      </c>
      <c r="D28" s="11">
        <f>[24]Dezembro!$D$7</f>
        <v>16.899999999999999</v>
      </c>
      <c r="E28" s="11">
        <f>[24]Dezembro!$D$8</f>
        <v>19.3</v>
      </c>
      <c r="F28" s="11">
        <f>[24]Dezembro!$D$9</f>
        <v>21.8</v>
      </c>
      <c r="G28" s="11">
        <f>[24]Dezembro!$D$10</f>
        <v>22.4</v>
      </c>
      <c r="H28" s="11">
        <f>[24]Dezembro!$D$11</f>
        <v>21.3</v>
      </c>
      <c r="I28" s="11">
        <f>[24]Dezembro!$D$12</f>
        <v>17.7</v>
      </c>
      <c r="J28" s="11">
        <f>[24]Dezembro!$D$13</f>
        <v>17.899999999999999</v>
      </c>
      <c r="K28" s="11">
        <f>[24]Dezembro!$D$14</f>
        <v>21</v>
      </c>
      <c r="L28" s="11">
        <f>[24]Dezembro!$D$15</f>
        <v>23.1</v>
      </c>
      <c r="M28" s="11">
        <f>[24]Dezembro!$D$16</f>
        <v>24.1</v>
      </c>
      <c r="N28" s="11">
        <f>[24]Dezembro!$D$17</f>
        <v>20.7</v>
      </c>
      <c r="O28" s="11">
        <f>[24]Dezembro!$D$18</f>
        <v>22.8</v>
      </c>
      <c r="P28" s="11">
        <f>[24]Dezembro!$D$19</f>
        <v>24</v>
      </c>
      <c r="Q28" s="11">
        <f>[24]Dezembro!$D$20</f>
        <v>22.3</v>
      </c>
      <c r="R28" s="11">
        <f>[24]Dezembro!$D$21</f>
        <v>23.7</v>
      </c>
      <c r="S28" s="11">
        <f>[24]Dezembro!$D$22</f>
        <v>25.2</v>
      </c>
      <c r="T28" s="11">
        <f>[24]Dezembro!$D$23</f>
        <v>22.4</v>
      </c>
      <c r="U28" s="11">
        <f>[24]Dezembro!$D$24</f>
        <v>24.8</v>
      </c>
      <c r="V28" s="11">
        <f>[24]Dezembro!$D$25</f>
        <v>23.8</v>
      </c>
      <c r="W28" s="11">
        <f>[24]Dezembro!$D$26</f>
        <v>23.4</v>
      </c>
      <c r="X28" s="11">
        <f>[24]Dezembro!$D$27</f>
        <v>21.7</v>
      </c>
      <c r="Y28" s="11">
        <f>[24]Dezembro!$D$28</f>
        <v>21.4</v>
      </c>
      <c r="Z28" s="11">
        <f>[24]Dezembro!$D$29</f>
        <v>22.2</v>
      </c>
      <c r="AA28" s="11">
        <f>[24]Dezembro!$D$30</f>
        <v>22.7</v>
      </c>
      <c r="AB28" s="11">
        <f>[24]Dezembro!$D$31</f>
        <v>22.7</v>
      </c>
      <c r="AC28" s="11">
        <f>[24]Dezembro!$D$32</f>
        <v>23.3</v>
      </c>
      <c r="AD28" s="11">
        <f>[24]Dezembro!$D$33</f>
        <v>21.5</v>
      </c>
      <c r="AE28" s="11">
        <f>[24]Dezembro!$D$34</f>
        <v>23</v>
      </c>
      <c r="AF28" s="11">
        <f>[24]Dezembro!$D$35</f>
        <v>22.8</v>
      </c>
      <c r="AG28" s="15">
        <f t="shared" ref="AG28:AG31" si="9">MIN(B28:AF28)</f>
        <v>16.899999999999999</v>
      </c>
      <c r="AH28" s="95">
        <f t="shared" ref="AH28:AH31" si="10">AVERAGE(B28:AF28)</f>
        <v>21.958064516129035</v>
      </c>
      <c r="AL28" t="s">
        <v>47</v>
      </c>
      <c r="AM28" t="s">
        <v>47</v>
      </c>
    </row>
    <row r="29" spans="1:39" x14ac:dyDescent="0.2">
      <c r="A29" s="59" t="s">
        <v>42</v>
      </c>
      <c r="B29" s="11">
        <f>[25]Dezembro!$D$5</f>
        <v>23.2</v>
      </c>
      <c r="C29" s="11">
        <f>[25]Dezembro!$D$6</f>
        <v>18.7</v>
      </c>
      <c r="D29" s="11">
        <f>[25]Dezembro!$D$7</f>
        <v>15.6</v>
      </c>
      <c r="E29" s="11">
        <f>[25]Dezembro!$D$8</f>
        <v>16.899999999999999</v>
      </c>
      <c r="F29" s="11">
        <f>[25]Dezembro!$D$9</f>
        <v>18.899999999999999</v>
      </c>
      <c r="G29" s="11">
        <f>[25]Dezembro!$D$10</f>
        <v>20.8</v>
      </c>
      <c r="H29" s="11">
        <f>[25]Dezembro!$D$11</f>
        <v>21.6</v>
      </c>
      <c r="I29" s="11">
        <f>[25]Dezembro!$D$12</f>
        <v>16.7</v>
      </c>
      <c r="J29" s="11">
        <f>[25]Dezembro!$D$13</f>
        <v>19.899999999999999</v>
      </c>
      <c r="K29" s="11">
        <f>[25]Dezembro!$D$14</f>
        <v>21.3</v>
      </c>
      <c r="L29" s="11">
        <f>[25]Dezembro!$D$15</f>
        <v>22.5</v>
      </c>
      <c r="M29" s="11">
        <f>[25]Dezembro!$D$16</f>
        <v>22.3</v>
      </c>
      <c r="N29" s="11">
        <f>[25]Dezembro!$D$17</f>
        <v>22.3</v>
      </c>
      <c r="O29" s="11">
        <f>[25]Dezembro!$D$18</f>
        <v>23.2</v>
      </c>
      <c r="P29" s="11">
        <f>[25]Dezembro!$D$19</f>
        <v>23.9</v>
      </c>
      <c r="Q29" s="11">
        <f>[25]Dezembro!$D$20</f>
        <v>23.4</v>
      </c>
      <c r="R29" s="11">
        <f>[25]Dezembro!$D$21</f>
        <v>22.4</v>
      </c>
      <c r="S29" s="11">
        <f>[25]Dezembro!$D$22</f>
        <v>23.5</v>
      </c>
      <c r="T29" s="11">
        <f>[25]Dezembro!$D$23</f>
        <v>22.4</v>
      </c>
      <c r="U29" s="11">
        <f>[25]Dezembro!$D$24</f>
        <v>22.6</v>
      </c>
      <c r="V29" s="11">
        <f>[25]Dezembro!$D$25</f>
        <v>23.5</v>
      </c>
      <c r="W29" s="11">
        <f>[25]Dezembro!$D$26</f>
        <v>24</v>
      </c>
      <c r="X29" s="11">
        <f>[25]Dezembro!$D$27</f>
        <v>22.7</v>
      </c>
      <c r="Y29" s="11">
        <f>[25]Dezembro!$D$28</f>
        <v>23.1</v>
      </c>
      <c r="Z29" s="11">
        <f>[25]Dezembro!$D$29</f>
        <v>22.5</v>
      </c>
      <c r="AA29" s="11">
        <f>[25]Dezembro!$D$30</f>
        <v>22.7</v>
      </c>
      <c r="AB29" s="11">
        <f>[25]Dezembro!$D$31</f>
        <v>22.9</v>
      </c>
      <c r="AC29" s="11">
        <f>[25]Dezembro!$D$32</f>
        <v>24.4</v>
      </c>
      <c r="AD29" s="11">
        <f>[25]Dezembro!$D$33</f>
        <v>22.6</v>
      </c>
      <c r="AE29" s="11">
        <f>[25]Dezembro!$D$34</f>
        <v>23.4</v>
      </c>
      <c r="AF29" s="11">
        <f>[25]Dezembro!$D$35</f>
        <v>23.7</v>
      </c>
      <c r="AG29" s="15">
        <f t="shared" si="9"/>
        <v>15.6</v>
      </c>
      <c r="AH29" s="95">
        <f t="shared" si="10"/>
        <v>21.858064516129033</v>
      </c>
      <c r="AM29" t="s">
        <v>47</v>
      </c>
    </row>
    <row r="30" spans="1:39" x14ac:dyDescent="0.2">
      <c r="A30" s="59" t="s">
        <v>10</v>
      </c>
      <c r="B30" s="11">
        <f>[26]Dezembro!$D$5</f>
        <v>21.2</v>
      </c>
      <c r="C30" s="11">
        <f>[26]Dezembro!$D$6</f>
        <v>17.899999999999999</v>
      </c>
      <c r="D30" s="11">
        <f>[26]Dezembro!$D$7</f>
        <v>15.2</v>
      </c>
      <c r="E30" s="11">
        <f>[26]Dezembro!$D$8</f>
        <v>16</v>
      </c>
      <c r="F30" s="11">
        <f>[26]Dezembro!$D$9</f>
        <v>18.600000000000001</v>
      </c>
      <c r="G30" s="11">
        <f>[26]Dezembro!$D$10</f>
        <v>18.8</v>
      </c>
      <c r="H30" s="11">
        <f>[26]Dezembro!$D$11</f>
        <v>19.600000000000001</v>
      </c>
      <c r="I30" s="11">
        <f>[26]Dezembro!$D$12</f>
        <v>15</v>
      </c>
      <c r="J30" s="11">
        <f>[26]Dezembro!$D$13</f>
        <v>18.3</v>
      </c>
      <c r="K30" s="11">
        <f>[26]Dezembro!$D$14</f>
        <v>18.7</v>
      </c>
      <c r="L30" s="11">
        <f>[26]Dezembro!$D$15</f>
        <v>23.2</v>
      </c>
      <c r="M30" s="11">
        <f>[26]Dezembro!$D$16</f>
        <v>21.8</v>
      </c>
      <c r="N30" s="11">
        <f>[26]Dezembro!$D$17</f>
        <v>21.4</v>
      </c>
      <c r="O30" s="11">
        <f>[26]Dezembro!$D$18</f>
        <v>23.3</v>
      </c>
      <c r="P30" s="11">
        <f>[26]Dezembro!$D$19</f>
        <v>25.3</v>
      </c>
      <c r="Q30" s="11">
        <f>[26]Dezembro!$D$20</f>
        <v>21.5</v>
      </c>
      <c r="R30" s="11">
        <f>[26]Dezembro!$D$21</f>
        <v>22.6</v>
      </c>
      <c r="S30" s="11">
        <f>[26]Dezembro!$D$22</f>
        <v>23.5</v>
      </c>
      <c r="T30" s="11">
        <f>[26]Dezembro!$D$23</f>
        <v>22.8</v>
      </c>
      <c r="U30" s="11">
        <f>[26]Dezembro!$D$24</f>
        <v>23.6</v>
      </c>
      <c r="V30" s="11">
        <f>[26]Dezembro!$D$25</f>
        <v>23.5</v>
      </c>
      <c r="W30" s="11">
        <f>[26]Dezembro!$D$26</f>
        <v>22.5</v>
      </c>
      <c r="X30" s="11">
        <f>[26]Dezembro!$D$27</f>
        <v>21.2</v>
      </c>
      <c r="Y30" s="11">
        <f>[26]Dezembro!$D$28</f>
        <v>22.1</v>
      </c>
      <c r="Z30" s="11">
        <f>[26]Dezembro!$D$29</f>
        <v>22.8</v>
      </c>
      <c r="AA30" s="11">
        <f>[26]Dezembro!$D$30</f>
        <v>22.5</v>
      </c>
      <c r="AB30" s="11">
        <f>[26]Dezembro!$D$31</f>
        <v>22.4</v>
      </c>
      <c r="AC30" s="11">
        <f>[26]Dezembro!$D$32</f>
        <v>22.5</v>
      </c>
      <c r="AD30" s="11">
        <f>[26]Dezembro!$D$33</f>
        <v>23</v>
      </c>
      <c r="AE30" s="11">
        <f>[26]Dezembro!$D$34</f>
        <v>22.6</v>
      </c>
      <c r="AF30" s="11">
        <f>[26]Dezembro!$D$35</f>
        <v>22.7</v>
      </c>
      <c r="AG30" s="15">
        <f t="shared" si="9"/>
        <v>15</v>
      </c>
      <c r="AH30" s="95">
        <f t="shared" si="10"/>
        <v>21.164516129032261</v>
      </c>
    </row>
    <row r="31" spans="1:39" x14ac:dyDescent="0.2">
      <c r="A31" s="59" t="s">
        <v>172</v>
      </c>
      <c r="B31" s="11">
        <f>[27]Dezembro!$D$5</f>
        <v>21.1</v>
      </c>
      <c r="C31" s="11">
        <f>[27]Dezembro!$D$6</f>
        <v>17</v>
      </c>
      <c r="D31" s="11">
        <f>[27]Dezembro!$D$7</f>
        <v>14.4</v>
      </c>
      <c r="E31" s="11">
        <f>[27]Dezembro!$D$8</f>
        <v>15.6</v>
      </c>
      <c r="F31" s="11">
        <f>[27]Dezembro!$D$9</f>
        <v>17.8</v>
      </c>
      <c r="G31" s="11">
        <f>[27]Dezembro!$D$10</f>
        <v>18.8</v>
      </c>
      <c r="H31" s="11">
        <f>[27]Dezembro!$D$11</f>
        <v>19.2</v>
      </c>
      <c r="I31" s="11">
        <f>[27]Dezembro!$D$12</f>
        <v>15.4</v>
      </c>
      <c r="J31" s="11">
        <f>[27]Dezembro!$D$13</f>
        <v>15.4</v>
      </c>
      <c r="K31" s="11">
        <f>[27]Dezembro!$D$14</f>
        <v>17.3</v>
      </c>
      <c r="L31" s="11">
        <f>[27]Dezembro!$D$15</f>
        <v>18.5</v>
      </c>
      <c r="M31" s="11">
        <f>[27]Dezembro!$D$16</f>
        <v>20.399999999999999</v>
      </c>
      <c r="N31" s="11">
        <f>[27]Dezembro!$D$17</f>
        <v>20.399999999999999</v>
      </c>
      <c r="O31" s="11">
        <f>[27]Dezembro!$D$18</f>
        <v>20</v>
      </c>
      <c r="P31" s="11">
        <f>[27]Dezembro!$D$19</f>
        <v>21.9</v>
      </c>
      <c r="Q31" s="11">
        <f>[27]Dezembro!$D$20</f>
        <v>19.899999999999999</v>
      </c>
      <c r="R31" s="11">
        <f>[27]Dezembro!$D$21</f>
        <v>22.2</v>
      </c>
      <c r="S31" s="11" t="str">
        <f>[27]Dezembro!$D$22</f>
        <v>*</v>
      </c>
      <c r="T31" s="11" t="str">
        <f>[27]Dezembro!$D$23</f>
        <v>*</v>
      </c>
      <c r="U31" s="11" t="str">
        <f>[27]Dezembro!$D$24</f>
        <v>*</v>
      </c>
      <c r="V31" s="11" t="str">
        <f>[27]Dezembro!$D$25</f>
        <v>*</v>
      </c>
      <c r="W31" s="11" t="str">
        <f>[27]Dezembro!$D$26</f>
        <v>*</v>
      </c>
      <c r="X31" s="11" t="str">
        <f>[27]Dezembro!$D$27</f>
        <v>*</v>
      </c>
      <c r="Y31" s="11" t="str">
        <f>[27]Dezembro!$D$28</f>
        <v>*</v>
      </c>
      <c r="Z31" s="11" t="str">
        <f>[27]Dezembro!$D$29</f>
        <v>*</v>
      </c>
      <c r="AA31" s="11" t="str">
        <f>[27]Dezembro!$D$30</f>
        <v>*</v>
      </c>
      <c r="AB31" s="11" t="str">
        <f>[27]Dezembro!$D$31</f>
        <v>*</v>
      </c>
      <c r="AC31" s="11" t="str">
        <f>[27]Dezembro!$D$32</f>
        <v>*</v>
      </c>
      <c r="AD31" s="11" t="str">
        <f>[27]Dezembro!$D$33</f>
        <v>*</v>
      </c>
      <c r="AE31" s="11" t="str">
        <f>[27]Dezembro!$D$34</f>
        <v>*</v>
      </c>
      <c r="AF31" s="11" t="str">
        <f>[27]Dezembro!$D$35</f>
        <v>*</v>
      </c>
      <c r="AG31" s="15">
        <f t="shared" si="9"/>
        <v>14.4</v>
      </c>
      <c r="AH31" s="95">
        <f t="shared" si="10"/>
        <v>18.547058823529408</v>
      </c>
      <c r="AI31" s="12" t="s">
        <v>47</v>
      </c>
      <c r="AJ31" t="s">
        <v>47</v>
      </c>
      <c r="AL31" t="s">
        <v>47</v>
      </c>
    </row>
    <row r="32" spans="1:39" x14ac:dyDescent="0.2">
      <c r="A32" s="59" t="s">
        <v>11</v>
      </c>
      <c r="B32" s="11">
        <f>[28]Dezembro!$D$5</f>
        <v>21.9</v>
      </c>
      <c r="C32" s="11">
        <f>[28]Dezembro!$D$6</f>
        <v>18.5</v>
      </c>
      <c r="D32" s="11">
        <f>[28]Dezembro!$D$7</f>
        <v>15.9</v>
      </c>
      <c r="E32" s="11">
        <f>[28]Dezembro!$D$8</f>
        <v>15.5</v>
      </c>
      <c r="F32" s="11">
        <f>[28]Dezembro!$D$9</f>
        <v>19.2</v>
      </c>
      <c r="G32" s="11">
        <f>[28]Dezembro!$D$10</f>
        <v>18.399999999999999</v>
      </c>
      <c r="H32" s="11">
        <f>[28]Dezembro!$D$11</f>
        <v>21</v>
      </c>
      <c r="I32" s="11">
        <f>[28]Dezembro!$D$12</f>
        <v>17.600000000000001</v>
      </c>
      <c r="J32" s="11">
        <f>[28]Dezembro!$D$13</f>
        <v>17.600000000000001</v>
      </c>
      <c r="K32" s="11">
        <f>[28]Dezembro!$D$14</f>
        <v>17.7</v>
      </c>
      <c r="L32" s="11">
        <f>[28]Dezembro!$D$15</f>
        <v>19.100000000000001</v>
      </c>
      <c r="M32" s="11">
        <f>[28]Dezembro!$D$16</f>
        <v>21.1</v>
      </c>
      <c r="N32" s="11">
        <f>[28]Dezembro!$D$17</f>
        <v>20.5</v>
      </c>
      <c r="O32" s="11">
        <f>[28]Dezembro!$D$18</f>
        <v>19.7</v>
      </c>
      <c r="P32" s="11">
        <f>[28]Dezembro!$D$19</f>
        <v>21.2</v>
      </c>
      <c r="Q32" s="11">
        <f>[28]Dezembro!$D$20</f>
        <v>22</v>
      </c>
      <c r="R32" s="11">
        <f>[28]Dezembro!$D$21</f>
        <v>21.1</v>
      </c>
      <c r="S32" s="11">
        <f>[28]Dezembro!$D$22</f>
        <v>22</v>
      </c>
      <c r="T32" s="11">
        <f>[28]Dezembro!$D$23</f>
        <v>20</v>
      </c>
      <c r="U32" s="11">
        <f>[28]Dezembro!$D$24</f>
        <v>22.9</v>
      </c>
      <c r="V32" s="11">
        <f>[28]Dezembro!$D$25</f>
        <v>20.7</v>
      </c>
      <c r="W32" s="11">
        <f>[28]Dezembro!$D$26</f>
        <v>22.6</v>
      </c>
      <c r="X32" s="11">
        <f>[28]Dezembro!$D$27</f>
        <v>21.6</v>
      </c>
      <c r="Y32" s="11">
        <f>[28]Dezembro!$D$28</f>
        <v>22</v>
      </c>
      <c r="Z32" s="11">
        <f>[28]Dezembro!$D$29</f>
        <v>21.2</v>
      </c>
      <c r="AA32" s="11">
        <f>[28]Dezembro!$D$30</f>
        <v>20.9</v>
      </c>
      <c r="AB32" s="11">
        <f>[28]Dezembro!$D$31</f>
        <v>20.9</v>
      </c>
      <c r="AC32" s="11">
        <f>[28]Dezembro!$D$32</f>
        <v>20.9</v>
      </c>
      <c r="AD32" s="11">
        <f>[28]Dezembro!$D$33</f>
        <v>23.5</v>
      </c>
      <c r="AE32" s="11">
        <f>[28]Dezembro!$D$34</f>
        <v>21.9</v>
      </c>
      <c r="AF32" s="11">
        <f>[28]Dezembro!$D$35</f>
        <v>22.7</v>
      </c>
      <c r="AG32" s="15">
        <f t="shared" ref="AG32:AG35" si="11">MIN(B32:AF32)</f>
        <v>15.5</v>
      </c>
      <c r="AH32" s="95">
        <f t="shared" ref="AH32:AH34" si="12">AVERAGE(B32:AF32)</f>
        <v>20.380645161290321</v>
      </c>
    </row>
    <row r="33" spans="1:39" s="5" customFormat="1" x14ac:dyDescent="0.2">
      <c r="A33" s="59" t="s">
        <v>12</v>
      </c>
      <c r="B33" s="11">
        <f>[29]Dezembro!$D$5</f>
        <v>23.4</v>
      </c>
      <c r="C33" s="11">
        <f>[29]Dezembro!$D$6</f>
        <v>22</v>
      </c>
      <c r="D33" s="11">
        <f>[29]Dezembro!$D$7</f>
        <v>22.5</v>
      </c>
      <c r="E33" s="11">
        <f>[29]Dezembro!$D$8</f>
        <v>27.9</v>
      </c>
      <c r="F33" s="11">
        <f>[29]Dezembro!$D$9</f>
        <v>26.9</v>
      </c>
      <c r="G33" s="11">
        <f>[29]Dezembro!$D$10</f>
        <v>29.6</v>
      </c>
      <c r="H33" s="11">
        <f>[29]Dezembro!$D$11</f>
        <v>28.3</v>
      </c>
      <c r="I33" s="11">
        <f>[29]Dezembro!$D$12</f>
        <v>25</v>
      </c>
      <c r="J33" s="11">
        <f>[29]Dezembro!$D$13</f>
        <v>25.8</v>
      </c>
      <c r="K33" s="11">
        <f>[29]Dezembro!$D$14</f>
        <v>28.9</v>
      </c>
      <c r="L33" s="11">
        <f>[29]Dezembro!$D$15</f>
        <v>29.3</v>
      </c>
      <c r="M33" s="11">
        <f>[29]Dezembro!$D$16</f>
        <v>29.5</v>
      </c>
      <c r="N33" s="11">
        <f>[29]Dezembro!$D$17</f>
        <v>26.4</v>
      </c>
      <c r="O33" s="11">
        <f>[29]Dezembro!$D$18</f>
        <v>26.8</v>
      </c>
      <c r="P33" s="11">
        <f>[29]Dezembro!$D$19</f>
        <v>27.3</v>
      </c>
      <c r="Q33" s="11">
        <f>[29]Dezembro!$D$20</f>
        <v>26.4</v>
      </c>
      <c r="R33" s="11">
        <f>[29]Dezembro!$D$21</f>
        <v>26.6</v>
      </c>
      <c r="S33" s="11">
        <f>[29]Dezembro!$D$22</f>
        <v>28.3</v>
      </c>
      <c r="T33" s="11">
        <f>[29]Dezembro!$D$23</f>
        <v>26.7</v>
      </c>
      <c r="U33" s="11">
        <f>[29]Dezembro!$D$24</f>
        <v>27.1</v>
      </c>
      <c r="V33" s="11">
        <f>[29]Dezembro!$D$25</f>
        <v>27.8</v>
      </c>
      <c r="W33" s="11">
        <f>[29]Dezembro!$D$26</f>
        <v>24</v>
      </c>
      <c r="X33" s="11">
        <f>[29]Dezembro!$D$27</f>
        <v>25.9</v>
      </c>
      <c r="Y33" s="11">
        <f>[29]Dezembro!$D$28</f>
        <v>24.6</v>
      </c>
      <c r="Z33" s="11">
        <f>[29]Dezembro!$D$29</f>
        <v>23.8</v>
      </c>
      <c r="AA33" s="11">
        <f>[29]Dezembro!$D$30</f>
        <v>22.9</v>
      </c>
      <c r="AB33" s="11">
        <f>[29]Dezembro!$D$31</f>
        <v>25.3</v>
      </c>
      <c r="AC33" s="11">
        <f>[29]Dezembro!$D$32</f>
        <v>25.6</v>
      </c>
      <c r="AD33" s="11">
        <f>[29]Dezembro!$D$33</f>
        <v>23.9</v>
      </c>
      <c r="AE33" s="11">
        <f>[29]Dezembro!$D$34</f>
        <v>24.5</v>
      </c>
      <c r="AF33" s="11">
        <f>[29]Dezembro!$D$35</f>
        <v>24.4</v>
      </c>
      <c r="AG33" s="15">
        <f t="shared" si="11"/>
        <v>22</v>
      </c>
      <c r="AH33" s="95">
        <f t="shared" si="12"/>
        <v>26.045161290322575</v>
      </c>
    </row>
    <row r="34" spans="1:39" x14ac:dyDescent="0.2">
      <c r="A34" s="59" t="s">
        <v>13</v>
      </c>
      <c r="B34" s="11">
        <f>[30]Dezembro!$D$5</f>
        <v>23.7</v>
      </c>
      <c r="C34" s="11">
        <f>[30]Dezembro!$D$6</f>
        <v>23.3</v>
      </c>
      <c r="D34" s="11">
        <f>[30]Dezembro!$D$7</f>
        <v>19.2</v>
      </c>
      <c r="E34" s="11">
        <f>[30]Dezembro!$D$8</f>
        <v>19.3</v>
      </c>
      <c r="F34" s="11">
        <f>[30]Dezembro!$D$9</f>
        <v>19.8</v>
      </c>
      <c r="G34" s="11">
        <f>[30]Dezembro!$D$10</f>
        <v>22</v>
      </c>
      <c r="H34" s="11">
        <f>[30]Dezembro!$D$11</f>
        <v>23.4</v>
      </c>
      <c r="I34" s="11">
        <f>[30]Dezembro!$D$12</f>
        <v>21.3</v>
      </c>
      <c r="J34" s="11">
        <f>[30]Dezembro!$D$13</f>
        <v>20.7</v>
      </c>
      <c r="K34" s="11">
        <f>[30]Dezembro!$D$14</f>
        <v>24.1</v>
      </c>
      <c r="L34" s="11">
        <f>[30]Dezembro!$D$15</f>
        <v>25.3</v>
      </c>
      <c r="M34" s="11">
        <f>[30]Dezembro!$D$16</f>
        <v>23.6</v>
      </c>
      <c r="N34" s="11">
        <f>[30]Dezembro!$D$17</f>
        <v>22.1</v>
      </c>
      <c r="O34" s="11">
        <f>[30]Dezembro!$D$18</f>
        <v>23.8</v>
      </c>
      <c r="P34" s="11">
        <f>[30]Dezembro!$D$19</f>
        <v>24.5</v>
      </c>
      <c r="Q34" s="11">
        <f>[30]Dezembro!$D$20</f>
        <v>23.3</v>
      </c>
      <c r="R34" s="11">
        <f>[30]Dezembro!$D$21</f>
        <v>24.4</v>
      </c>
      <c r="S34" s="11">
        <f>[30]Dezembro!$D$22</f>
        <v>22.7</v>
      </c>
      <c r="T34" s="11">
        <f>[30]Dezembro!$D$23</f>
        <v>22.7</v>
      </c>
      <c r="U34" s="11">
        <f>[30]Dezembro!$D$24</f>
        <v>22.7</v>
      </c>
      <c r="V34" s="11">
        <f>[30]Dezembro!$D$25</f>
        <v>23.4</v>
      </c>
      <c r="W34" s="11">
        <f>[30]Dezembro!$D$26</f>
        <v>23</v>
      </c>
      <c r="X34" s="11">
        <f>[30]Dezembro!$D$27</f>
        <v>24</v>
      </c>
      <c r="Y34" s="11">
        <f>[30]Dezembro!$D$28</f>
        <v>23.4</v>
      </c>
      <c r="Z34" s="11">
        <f>[30]Dezembro!$D$29</f>
        <v>23.1</v>
      </c>
      <c r="AA34" s="11">
        <f>[30]Dezembro!$D$30</f>
        <v>22.8</v>
      </c>
      <c r="AB34" s="11">
        <f>[30]Dezembro!$D$31</f>
        <v>23.7</v>
      </c>
      <c r="AC34" s="11">
        <f>[30]Dezembro!$D$32</f>
        <v>23.9</v>
      </c>
      <c r="AD34" s="11">
        <f>[30]Dezembro!$D$33</f>
        <v>24.9</v>
      </c>
      <c r="AE34" s="11">
        <f>[30]Dezembro!$D$34</f>
        <v>23.8</v>
      </c>
      <c r="AF34" s="11">
        <f>[30]Dezembro!$D$35</f>
        <v>24.6</v>
      </c>
      <c r="AG34" s="15">
        <f t="shared" si="11"/>
        <v>19.2</v>
      </c>
      <c r="AH34" s="95">
        <f t="shared" si="12"/>
        <v>22.983870967741932</v>
      </c>
      <c r="AJ34" t="s">
        <v>47</v>
      </c>
      <c r="AK34" t="s">
        <v>47</v>
      </c>
    </row>
    <row r="35" spans="1:39" x14ac:dyDescent="0.2">
      <c r="A35" s="59" t="s">
        <v>173</v>
      </c>
      <c r="B35" s="11">
        <f>[31]Dezembro!$D$5</f>
        <v>23.9</v>
      </c>
      <c r="C35" s="11">
        <f>[31]Dezembro!$D$6</f>
        <v>19.2</v>
      </c>
      <c r="D35" s="11">
        <f>[31]Dezembro!$D$7</f>
        <v>19</v>
      </c>
      <c r="E35" s="11">
        <f>[31]Dezembro!$D$8</f>
        <v>20.2</v>
      </c>
      <c r="F35" s="11">
        <f>[31]Dezembro!$D$9</f>
        <v>21.7</v>
      </c>
      <c r="G35" s="11">
        <f>[31]Dezembro!$D$10</f>
        <v>21.1</v>
      </c>
      <c r="H35" s="11">
        <f>[31]Dezembro!$D$11</f>
        <v>20.399999999999999</v>
      </c>
      <c r="I35" s="11">
        <f>[31]Dezembro!$D$12</f>
        <v>18.600000000000001</v>
      </c>
      <c r="J35" s="11">
        <f>[31]Dezembro!$D$13</f>
        <v>20.6</v>
      </c>
      <c r="K35" s="11">
        <f>[31]Dezembro!$D$14</f>
        <v>20.9</v>
      </c>
      <c r="L35" s="11">
        <f>[31]Dezembro!$D$15</f>
        <v>23.5</v>
      </c>
      <c r="M35" s="11">
        <f>[31]Dezembro!$D$16</f>
        <v>24.3</v>
      </c>
      <c r="N35" s="11">
        <f>[31]Dezembro!$D$17</f>
        <v>21.8</v>
      </c>
      <c r="O35" s="11">
        <f>[31]Dezembro!$D$18</f>
        <v>22.8</v>
      </c>
      <c r="P35" s="11">
        <f>[31]Dezembro!$D$19</f>
        <v>25.2</v>
      </c>
      <c r="Q35" s="11">
        <f>[31]Dezembro!$D$20</f>
        <v>23.5</v>
      </c>
      <c r="R35" s="11">
        <f>[31]Dezembro!$D$21</f>
        <v>22.9</v>
      </c>
      <c r="S35" s="11">
        <f>[31]Dezembro!$D$22</f>
        <v>23.5</v>
      </c>
      <c r="T35" s="11">
        <f>[31]Dezembro!$D$23</f>
        <v>23.1</v>
      </c>
      <c r="U35" s="11">
        <f>[31]Dezembro!$D$24</f>
        <v>24.2</v>
      </c>
      <c r="V35" s="11">
        <f>[31]Dezembro!$D$25</f>
        <v>24.1</v>
      </c>
      <c r="W35" s="11">
        <f>[31]Dezembro!$D$26</f>
        <v>24.1</v>
      </c>
      <c r="X35" s="11">
        <f>[31]Dezembro!$D$27</f>
        <v>24</v>
      </c>
      <c r="Y35" s="11">
        <f>[31]Dezembro!$D$28</f>
        <v>23.7</v>
      </c>
      <c r="Z35" s="11">
        <f>[31]Dezembro!$D$29</f>
        <v>23.1</v>
      </c>
      <c r="AA35" s="11">
        <f>[31]Dezembro!$D$30</f>
        <v>23.3</v>
      </c>
      <c r="AB35" s="11">
        <f>[31]Dezembro!$D$31</f>
        <v>23.7</v>
      </c>
      <c r="AC35" s="11">
        <f>[31]Dezembro!$D$32</f>
        <v>22.3</v>
      </c>
      <c r="AD35" s="11">
        <f>[31]Dezembro!$D$33</f>
        <v>24.2</v>
      </c>
      <c r="AE35" s="11">
        <f>[31]Dezembro!$D$34</f>
        <v>23.5</v>
      </c>
      <c r="AF35" s="11">
        <f>[31]Dezembro!$D$35</f>
        <v>23.4</v>
      </c>
      <c r="AG35" s="15">
        <f t="shared" si="11"/>
        <v>18.600000000000001</v>
      </c>
      <c r="AH35" s="95">
        <f>AVERAGE(B35:AF35)</f>
        <v>22.5741935483871</v>
      </c>
    </row>
    <row r="36" spans="1:39" x14ac:dyDescent="0.2">
      <c r="A36" s="59" t="s">
        <v>144</v>
      </c>
      <c r="B36" s="11">
        <f>[32]Dezembro!$D$5</f>
        <v>21.5</v>
      </c>
      <c r="C36" s="11">
        <f>[32]Dezembro!$D$6</f>
        <v>18.100000000000001</v>
      </c>
      <c r="D36" s="11">
        <f>[32]Dezembro!$D$7</f>
        <v>16.2</v>
      </c>
      <c r="E36" s="11">
        <f>[32]Dezembro!$D$8</f>
        <v>17.600000000000001</v>
      </c>
      <c r="F36" s="11">
        <f>[32]Dezembro!$D$9</f>
        <v>18.7</v>
      </c>
      <c r="G36" s="11">
        <f>[32]Dezembro!$D$10</f>
        <v>18.7</v>
      </c>
      <c r="H36" s="11">
        <f>[32]Dezembro!$D$11</f>
        <v>17.399999999999999</v>
      </c>
      <c r="I36" s="11">
        <f>[32]Dezembro!$D$12</f>
        <v>13.9</v>
      </c>
      <c r="J36" s="11">
        <f>[32]Dezembro!$D$13</f>
        <v>17.600000000000001</v>
      </c>
      <c r="K36" s="11">
        <f>[32]Dezembro!$D$14</f>
        <v>16.899999999999999</v>
      </c>
      <c r="L36" s="11">
        <f>[32]Dezembro!$D$15</f>
        <v>22.8</v>
      </c>
      <c r="M36" s="11">
        <f>[32]Dezembro!$D$16</f>
        <v>22</v>
      </c>
      <c r="N36" s="11">
        <f>[32]Dezembro!$D$17</f>
        <v>20.6</v>
      </c>
      <c r="O36" s="11">
        <f>[32]Dezembro!$D$18</f>
        <v>22.3</v>
      </c>
      <c r="P36" s="11">
        <f>[32]Dezembro!$D$19</f>
        <v>22</v>
      </c>
      <c r="Q36" s="11">
        <f>[32]Dezembro!$D$20</f>
        <v>21.3</v>
      </c>
      <c r="R36" s="11">
        <f>[32]Dezembro!$D$21</f>
        <v>22.4</v>
      </c>
      <c r="S36" s="11">
        <f>[32]Dezembro!$D$22</f>
        <v>23.5</v>
      </c>
      <c r="T36" s="11">
        <f>[32]Dezembro!$D$23</f>
        <v>22.1</v>
      </c>
      <c r="U36" s="11">
        <f>[32]Dezembro!$D$24</f>
        <v>22.4</v>
      </c>
      <c r="V36" s="11">
        <f>[32]Dezembro!$D$25</f>
        <v>23.3</v>
      </c>
      <c r="W36" s="11">
        <f>[32]Dezembro!$D$26</f>
        <v>21.6</v>
      </c>
      <c r="X36" s="11">
        <f>[32]Dezembro!$D$27</f>
        <v>21.7</v>
      </c>
      <c r="Y36" s="11">
        <f>[32]Dezembro!$D$28</f>
        <v>21.4</v>
      </c>
      <c r="Z36" s="11">
        <f>[32]Dezembro!$D$29</f>
        <v>21.1</v>
      </c>
      <c r="AA36" s="11">
        <f>[32]Dezembro!$D$30</f>
        <v>21.3</v>
      </c>
      <c r="AB36" s="11">
        <f>[32]Dezembro!$D$31</f>
        <v>21.6</v>
      </c>
      <c r="AC36" s="11">
        <f>[32]Dezembro!$D$32</f>
        <v>21.3</v>
      </c>
      <c r="AD36" s="11">
        <f>[32]Dezembro!$D$33</f>
        <v>22.2</v>
      </c>
      <c r="AE36" s="11">
        <f>[32]Dezembro!$D$34</f>
        <v>22.7</v>
      </c>
      <c r="AF36" s="11">
        <f>[32]Dezembro!$D$35</f>
        <v>21.8</v>
      </c>
      <c r="AG36" s="15">
        <f>MIN(B36:AF36)</f>
        <v>13.9</v>
      </c>
      <c r="AH36" s="95">
        <f>AVERAGE(B36:AF36)</f>
        <v>20.580645161290324</v>
      </c>
      <c r="AJ36" t="s">
        <v>47</v>
      </c>
    </row>
    <row r="37" spans="1:39" x14ac:dyDescent="0.2">
      <c r="A37" s="59" t="s">
        <v>14</v>
      </c>
      <c r="B37" s="11">
        <f>[33]Dezembro!$D$5</f>
        <v>22.1</v>
      </c>
      <c r="C37" s="11">
        <f>[33]Dezembro!$D$6</f>
        <v>22.5</v>
      </c>
      <c r="D37" s="11">
        <f>[33]Dezembro!$D$7</f>
        <v>20.100000000000001</v>
      </c>
      <c r="E37" s="11">
        <f>[33]Dezembro!$D$8</f>
        <v>20.7</v>
      </c>
      <c r="F37" s="11">
        <f>[33]Dezembro!$D$9</f>
        <v>21.3</v>
      </c>
      <c r="G37" s="11">
        <f>[33]Dezembro!$D$10</f>
        <v>22.1</v>
      </c>
      <c r="H37" s="11">
        <f>[33]Dezembro!$D$11</f>
        <v>21.8</v>
      </c>
      <c r="I37" s="11">
        <f>[33]Dezembro!$D$12</f>
        <v>21.6</v>
      </c>
      <c r="J37" s="11">
        <f>[33]Dezembro!$D$13</f>
        <v>18.8</v>
      </c>
      <c r="K37" s="11">
        <f>[33]Dezembro!$D$14</f>
        <v>23.1</v>
      </c>
      <c r="L37" s="11">
        <f>[33]Dezembro!$D$15</f>
        <v>22.7</v>
      </c>
      <c r="M37" s="11">
        <f>[33]Dezembro!$D$16</f>
        <v>23</v>
      </c>
      <c r="N37" s="11">
        <f>[33]Dezembro!$D$17</f>
        <v>20.2</v>
      </c>
      <c r="O37" s="11">
        <f>[33]Dezembro!$D$18</f>
        <v>22.2</v>
      </c>
      <c r="P37" s="11">
        <f>[33]Dezembro!$D$19</f>
        <v>22.3</v>
      </c>
      <c r="Q37" s="11">
        <f>[33]Dezembro!$D$20</f>
        <v>22.4</v>
      </c>
      <c r="R37" s="11">
        <f>[33]Dezembro!$D$21</f>
        <v>23</v>
      </c>
      <c r="S37" s="11">
        <f>[33]Dezembro!$D$22</f>
        <v>22.2</v>
      </c>
      <c r="T37" s="11">
        <f>[33]Dezembro!$D$23</f>
        <v>23</v>
      </c>
      <c r="U37" s="11">
        <f>[33]Dezembro!$D$24</f>
        <v>21.3</v>
      </c>
      <c r="V37" s="11">
        <f>[33]Dezembro!$D$25</f>
        <v>22.8</v>
      </c>
      <c r="W37" s="11">
        <f>[33]Dezembro!$D$26</f>
        <v>22.2</v>
      </c>
      <c r="X37" s="11">
        <f>[33]Dezembro!$D$27</f>
        <v>22.4</v>
      </c>
      <c r="Y37" s="11">
        <f>[33]Dezembro!$D$28</f>
        <v>21.5</v>
      </c>
      <c r="Z37" s="11">
        <f>[33]Dezembro!$D$29</f>
        <v>22.4</v>
      </c>
      <c r="AA37" s="11">
        <f>[33]Dezembro!$D$30</f>
        <v>22.1</v>
      </c>
      <c r="AB37" s="11">
        <f>[33]Dezembro!$D$31</f>
        <v>21.9</v>
      </c>
      <c r="AC37" s="11">
        <f>[33]Dezembro!$D$32</f>
        <v>22</v>
      </c>
      <c r="AD37" s="11">
        <f>[33]Dezembro!$D$33</f>
        <v>22.6</v>
      </c>
      <c r="AE37" s="11">
        <f>[33]Dezembro!$D$34</f>
        <v>22.6</v>
      </c>
      <c r="AF37" s="11">
        <f>[33]Dezembro!$D$35</f>
        <v>22.3</v>
      </c>
      <c r="AG37" s="15">
        <f t="shared" ref="AG37:AG38" si="13">MIN(B37:AF37)</f>
        <v>18.8</v>
      </c>
      <c r="AH37" s="95">
        <f t="shared" ref="AH37:AH38" si="14">AVERAGE(B37:AF37)</f>
        <v>21.974193548387095</v>
      </c>
    </row>
    <row r="38" spans="1:39" x14ac:dyDescent="0.2">
      <c r="A38" s="59" t="s">
        <v>174</v>
      </c>
      <c r="B38" s="11">
        <f>[34]Dezembro!$D$5</f>
        <v>24.5</v>
      </c>
      <c r="C38" s="11">
        <f>[34]Dezembro!$D$6</f>
        <v>24.6</v>
      </c>
      <c r="D38" s="11">
        <f>[34]Dezembro!$D$7</f>
        <v>20.8</v>
      </c>
      <c r="E38" s="11">
        <f>[34]Dezembro!$D$8</f>
        <v>20.399999999999999</v>
      </c>
      <c r="F38" s="11">
        <f>[34]Dezembro!$D$9</f>
        <v>20.7</v>
      </c>
      <c r="G38" s="11">
        <f>[34]Dezembro!$D$10</f>
        <v>22.7</v>
      </c>
      <c r="H38" s="11">
        <f>[34]Dezembro!$D$11</f>
        <v>24.5</v>
      </c>
      <c r="I38" s="11">
        <f>[34]Dezembro!$D$12</f>
        <v>22.8</v>
      </c>
      <c r="J38" s="11">
        <f>[34]Dezembro!$D$13</f>
        <v>22.9</v>
      </c>
      <c r="K38" s="11">
        <f>[34]Dezembro!$D$14</f>
        <v>25.4</v>
      </c>
      <c r="L38" s="11">
        <f>[34]Dezembro!$D$15</f>
        <v>22.8</v>
      </c>
      <c r="M38" s="11">
        <f>[34]Dezembro!$D$16</f>
        <v>24.5</v>
      </c>
      <c r="N38" s="11">
        <f>[34]Dezembro!$D$17</f>
        <v>23.5</v>
      </c>
      <c r="O38" s="11">
        <f>[34]Dezembro!$D$18</f>
        <v>24.5</v>
      </c>
      <c r="P38" s="11">
        <f>[34]Dezembro!$D$19</f>
        <v>25.7</v>
      </c>
      <c r="Q38" s="11">
        <f>[34]Dezembro!$D$20</f>
        <v>24.9</v>
      </c>
      <c r="R38" s="11">
        <f>[34]Dezembro!$D$21</f>
        <v>24.7</v>
      </c>
      <c r="S38" s="11">
        <f>[34]Dezembro!$D$22</f>
        <v>24.3</v>
      </c>
      <c r="T38" s="11">
        <f>[34]Dezembro!$D$23</f>
        <v>23.3</v>
      </c>
      <c r="U38" s="11">
        <f>[34]Dezembro!$D$24</f>
        <v>24.1</v>
      </c>
      <c r="V38" s="11">
        <f>[34]Dezembro!$D$25</f>
        <v>24</v>
      </c>
      <c r="W38" s="11">
        <f>[34]Dezembro!$D$26</f>
        <v>23.6</v>
      </c>
      <c r="X38" s="11">
        <f>[34]Dezembro!$D$27</f>
        <v>25.7</v>
      </c>
      <c r="Y38" s="11">
        <f>[34]Dezembro!$D$28</f>
        <v>24</v>
      </c>
      <c r="Z38" s="11">
        <f>[34]Dezembro!$D$29</f>
        <v>25.6</v>
      </c>
      <c r="AA38" s="11">
        <f>[34]Dezembro!$D$30</f>
        <v>25.9</v>
      </c>
      <c r="AB38" s="11">
        <f>[34]Dezembro!$D$31</f>
        <v>24.4</v>
      </c>
      <c r="AC38" s="11">
        <f>[34]Dezembro!$D$32</f>
        <v>25.1</v>
      </c>
      <c r="AD38" s="11">
        <f>[34]Dezembro!$D$33</f>
        <v>24.5</v>
      </c>
      <c r="AE38" s="11">
        <f>[34]Dezembro!$D$34</f>
        <v>23.6</v>
      </c>
      <c r="AF38" s="11">
        <f>[34]Dezembro!$D$35</f>
        <v>24.7</v>
      </c>
      <c r="AG38" s="15">
        <f t="shared" si="13"/>
        <v>20.399999999999999</v>
      </c>
      <c r="AH38" s="95">
        <f t="shared" si="14"/>
        <v>23.958064516129038</v>
      </c>
      <c r="AJ38" t="s">
        <v>47</v>
      </c>
    </row>
    <row r="39" spans="1:39" x14ac:dyDescent="0.2">
      <c r="A39" s="59" t="s">
        <v>15</v>
      </c>
      <c r="B39" s="11">
        <f>[35]Dezembro!$D$5</f>
        <v>20</v>
      </c>
      <c r="C39" s="11">
        <f>[35]Dezembro!$D$6</f>
        <v>15.8</v>
      </c>
      <c r="D39" s="11">
        <f>[35]Dezembro!$D$7</f>
        <v>13</v>
      </c>
      <c r="E39" s="11">
        <f>[35]Dezembro!$D$8</f>
        <v>16.3</v>
      </c>
      <c r="F39" s="11">
        <f>[35]Dezembro!$D$9</f>
        <v>18.8</v>
      </c>
      <c r="G39" s="11">
        <f>[35]Dezembro!$D$10</f>
        <v>19.5</v>
      </c>
      <c r="H39" s="11">
        <f>[35]Dezembro!$D$11</f>
        <v>18.600000000000001</v>
      </c>
      <c r="I39" s="11">
        <f>[35]Dezembro!$D$12</f>
        <v>16</v>
      </c>
      <c r="J39" s="11">
        <f>[35]Dezembro!$D$13</f>
        <v>15.9</v>
      </c>
      <c r="K39" s="11">
        <f>[35]Dezembro!$D$14</f>
        <v>18.899999999999999</v>
      </c>
      <c r="L39" s="11">
        <f>[35]Dezembro!$D$15</f>
        <v>20.399999999999999</v>
      </c>
      <c r="M39" s="11">
        <f>[35]Dezembro!$D$16</f>
        <v>20.8</v>
      </c>
      <c r="N39" s="11">
        <f>[35]Dezembro!$D$17</f>
        <v>21</v>
      </c>
      <c r="O39" s="11">
        <f>[35]Dezembro!$D$18</f>
        <v>21.2</v>
      </c>
      <c r="P39" s="11">
        <f>[35]Dezembro!$D$19</f>
        <v>24.5</v>
      </c>
      <c r="Q39" s="11">
        <f>[35]Dezembro!$D$20</f>
        <v>20.399999999999999</v>
      </c>
      <c r="R39" s="11">
        <f>[35]Dezembro!$D$21</f>
        <v>21.6</v>
      </c>
      <c r="S39" s="11">
        <f>[35]Dezembro!$D$22</f>
        <v>24.2</v>
      </c>
      <c r="T39" s="11">
        <f>[35]Dezembro!$D$23</f>
        <v>24.4</v>
      </c>
      <c r="U39" s="11">
        <f>[35]Dezembro!$D$24</f>
        <v>24</v>
      </c>
      <c r="V39" s="11">
        <f>[35]Dezembro!$D$25</f>
        <v>21.8</v>
      </c>
      <c r="W39" s="11">
        <f>[35]Dezembro!$D$26</f>
        <v>21.6</v>
      </c>
      <c r="X39" s="11">
        <f>[35]Dezembro!$D$27</f>
        <v>19.7</v>
      </c>
      <c r="Y39" s="11">
        <f>[35]Dezembro!$D$28</f>
        <v>19.5</v>
      </c>
      <c r="Z39" s="11">
        <f>[35]Dezembro!$D$29</f>
        <v>20.7</v>
      </c>
      <c r="AA39" s="11">
        <f>[35]Dezembro!$D$30</f>
        <v>20</v>
      </c>
      <c r="AB39" s="11">
        <f>[35]Dezembro!$D$31</f>
        <v>20.5</v>
      </c>
      <c r="AC39" s="11">
        <f>[35]Dezembro!$D$32</f>
        <v>20.2</v>
      </c>
      <c r="AD39" s="11">
        <f>[35]Dezembro!$D$33</f>
        <v>21.5</v>
      </c>
      <c r="AE39" s="11">
        <f>[35]Dezembro!$D$34</f>
        <v>20.399999999999999</v>
      </c>
      <c r="AF39" s="11">
        <f>[35]Dezembro!$D$35</f>
        <v>21.6</v>
      </c>
      <c r="AG39" s="15">
        <f t="shared" ref="AG39:AG41" si="15">MIN(B39:AF39)</f>
        <v>13</v>
      </c>
      <c r="AH39" s="95">
        <f t="shared" ref="AH39:AH41" si="16">AVERAGE(B39:AF39)</f>
        <v>20.090322580645164</v>
      </c>
      <c r="AI39" s="12" t="s">
        <v>47</v>
      </c>
      <c r="AJ39" t="s">
        <v>47</v>
      </c>
      <c r="AL39" t="s">
        <v>47</v>
      </c>
    </row>
    <row r="40" spans="1:39" x14ac:dyDescent="0.2">
      <c r="A40" s="59" t="s">
        <v>16</v>
      </c>
      <c r="B40" s="11">
        <f>[36]Dezembro!$D$5</f>
        <v>22.9</v>
      </c>
      <c r="C40" s="11">
        <f>[36]Dezembro!$D$6</f>
        <v>19.899999999999999</v>
      </c>
      <c r="D40" s="11">
        <f>[36]Dezembro!$D$7</f>
        <v>16.2</v>
      </c>
      <c r="E40" s="11">
        <f>[36]Dezembro!$D$8</f>
        <v>17.600000000000001</v>
      </c>
      <c r="F40" s="11">
        <f>[36]Dezembro!$D$9</f>
        <v>20.5</v>
      </c>
      <c r="G40" s="11">
        <f>[36]Dezembro!$D$10</f>
        <v>20.9</v>
      </c>
      <c r="H40" s="11">
        <f>[36]Dezembro!$D$11</f>
        <v>22.9</v>
      </c>
      <c r="I40" s="11">
        <f>[36]Dezembro!$D$12</f>
        <v>18.600000000000001</v>
      </c>
      <c r="J40" s="11">
        <f>[36]Dezembro!$D$13</f>
        <v>19.3</v>
      </c>
      <c r="K40" s="11">
        <f>[36]Dezembro!$D$14</f>
        <v>23.1</v>
      </c>
      <c r="L40" s="11">
        <f>[36]Dezembro!$D$15</f>
        <v>25.9</v>
      </c>
      <c r="M40" s="11">
        <f>[36]Dezembro!$D$16</f>
        <v>24.6</v>
      </c>
      <c r="N40" s="11">
        <f>[36]Dezembro!$D$17</f>
        <v>26.1</v>
      </c>
      <c r="O40" s="11">
        <f>[36]Dezembro!$D$18</f>
        <v>25.2</v>
      </c>
      <c r="P40" s="11">
        <f>[36]Dezembro!$D$19</f>
        <v>25.9</v>
      </c>
      <c r="Q40" s="11">
        <f>[36]Dezembro!$D$20</f>
        <v>24.5</v>
      </c>
      <c r="R40" s="11">
        <f>[36]Dezembro!$D$21</f>
        <v>24.5</v>
      </c>
      <c r="S40" s="11">
        <f>[36]Dezembro!$D$22</f>
        <v>25.1</v>
      </c>
      <c r="T40" s="11">
        <f>[36]Dezembro!$D$23</f>
        <v>25.2</v>
      </c>
      <c r="U40" s="11">
        <f>[36]Dezembro!$D$24</f>
        <v>24.7</v>
      </c>
      <c r="V40" s="11">
        <f>[36]Dezembro!$D$25</f>
        <v>25.9</v>
      </c>
      <c r="W40" s="11">
        <f>[36]Dezembro!$D$26</f>
        <v>23.5</v>
      </c>
      <c r="X40" s="11">
        <f>[36]Dezembro!$D$27</f>
        <v>23.8</v>
      </c>
      <c r="Y40" s="11">
        <f>[36]Dezembro!$D$28</f>
        <v>22.7</v>
      </c>
      <c r="Z40" s="11">
        <f>[36]Dezembro!$D$29</f>
        <v>22.2</v>
      </c>
      <c r="AA40" s="11">
        <f>[36]Dezembro!$D$30</f>
        <v>23.6</v>
      </c>
      <c r="AB40" s="11">
        <f>[36]Dezembro!$D$31</f>
        <v>24.4</v>
      </c>
      <c r="AC40" s="11">
        <f>[36]Dezembro!$D$32</f>
        <v>25.4</v>
      </c>
      <c r="AD40" s="11">
        <f>[36]Dezembro!$D$33</f>
        <v>23.5</v>
      </c>
      <c r="AE40" s="11">
        <f>[36]Dezembro!$D$34</f>
        <v>24</v>
      </c>
      <c r="AF40" s="11">
        <f>[36]Dezembro!$D$35</f>
        <v>24.5</v>
      </c>
      <c r="AG40" s="15">
        <f t="shared" si="15"/>
        <v>16.2</v>
      </c>
      <c r="AH40" s="95">
        <f t="shared" si="16"/>
        <v>23.13225806451613</v>
      </c>
      <c r="AJ40" t="s">
        <v>47</v>
      </c>
      <c r="AK40" t="s">
        <v>47</v>
      </c>
    </row>
    <row r="41" spans="1:39" x14ac:dyDescent="0.2">
      <c r="A41" s="59" t="s">
        <v>175</v>
      </c>
      <c r="B41" s="11">
        <f>[37]Dezembro!$D$5</f>
        <v>23.1</v>
      </c>
      <c r="C41" s="11">
        <f>[37]Dezembro!$D$6</f>
        <v>19.399999999999999</v>
      </c>
      <c r="D41" s="11">
        <f>[37]Dezembro!$D$7</f>
        <v>16.899999999999999</v>
      </c>
      <c r="E41" s="11">
        <f>[37]Dezembro!$D$8</f>
        <v>19</v>
      </c>
      <c r="F41" s="11">
        <f>[37]Dezembro!$D$9</f>
        <v>19.899999999999999</v>
      </c>
      <c r="G41" s="11">
        <f>[37]Dezembro!$D$10</f>
        <v>20</v>
      </c>
      <c r="H41" s="11">
        <f>[37]Dezembro!$D$11</f>
        <v>20.3</v>
      </c>
      <c r="I41" s="11">
        <f>[37]Dezembro!$D$12</f>
        <v>18.7</v>
      </c>
      <c r="J41" s="11">
        <f>[37]Dezembro!$D$13</f>
        <v>17.8</v>
      </c>
      <c r="K41" s="11">
        <f>[37]Dezembro!$D$14</f>
        <v>19.7</v>
      </c>
      <c r="L41" s="11">
        <f>[37]Dezembro!$D$15</f>
        <v>21</v>
      </c>
      <c r="M41" s="11">
        <f>[37]Dezembro!$D$16</f>
        <v>19.399999999999999</v>
      </c>
      <c r="N41" s="11">
        <f>[37]Dezembro!$D$17</f>
        <v>20.2</v>
      </c>
      <c r="O41" s="11">
        <f>[37]Dezembro!$D$18</f>
        <v>21.1</v>
      </c>
      <c r="P41" s="11">
        <f>[37]Dezembro!$D$19</f>
        <v>22.3</v>
      </c>
      <c r="Q41" s="11">
        <f>[37]Dezembro!$D$20</f>
        <v>21.7</v>
      </c>
      <c r="R41" s="11">
        <f>[37]Dezembro!$D$21</f>
        <v>22.3</v>
      </c>
      <c r="S41" s="11">
        <f>[37]Dezembro!$D$22</f>
        <v>21.3</v>
      </c>
      <c r="T41" s="11">
        <f>[37]Dezembro!$D$23</f>
        <v>21.5</v>
      </c>
      <c r="U41" s="11">
        <f>[37]Dezembro!$D$24</f>
        <v>22.5</v>
      </c>
      <c r="V41" s="11">
        <f>[37]Dezembro!$D$25</f>
        <v>22.6</v>
      </c>
      <c r="W41" s="11">
        <f>[37]Dezembro!$D$26</f>
        <v>21.5</v>
      </c>
      <c r="X41" s="11">
        <f>[37]Dezembro!$D$27</f>
        <v>22.6</v>
      </c>
      <c r="Y41" s="11">
        <f>[37]Dezembro!$D$28</f>
        <v>22.3</v>
      </c>
      <c r="Z41" s="11">
        <f>[37]Dezembro!$D$29</f>
        <v>21.4</v>
      </c>
      <c r="AA41" s="11">
        <f>[37]Dezembro!$D$30</f>
        <v>22.4</v>
      </c>
      <c r="AB41" s="11">
        <f>[37]Dezembro!$D$31</f>
        <v>22.5</v>
      </c>
      <c r="AC41" s="11">
        <f>[37]Dezembro!$D$32</f>
        <v>21</v>
      </c>
      <c r="AD41" s="11">
        <f>[37]Dezembro!$D$33</f>
        <v>23.1</v>
      </c>
      <c r="AE41" s="11">
        <f>[37]Dezembro!$D$34</f>
        <v>23</v>
      </c>
      <c r="AF41" s="11">
        <f>[37]Dezembro!$D$35</f>
        <v>23.2</v>
      </c>
      <c r="AG41" s="15">
        <f t="shared" si="15"/>
        <v>16.899999999999999</v>
      </c>
      <c r="AH41" s="95">
        <f t="shared" si="16"/>
        <v>21.087096774193554</v>
      </c>
      <c r="AL41" t="s">
        <v>47</v>
      </c>
    </row>
    <row r="42" spans="1:39" x14ac:dyDescent="0.2">
      <c r="A42" s="59" t="s">
        <v>17</v>
      </c>
      <c r="B42" s="11">
        <f>[38]Dezembro!$D$5</f>
        <v>21.5</v>
      </c>
      <c r="C42" s="11">
        <f>[38]Dezembro!$D$6</f>
        <v>16.8</v>
      </c>
      <c r="D42" s="11">
        <f>[38]Dezembro!$D$7</f>
        <v>16.3</v>
      </c>
      <c r="E42" s="11">
        <f>[38]Dezembro!$D$8</f>
        <v>15.6</v>
      </c>
      <c r="F42" s="11">
        <f>[38]Dezembro!$D$9</f>
        <v>17.8</v>
      </c>
      <c r="G42" s="11">
        <f>[38]Dezembro!$D$10</f>
        <v>17.7</v>
      </c>
      <c r="H42" s="11">
        <f>[38]Dezembro!$D$11</f>
        <v>18.8</v>
      </c>
      <c r="I42" s="11">
        <f>[38]Dezembro!$D$12</f>
        <v>13.6</v>
      </c>
      <c r="J42" s="11">
        <f>[38]Dezembro!$D$13</f>
        <v>19.100000000000001</v>
      </c>
      <c r="K42" s="11">
        <f>[38]Dezembro!$D$14</f>
        <v>17.399999999999999</v>
      </c>
      <c r="L42" s="11">
        <f>[38]Dezembro!$D$15</f>
        <v>20</v>
      </c>
      <c r="M42" s="11">
        <f>[38]Dezembro!$D$16</f>
        <v>19.399999999999999</v>
      </c>
      <c r="N42" s="11">
        <f>[38]Dezembro!$D$17</f>
        <v>20.2</v>
      </c>
      <c r="O42" s="11">
        <f>[38]Dezembro!$D$18</f>
        <v>22</v>
      </c>
      <c r="P42" s="11">
        <f>[38]Dezembro!$D$19</f>
        <v>22.8</v>
      </c>
      <c r="Q42" s="11">
        <f>[38]Dezembro!$D$20</f>
        <v>21.7</v>
      </c>
      <c r="R42" s="11">
        <f>[38]Dezembro!$D$21</f>
        <v>21.5</v>
      </c>
      <c r="S42" s="11">
        <f>[38]Dezembro!$D$22</f>
        <v>22</v>
      </c>
      <c r="T42" s="11">
        <f>[38]Dezembro!$D$23</f>
        <v>20.6</v>
      </c>
      <c r="U42" s="11">
        <f>[38]Dezembro!$D$24</f>
        <v>22.5</v>
      </c>
      <c r="V42" s="11">
        <f>[38]Dezembro!$D$25</f>
        <v>21.7</v>
      </c>
      <c r="W42" s="11">
        <f>[38]Dezembro!$D$26</f>
        <v>20.2</v>
      </c>
      <c r="X42" s="11">
        <f>[38]Dezembro!$D$27</f>
        <v>21.4</v>
      </c>
      <c r="Y42" s="11">
        <f>[38]Dezembro!$D$28</f>
        <v>22.5</v>
      </c>
      <c r="Z42" s="11">
        <f>[38]Dezembro!$D$29</f>
        <v>21.8</v>
      </c>
      <c r="AA42" s="11">
        <f>[38]Dezembro!$D$30</f>
        <v>21.5</v>
      </c>
      <c r="AB42" s="11">
        <f>[38]Dezembro!$D$31</f>
        <v>21.1</v>
      </c>
      <c r="AC42" s="11">
        <f>[38]Dezembro!$D$32</f>
        <v>21.5</v>
      </c>
      <c r="AD42" s="11">
        <f>[38]Dezembro!$D$33</f>
        <v>22.8</v>
      </c>
      <c r="AE42" s="11">
        <f>[38]Dezembro!$D$34</f>
        <v>21.8</v>
      </c>
      <c r="AF42" s="11">
        <f>[38]Dezembro!$D$35</f>
        <v>21.4</v>
      </c>
      <c r="AG42" s="15">
        <f t="shared" si="6"/>
        <v>13.6</v>
      </c>
      <c r="AH42" s="95">
        <f t="shared" ref="AH42:AH47" si="17">AVERAGE(B42:AF42)</f>
        <v>20.161290322580641</v>
      </c>
      <c r="AJ42" t="s">
        <v>47</v>
      </c>
      <c r="AL42" t="s">
        <v>47</v>
      </c>
    </row>
    <row r="43" spans="1:39" x14ac:dyDescent="0.2">
      <c r="A43" s="59" t="s">
        <v>157</v>
      </c>
      <c r="B43" s="11">
        <f>[39]Dezembro!$D$5</f>
        <v>21.9</v>
      </c>
      <c r="C43" s="11">
        <f>[39]Dezembro!$D$6</f>
        <v>18.899999999999999</v>
      </c>
      <c r="D43" s="11">
        <f>[39]Dezembro!$D$7</f>
        <v>17.100000000000001</v>
      </c>
      <c r="E43" s="11">
        <f>[39]Dezembro!$D$8</f>
        <v>19.100000000000001</v>
      </c>
      <c r="F43" s="11">
        <f>[39]Dezembro!$D$9</f>
        <v>19.600000000000001</v>
      </c>
      <c r="G43" s="11">
        <f>[39]Dezembro!$D$10</f>
        <v>17.8</v>
      </c>
      <c r="H43" s="11">
        <f>[39]Dezembro!$D$11</f>
        <v>16.600000000000001</v>
      </c>
      <c r="I43" s="11">
        <f>[39]Dezembro!$D$12</f>
        <v>15.8</v>
      </c>
      <c r="J43" s="11">
        <f>[39]Dezembro!$D$13</f>
        <v>16.7</v>
      </c>
      <c r="K43" s="11">
        <f>[39]Dezembro!$D$14</f>
        <v>15.8</v>
      </c>
      <c r="L43" s="11">
        <f>[39]Dezembro!$D$15</f>
        <v>22</v>
      </c>
      <c r="M43" s="11">
        <f>[39]Dezembro!$D$16</f>
        <v>22</v>
      </c>
      <c r="N43" s="11">
        <f>[39]Dezembro!$D$17</f>
        <v>20.100000000000001</v>
      </c>
      <c r="O43" s="11">
        <f>[39]Dezembro!$D$18</f>
        <v>19.8</v>
      </c>
      <c r="P43" s="11">
        <f>[39]Dezembro!$D$19</f>
        <v>21.6</v>
      </c>
      <c r="Q43" s="11">
        <f>[39]Dezembro!$D$20</f>
        <v>21.5</v>
      </c>
      <c r="R43" s="11">
        <f>[39]Dezembro!$D$21</f>
        <v>21.6</v>
      </c>
      <c r="S43" s="11">
        <f>[39]Dezembro!$D$22</f>
        <v>22.3</v>
      </c>
      <c r="T43" s="11">
        <f>[39]Dezembro!$D$23</f>
        <v>21.9</v>
      </c>
      <c r="U43" s="11">
        <f>[39]Dezembro!$D$24</f>
        <v>21.3</v>
      </c>
      <c r="V43" s="11">
        <f>[39]Dezembro!$D$25</f>
        <v>21.1</v>
      </c>
      <c r="W43" s="11">
        <f>[39]Dezembro!$D$26</f>
        <v>22.7</v>
      </c>
      <c r="X43" s="11">
        <f>[39]Dezembro!$D$27</f>
        <v>21.2</v>
      </c>
      <c r="Y43" s="11">
        <f>[39]Dezembro!$D$28</f>
        <v>21.6</v>
      </c>
      <c r="Z43" s="11">
        <f>[39]Dezembro!$D$29</f>
        <v>22.8</v>
      </c>
      <c r="AA43" s="11">
        <f>[39]Dezembro!$D$30</f>
        <v>22</v>
      </c>
      <c r="AB43" s="11">
        <f>[39]Dezembro!$D$31</f>
        <v>20.8</v>
      </c>
      <c r="AC43" s="11">
        <f>[39]Dezembro!$D$32</f>
        <v>21.9</v>
      </c>
      <c r="AD43" s="11">
        <f>[39]Dezembro!$D$33</f>
        <v>22.4</v>
      </c>
      <c r="AE43" s="11">
        <f>[39]Dezembro!$D$34</f>
        <v>22.4</v>
      </c>
      <c r="AF43" s="11">
        <f>[39]Dezembro!$D$35</f>
        <v>22.5</v>
      </c>
      <c r="AG43" s="15">
        <f t="shared" si="6"/>
        <v>15.8</v>
      </c>
      <c r="AH43" s="95">
        <f t="shared" si="17"/>
        <v>20.477419354838709</v>
      </c>
      <c r="AJ43" t="s">
        <v>47</v>
      </c>
    </row>
    <row r="44" spans="1:39" x14ac:dyDescent="0.2">
      <c r="A44" s="59" t="s">
        <v>18</v>
      </c>
      <c r="B44" s="11">
        <f>[40]Dezembro!$D$5</f>
        <v>20.399999999999999</v>
      </c>
      <c r="C44" s="11">
        <f>[40]Dezembro!$D$6</f>
        <v>19.100000000000001</v>
      </c>
      <c r="D44" s="11">
        <f>[40]Dezembro!$D$7</f>
        <v>16.5</v>
      </c>
      <c r="E44" s="11">
        <f>[40]Dezembro!$D$8</f>
        <v>16.5</v>
      </c>
      <c r="F44" s="11">
        <f>[40]Dezembro!$D$9</f>
        <v>18</v>
      </c>
      <c r="G44" s="11">
        <f>[40]Dezembro!$D$10</f>
        <v>18.8</v>
      </c>
      <c r="H44" s="11">
        <f>[40]Dezembro!$D$11</f>
        <v>20.7</v>
      </c>
      <c r="I44" s="11">
        <f>[40]Dezembro!$D$12</f>
        <v>18.899999999999999</v>
      </c>
      <c r="J44" s="11">
        <f>[40]Dezembro!$D$13</f>
        <v>18</v>
      </c>
      <c r="K44" s="11">
        <f>[40]Dezembro!$D$14</f>
        <v>20.100000000000001</v>
      </c>
      <c r="L44" s="11">
        <f>[40]Dezembro!$D$15</f>
        <v>20.2</v>
      </c>
      <c r="M44" s="11">
        <f>[40]Dezembro!$D$16</f>
        <v>21.8</v>
      </c>
      <c r="N44" s="11">
        <f>[40]Dezembro!$D$17</f>
        <v>18.5</v>
      </c>
      <c r="O44" s="11">
        <f>[40]Dezembro!$D$18</f>
        <v>19.600000000000001</v>
      </c>
      <c r="P44" s="11">
        <f>[40]Dezembro!$D$19</f>
        <v>20.7</v>
      </c>
      <c r="Q44" s="11">
        <f>[40]Dezembro!$D$20</f>
        <v>19.5</v>
      </c>
      <c r="R44" s="11">
        <f>[40]Dezembro!$D$21</f>
        <v>20</v>
      </c>
      <c r="S44" s="11">
        <f>[40]Dezembro!$D$22</f>
        <v>20.9</v>
      </c>
      <c r="T44" s="11">
        <f>[40]Dezembro!$D$23</f>
        <v>18.899999999999999</v>
      </c>
      <c r="U44" s="11">
        <f>[40]Dezembro!$D$24</f>
        <v>19.8</v>
      </c>
      <c r="V44" s="11">
        <f>[40]Dezembro!$D$25</f>
        <v>19.7</v>
      </c>
      <c r="W44" s="11">
        <f>[40]Dezembro!$D$26</f>
        <v>21.2</v>
      </c>
      <c r="X44" s="11">
        <f>[40]Dezembro!$D$27</f>
        <v>20.5</v>
      </c>
      <c r="Y44" s="11">
        <f>[40]Dezembro!$D$28</f>
        <v>20.7</v>
      </c>
      <c r="Z44" s="11">
        <f>[40]Dezembro!$D$29</f>
        <v>20.100000000000001</v>
      </c>
      <c r="AA44" s="11">
        <f>[40]Dezembro!$D$30</f>
        <v>20.6</v>
      </c>
      <c r="AB44" s="11">
        <f>[40]Dezembro!$D$31</f>
        <v>20.2</v>
      </c>
      <c r="AC44" s="11">
        <f>[40]Dezembro!$D$32</f>
        <v>21.2</v>
      </c>
      <c r="AD44" s="11">
        <f>[40]Dezembro!$D$33</f>
        <v>21.4</v>
      </c>
      <c r="AE44" s="11">
        <f>[40]Dezembro!$D$34</f>
        <v>20.399999999999999</v>
      </c>
      <c r="AF44" s="11">
        <f>[40]Dezembro!$D$35</f>
        <v>21.2</v>
      </c>
      <c r="AG44" s="15">
        <f t="shared" si="6"/>
        <v>16.5</v>
      </c>
      <c r="AH44" s="95">
        <f t="shared" si="17"/>
        <v>19.809677419354838</v>
      </c>
      <c r="AJ44" t="s">
        <v>47</v>
      </c>
      <c r="AL44" t="s">
        <v>47</v>
      </c>
    </row>
    <row r="45" spans="1:39" x14ac:dyDescent="0.2">
      <c r="A45" s="59" t="s">
        <v>162</v>
      </c>
      <c r="B45" s="11">
        <f>[41]Dezembro!$D$5</f>
        <v>22</v>
      </c>
      <c r="C45" s="11">
        <f>[41]Dezembro!$D$6</f>
        <v>22.6</v>
      </c>
      <c r="D45" s="11">
        <f>[41]Dezembro!$D$7</f>
        <v>20.3</v>
      </c>
      <c r="E45" s="11">
        <f>[41]Dezembro!$D$8</f>
        <v>21.4</v>
      </c>
      <c r="F45" s="11">
        <f>[41]Dezembro!$D$9</f>
        <v>21.7</v>
      </c>
      <c r="G45" s="11">
        <f>[41]Dezembro!$D$10</f>
        <v>21.8</v>
      </c>
      <c r="H45" s="11">
        <f>[41]Dezembro!$D$11</f>
        <v>22.3</v>
      </c>
      <c r="I45" s="11">
        <f>[41]Dezembro!$D$12</f>
        <v>20.6</v>
      </c>
      <c r="J45" s="11">
        <f>[41]Dezembro!$D$13</f>
        <v>18.7</v>
      </c>
      <c r="K45" s="11">
        <f>[41]Dezembro!$D$14</f>
        <v>21.9</v>
      </c>
      <c r="L45" s="11">
        <f>[41]Dezembro!$D$15</f>
        <v>21.8</v>
      </c>
      <c r="M45" s="11">
        <f>[41]Dezembro!$D$16</f>
        <v>21.7</v>
      </c>
      <c r="N45" s="11">
        <f>[41]Dezembro!$D$17</f>
        <v>21.4</v>
      </c>
      <c r="O45" s="11">
        <f>[41]Dezembro!$D$18</f>
        <v>22.7</v>
      </c>
      <c r="P45" s="11">
        <f>[41]Dezembro!$D$19</f>
        <v>22.8</v>
      </c>
      <c r="Q45" s="11">
        <f>[41]Dezembro!$D$20</f>
        <v>23.1</v>
      </c>
      <c r="R45" s="11">
        <f>[41]Dezembro!$D$21</f>
        <v>23.8</v>
      </c>
      <c r="S45" s="11">
        <f>[41]Dezembro!$D$22</f>
        <v>23.7</v>
      </c>
      <c r="T45" s="11">
        <f>[41]Dezembro!$D$23</f>
        <v>23.2</v>
      </c>
      <c r="U45" s="11">
        <f>[41]Dezembro!$D$24</f>
        <v>22.6</v>
      </c>
      <c r="V45" s="11">
        <f>[41]Dezembro!$D$25</f>
        <v>23.2</v>
      </c>
      <c r="W45" s="11">
        <f>[41]Dezembro!$D$26</f>
        <v>22.8</v>
      </c>
      <c r="X45" s="11">
        <f>[41]Dezembro!$D$27</f>
        <v>22.8</v>
      </c>
      <c r="Y45" s="11">
        <f>[41]Dezembro!$D$28</f>
        <v>22.1</v>
      </c>
      <c r="Z45" s="11">
        <f>[41]Dezembro!$D$29</f>
        <v>22.4</v>
      </c>
      <c r="AA45" s="11">
        <f>[41]Dezembro!$D$30</f>
        <v>22.1</v>
      </c>
      <c r="AB45" s="11">
        <f>[41]Dezembro!$D$31</f>
        <v>20.100000000000001</v>
      </c>
      <c r="AC45" s="11">
        <f>[41]Dezembro!$D$32</f>
        <v>22</v>
      </c>
      <c r="AD45" s="11">
        <f>[41]Dezembro!$D$33</f>
        <v>22.7</v>
      </c>
      <c r="AE45" s="11">
        <f>[41]Dezembro!$D$34</f>
        <v>22.9</v>
      </c>
      <c r="AF45" s="11">
        <f>[41]Dezembro!$D$35</f>
        <v>23.5</v>
      </c>
      <c r="AG45" s="15">
        <f t="shared" si="6"/>
        <v>18.7</v>
      </c>
      <c r="AH45" s="95">
        <f t="shared" si="17"/>
        <v>22.151612903225807</v>
      </c>
      <c r="AL45" t="s">
        <v>47</v>
      </c>
      <c r="AM45" t="s">
        <v>47</v>
      </c>
    </row>
    <row r="46" spans="1:39" x14ac:dyDescent="0.2">
      <c r="A46" s="59" t="s">
        <v>19</v>
      </c>
      <c r="B46" s="11">
        <f>[42]Dezembro!$D$5</f>
        <v>19.399999999999999</v>
      </c>
      <c r="C46" s="11">
        <f>[42]Dezembro!$D$6</f>
        <v>16.3</v>
      </c>
      <c r="D46" s="11">
        <f>[42]Dezembro!$D$7</f>
        <v>13.2</v>
      </c>
      <c r="E46" s="11">
        <f>[42]Dezembro!$D$8</f>
        <v>14.4</v>
      </c>
      <c r="F46" s="11">
        <f>[42]Dezembro!$D$9</f>
        <v>16.600000000000001</v>
      </c>
      <c r="G46" s="11">
        <f>[42]Dezembro!$D$10</f>
        <v>18</v>
      </c>
      <c r="H46" s="11">
        <f>[42]Dezembro!$D$11</f>
        <v>17.5</v>
      </c>
      <c r="I46" s="11">
        <f>[42]Dezembro!$D$12</f>
        <v>14</v>
      </c>
      <c r="J46" s="11">
        <f>[42]Dezembro!$D$13</f>
        <v>17</v>
      </c>
      <c r="K46" s="11">
        <f>[42]Dezembro!$D$14</f>
        <v>19.600000000000001</v>
      </c>
      <c r="L46" s="11">
        <f>[42]Dezembro!$D$15</f>
        <v>22.1</v>
      </c>
      <c r="M46" s="11">
        <f>[42]Dezembro!$D$16</f>
        <v>21.5</v>
      </c>
      <c r="N46" s="11">
        <f>[42]Dezembro!$D$17</f>
        <v>20.7</v>
      </c>
      <c r="O46" s="11">
        <f>[42]Dezembro!$D$18</f>
        <v>22.2</v>
      </c>
      <c r="P46" s="11">
        <f>[42]Dezembro!$D$19</f>
        <v>22.3</v>
      </c>
      <c r="Q46" s="11">
        <f>[42]Dezembro!$D$20</f>
        <v>21.6</v>
      </c>
      <c r="R46" s="11">
        <f>[42]Dezembro!$D$21</f>
        <v>21.5</v>
      </c>
      <c r="S46" s="11">
        <f>[42]Dezembro!$D$22</f>
        <v>22.5</v>
      </c>
      <c r="T46" s="11">
        <f>[42]Dezembro!$D$23</f>
        <v>22.1</v>
      </c>
      <c r="U46" s="11">
        <f>[42]Dezembro!$D$24</f>
        <v>22.3</v>
      </c>
      <c r="V46" s="11">
        <f>[42]Dezembro!$D$25</f>
        <v>20.9</v>
      </c>
      <c r="W46" s="11">
        <f>[42]Dezembro!$D$26</f>
        <v>21.5</v>
      </c>
      <c r="X46" s="11">
        <f>[42]Dezembro!$D$27</f>
        <v>21.7</v>
      </c>
      <c r="Y46" s="11">
        <f>[42]Dezembro!$D$28</f>
        <v>21</v>
      </c>
      <c r="Z46" s="11">
        <f>[42]Dezembro!$D$29</f>
        <v>21.1</v>
      </c>
      <c r="AA46" s="11">
        <f>[42]Dezembro!$D$30</f>
        <v>21.9</v>
      </c>
      <c r="AB46" s="11">
        <f>[42]Dezembro!$D$31</f>
        <v>21.1</v>
      </c>
      <c r="AC46" s="11">
        <f>[42]Dezembro!$D$32</f>
        <v>22</v>
      </c>
      <c r="AD46" s="11">
        <f>[42]Dezembro!$D$33</f>
        <v>21.7</v>
      </c>
      <c r="AE46" s="11">
        <f>[42]Dezembro!$D$34</f>
        <v>21.5</v>
      </c>
      <c r="AF46" s="11">
        <f>[42]Dezembro!$D$35</f>
        <v>21.8</v>
      </c>
      <c r="AG46" s="15">
        <f t="shared" si="6"/>
        <v>13.2</v>
      </c>
      <c r="AH46" s="95">
        <f t="shared" si="17"/>
        <v>20.032258064516128</v>
      </c>
      <c r="AI46" s="12" t="s">
        <v>47</v>
      </c>
      <c r="AJ46" t="s">
        <v>47</v>
      </c>
    </row>
    <row r="47" spans="1:39" x14ac:dyDescent="0.2">
      <c r="A47" s="59" t="s">
        <v>31</v>
      </c>
      <c r="B47" s="11">
        <f>[43]Dezembro!$D$5</f>
        <v>21.5</v>
      </c>
      <c r="C47" s="11">
        <f>[43]Dezembro!$D$6</f>
        <v>17.5</v>
      </c>
      <c r="D47" s="11">
        <f>[43]Dezembro!$D$7</f>
        <v>15.2</v>
      </c>
      <c r="E47" s="11">
        <f>[43]Dezembro!$D$8</f>
        <v>17</v>
      </c>
      <c r="F47" s="11">
        <f>[43]Dezembro!$D$9</f>
        <v>20.9</v>
      </c>
      <c r="G47" s="11">
        <f>[43]Dezembro!$D$10</f>
        <v>19</v>
      </c>
      <c r="H47" s="11">
        <f>[43]Dezembro!$D$11</f>
        <v>19.100000000000001</v>
      </c>
      <c r="I47" s="11">
        <f>[43]Dezembro!$D$12</f>
        <v>17</v>
      </c>
      <c r="J47" s="11">
        <f>[43]Dezembro!$D$13</f>
        <v>18.3</v>
      </c>
      <c r="K47" s="11">
        <f>[43]Dezembro!$D$14</f>
        <v>19.600000000000001</v>
      </c>
      <c r="L47" s="11">
        <f>[43]Dezembro!$D$15</f>
        <v>23.3</v>
      </c>
      <c r="M47" s="11">
        <f>[43]Dezembro!$D$16</f>
        <v>19.399999999999999</v>
      </c>
      <c r="N47" s="11">
        <f>[43]Dezembro!$D$17</f>
        <v>19.5</v>
      </c>
      <c r="O47" s="11">
        <f>[43]Dezembro!$D$18</f>
        <v>22.1</v>
      </c>
      <c r="P47" s="11">
        <f>[43]Dezembro!$D$19</f>
        <v>22.9</v>
      </c>
      <c r="Q47" s="11">
        <f>[43]Dezembro!$D$20</f>
        <v>22.1</v>
      </c>
      <c r="R47" s="11">
        <f>[43]Dezembro!$D$21</f>
        <v>21.7</v>
      </c>
      <c r="S47" s="11">
        <f>[43]Dezembro!$D$22</f>
        <v>23.2</v>
      </c>
      <c r="T47" s="11">
        <f>[43]Dezembro!$D$23</f>
        <v>21.8</v>
      </c>
      <c r="U47" s="11">
        <f>[43]Dezembro!$D$24</f>
        <v>23.3</v>
      </c>
      <c r="V47" s="11">
        <f>[43]Dezembro!$D$25</f>
        <v>22.1</v>
      </c>
      <c r="W47" s="11">
        <f>[43]Dezembro!$D$26</f>
        <v>22.7</v>
      </c>
      <c r="X47" s="11">
        <f>[43]Dezembro!$D$27</f>
        <v>22.2</v>
      </c>
      <c r="Y47" s="11">
        <f>[43]Dezembro!$D$28</f>
        <v>22.1</v>
      </c>
      <c r="Z47" s="11">
        <f>[43]Dezembro!$D$29</f>
        <v>21.7</v>
      </c>
      <c r="AA47" s="11">
        <f>[43]Dezembro!$D$30</f>
        <v>21.7</v>
      </c>
      <c r="AB47" s="11">
        <f>[43]Dezembro!$D$31</f>
        <v>21</v>
      </c>
      <c r="AC47" s="11">
        <f>[43]Dezembro!$D$32</f>
        <v>21.2</v>
      </c>
      <c r="AD47" s="11">
        <f>[43]Dezembro!$D$33</f>
        <v>21.7</v>
      </c>
      <c r="AE47" s="11">
        <f>[43]Dezembro!$D$34</f>
        <v>22</v>
      </c>
      <c r="AF47" s="11">
        <f>[43]Dezembro!$D$35</f>
        <v>22.1</v>
      </c>
      <c r="AG47" s="15">
        <f t="shared" si="6"/>
        <v>15.2</v>
      </c>
      <c r="AH47" s="95">
        <f t="shared" si="17"/>
        <v>20.803225806451618</v>
      </c>
    </row>
    <row r="48" spans="1:39" x14ac:dyDescent="0.2">
      <c r="A48" s="59" t="s">
        <v>44</v>
      </c>
      <c r="B48" s="11">
        <f>[44]Dezembro!$D$5</f>
        <v>21.2</v>
      </c>
      <c r="C48" s="11">
        <f>[44]Dezembro!$D$6</f>
        <v>21.3</v>
      </c>
      <c r="D48" s="11">
        <f>[44]Dezembro!$D$7</f>
        <v>18.7</v>
      </c>
      <c r="E48" s="11">
        <f>[44]Dezembro!$D$8</f>
        <v>17</v>
      </c>
      <c r="F48" s="11">
        <f>[44]Dezembro!$D$9</f>
        <v>19.100000000000001</v>
      </c>
      <c r="G48" s="11">
        <f>[44]Dezembro!$D$10</f>
        <v>20.5</v>
      </c>
      <c r="H48" s="11">
        <f>[44]Dezembro!$D$11</f>
        <v>21.8</v>
      </c>
      <c r="I48" s="11">
        <f>[44]Dezembro!$D$12</f>
        <v>21.4</v>
      </c>
      <c r="J48" s="11">
        <f>[44]Dezembro!$D$13</f>
        <v>20.399999999999999</v>
      </c>
      <c r="K48" s="11">
        <f>[44]Dezembro!$D$14</f>
        <v>22.5</v>
      </c>
      <c r="L48" s="11">
        <f>[44]Dezembro!$D$15</f>
        <v>20.9</v>
      </c>
      <c r="M48" s="11">
        <f>[44]Dezembro!$D$16</f>
        <v>20.399999999999999</v>
      </c>
      <c r="N48" s="11">
        <f>[44]Dezembro!$D$17</f>
        <v>20</v>
      </c>
      <c r="O48" s="11">
        <f>[44]Dezembro!$D$18</f>
        <v>21.2</v>
      </c>
      <c r="P48" s="11">
        <f>[44]Dezembro!$D$19</f>
        <v>22.5</v>
      </c>
      <c r="Q48" s="11">
        <f>[44]Dezembro!$D$20</f>
        <v>21</v>
      </c>
      <c r="R48" s="11">
        <f>[44]Dezembro!$D$21</f>
        <v>21.5</v>
      </c>
      <c r="S48" s="11">
        <f>[44]Dezembro!$D$22</f>
        <v>21.6</v>
      </c>
      <c r="T48" s="11">
        <f>[44]Dezembro!$D$23</f>
        <v>20.2</v>
      </c>
      <c r="U48" s="11">
        <f>[44]Dezembro!$D$24</f>
        <v>21.4</v>
      </c>
      <c r="V48" s="11">
        <f>[44]Dezembro!$D$25</f>
        <v>21.6</v>
      </c>
      <c r="W48" s="11">
        <f>[44]Dezembro!$D$26</f>
        <v>21.4</v>
      </c>
      <c r="X48" s="11">
        <f>[44]Dezembro!$D$27</f>
        <v>22.2</v>
      </c>
      <c r="Y48" s="11">
        <f>[44]Dezembro!$D$28</f>
        <v>21</v>
      </c>
      <c r="Z48" s="11">
        <f>[44]Dezembro!$D$29</f>
        <v>22.7</v>
      </c>
      <c r="AA48" s="11">
        <f>[44]Dezembro!$D$30</f>
        <v>21.5</v>
      </c>
      <c r="AB48" s="11">
        <f>[44]Dezembro!$D$31</f>
        <v>21.9</v>
      </c>
      <c r="AC48" s="11">
        <f>[44]Dezembro!$D$32</f>
        <v>22.1</v>
      </c>
      <c r="AD48" s="11">
        <f>[44]Dezembro!$D$33</f>
        <v>21.5</v>
      </c>
      <c r="AE48" s="11">
        <f>[44]Dezembro!$D$34</f>
        <v>20.8</v>
      </c>
      <c r="AF48" s="11">
        <f>[44]Dezembro!$D$35</f>
        <v>21.9</v>
      </c>
      <c r="AG48" s="15">
        <f>MIN(B48:AF48)</f>
        <v>17</v>
      </c>
      <c r="AH48" s="95">
        <f>AVERAGE(B48:AF48)</f>
        <v>21.070967741935483</v>
      </c>
      <c r="AI48" s="12" t="s">
        <v>47</v>
      </c>
      <c r="AJ48" t="s">
        <v>47</v>
      </c>
    </row>
    <row r="49" spans="1:39" x14ac:dyDescent="0.2">
      <c r="A49" s="59" t="s">
        <v>20</v>
      </c>
      <c r="B49" s="11">
        <f>[45]Dezembro!$D$5</f>
        <v>22.3</v>
      </c>
      <c r="C49" s="11">
        <f>[45]Dezembro!$D$6</f>
        <v>22.4</v>
      </c>
      <c r="D49" s="11">
        <f>[45]Dezembro!$D$7</f>
        <v>21.1</v>
      </c>
      <c r="E49" s="11">
        <f>[45]Dezembro!$D$8</f>
        <v>21.8</v>
      </c>
      <c r="F49" s="11">
        <f>[45]Dezembro!$D$9</f>
        <v>23.3</v>
      </c>
      <c r="G49" s="11">
        <f>[45]Dezembro!$D$10</f>
        <v>22.9</v>
      </c>
      <c r="H49" s="11">
        <f>[45]Dezembro!$D$11</f>
        <v>22.8</v>
      </c>
      <c r="I49" s="11">
        <f>[45]Dezembro!$D$12</f>
        <v>20.6</v>
      </c>
      <c r="J49" s="11">
        <f>[45]Dezembro!$D$13</f>
        <v>17.899999999999999</v>
      </c>
      <c r="K49" s="11">
        <f>[45]Dezembro!$D$14</f>
        <v>22.1</v>
      </c>
      <c r="L49" s="11">
        <f>[45]Dezembro!$D$15</f>
        <v>23.7</v>
      </c>
      <c r="M49" s="11">
        <f>[45]Dezembro!$D$16</f>
        <v>24.3</v>
      </c>
      <c r="N49" s="11">
        <f>[45]Dezembro!$D$17</f>
        <v>23.3</v>
      </c>
      <c r="O49" s="11">
        <f>[45]Dezembro!$D$18</f>
        <v>22.9</v>
      </c>
      <c r="P49" s="11">
        <f>[45]Dezembro!$D$19</f>
        <v>24.6</v>
      </c>
      <c r="Q49" s="11">
        <f>[45]Dezembro!$D$20</f>
        <v>23.5</v>
      </c>
      <c r="R49" s="11">
        <f>[45]Dezembro!$D$21</f>
        <v>24.9</v>
      </c>
      <c r="S49" s="11">
        <f>[45]Dezembro!$D$22</f>
        <v>25.5</v>
      </c>
      <c r="T49" s="11">
        <f>[45]Dezembro!$D$23</f>
        <v>24.9</v>
      </c>
      <c r="U49" s="11">
        <f>[45]Dezembro!$D$24</f>
        <v>24.9</v>
      </c>
      <c r="V49" s="11">
        <f>[45]Dezembro!$D$25</f>
        <v>23.1</v>
      </c>
      <c r="W49" s="11">
        <f>[45]Dezembro!$D$26</f>
        <v>23.8</v>
      </c>
      <c r="X49" s="11">
        <f>[45]Dezembro!$D$27</f>
        <v>22.5</v>
      </c>
      <c r="Y49" s="11">
        <f>[45]Dezembro!$D$28</f>
        <v>22.6</v>
      </c>
      <c r="Z49" s="11">
        <f>[45]Dezembro!$D$29</f>
        <v>21.6</v>
      </c>
      <c r="AA49" s="11">
        <f>[45]Dezembro!$D$30</f>
        <v>22.7</v>
      </c>
      <c r="AB49" s="11">
        <f>[45]Dezembro!$D$31</f>
        <v>22.7</v>
      </c>
      <c r="AC49" s="11">
        <f>[45]Dezembro!$D$32</f>
        <v>22.3</v>
      </c>
      <c r="AD49" s="11">
        <f>[45]Dezembro!$D$33</f>
        <v>23.2</v>
      </c>
      <c r="AE49" s="11">
        <f>[45]Dezembro!$D$34</f>
        <v>23.5</v>
      </c>
      <c r="AF49" s="11">
        <f>[45]Dezembro!$D$35</f>
        <v>24</v>
      </c>
      <c r="AG49" s="15">
        <f>MIN(B49:AF49)</f>
        <v>17.899999999999999</v>
      </c>
      <c r="AH49" s="95">
        <f>AVERAGE(B49:AF49)</f>
        <v>22.958064516129035</v>
      </c>
    </row>
    <row r="50" spans="1:39" s="5" customFormat="1" ht="17.100000000000001" customHeight="1" x14ac:dyDescent="0.2">
      <c r="A50" s="60" t="s">
        <v>228</v>
      </c>
      <c r="B50" s="13">
        <f t="shared" ref="B50:AG50" si="18">MIN(B5:B49)</f>
        <v>19.399999999999999</v>
      </c>
      <c r="C50" s="13">
        <f t="shared" si="18"/>
        <v>15.8</v>
      </c>
      <c r="D50" s="13">
        <f t="shared" si="18"/>
        <v>12.5</v>
      </c>
      <c r="E50" s="13">
        <f t="shared" si="18"/>
        <v>12.6</v>
      </c>
      <c r="F50" s="13">
        <f t="shared" si="18"/>
        <v>15.2</v>
      </c>
      <c r="G50" s="13">
        <f t="shared" si="18"/>
        <v>14.9</v>
      </c>
      <c r="H50" s="13">
        <f t="shared" si="18"/>
        <v>16.600000000000001</v>
      </c>
      <c r="I50" s="13">
        <f t="shared" si="18"/>
        <v>13.1</v>
      </c>
      <c r="J50" s="13">
        <f t="shared" si="18"/>
        <v>14.2</v>
      </c>
      <c r="K50" s="13">
        <f t="shared" si="18"/>
        <v>15.5</v>
      </c>
      <c r="L50" s="13">
        <f t="shared" si="18"/>
        <v>18.399999999999999</v>
      </c>
      <c r="M50" s="13">
        <f t="shared" si="18"/>
        <v>18.600000000000001</v>
      </c>
      <c r="N50" s="13">
        <f t="shared" si="18"/>
        <v>17.7</v>
      </c>
      <c r="O50" s="13">
        <f t="shared" si="18"/>
        <v>18.8</v>
      </c>
      <c r="P50" s="13">
        <f t="shared" si="18"/>
        <v>19.600000000000001</v>
      </c>
      <c r="Q50" s="13">
        <f t="shared" si="18"/>
        <v>19.2</v>
      </c>
      <c r="R50" s="13">
        <f t="shared" si="18"/>
        <v>19.8</v>
      </c>
      <c r="S50" s="13">
        <f t="shared" si="18"/>
        <v>20.5</v>
      </c>
      <c r="T50" s="13">
        <f t="shared" si="18"/>
        <v>17.899999999999999</v>
      </c>
      <c r="U50" s="13">
        <f t="shared" si="18"/>
        <v>19.8</v>
      </c>
      <c r="V50" s="13">
        <f t="shared" si="18"/>
        <v>19.7</v>
      </c>
      <c r="W50" s="13">
        <f t="shared" si="18"/>
        <v>19.399999999999999</v>
      </c>
      <c r="X50" s="13">
        <f t="shared" si="18"/>
        <v>19.7</v>
      </c>
      <c r="Y50" s="13">
        <f t="shared" si="18"/>
        <v>19.2</v>
      </c>
      <c r="Z50" s="13">
        <f t="shared" si="18"/>
        <v>20.100000000000001</v>
      </c>
      <c r="AA50" s="13">
        <f t="shared" si="18"/>
        <v>20</v>
      </c>
      <c r="AB50" s="13">
        <f t="shared" si="18"/>
        <v>20.100000000000001</v>
      </c>
      <c r="AC50" s="13">
        <f t="shared" si="18"/>
        <v>20.2</v>
      </c>
      <c r="AD50" s="13">
        <f t="shared" si="18"/>
        <v>19.5</v>
      </c>
      <c r="AE50" s="13">
        <f t="shared" si="18"/>
        <v>19.2</v>
      </c>
      <c r="AF50" s="13">
        <f t="shared" si="18"/>
        <v>20.2</v>
      </c>
      <c r="AG50" s="15">
        <f t="shared" si="18"/>
        <v>12.5</v>
      </c>
      <c r="AH50" s="95">
        <f>AVERAGE(AH5:AH49)</f>
        <v>21.400427412167211</v>
      </c>
    </row>
    <row r="51" spans="1:39" x14ac:dyDescent="0.2">
      <c r="A51" s="48"/>
      <c r="B51" s="49"/>
      <c r="C51" s="49"/>
      <c r="D51" s="49" t="s">
        <v>101</v>
      </c>
      <c r="E51" s="49"/>
      <c r="F51" s="49"/>
      <c r="G51" s="49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56"/>
      <c r="AE51" s="56"/>
      <c r="AF51" s="62" t="s">
        <v>47</v>
      </c>
      <c r="AG51" s="53"/>
      <c r="AH51" s="55"/>
    </row>
    <row r="52" spans="1:39" x14ac:dyDescent="0.2">
      <c r="A52" s="48"/>
      <c r="B52" s="50" t="s">
        <v>102</v>
      </c>
      <c r="C52" s="50"/>
      <c r="D52" s="50"/>
      <c r="E52" s="50"/>
      <c r="F52" s="50"/>
      <c r="G52" s="50"/>
      <c r="H52" s="50"/>
      <c r="I52" s="50"/>
      <c r="J52" s="91"/>
      <c r="K52" s="91"/>
      <c r="L52" s="91"/>
      <c r="M52" s="91" t="s">
        <v>45</v>
      </c>
      <c r="N52" s="91"/>
      <c r="O52" s="91"/>
      <c r="P52" s="91"/>
      <c r="Q52" s="91"/>
      <c r="R52" s="91"/>
      <c r="S52" s="91"/>
      <c r="T52" s="140" t="s">
        <v>97</v>
      </c>
      <c r="U52" s="140"/>
      <c r="V52" s="140"/>
      <c r="W52" s="140"/>
      <c r="X52" s="140"/>
      <c r="Y52" s="91"/>
      <c r="Z52" s="91"/>
      <c r="AA52" s="91"/>
      <c r="AB52" s="91"/>
      <c r="AC52" s="91"/>
      <c r="AD52" s="91"/>
      <c r="AE52" s="120"/>
      <c r="AF52" s="91"/>
      <c r="AG52" s="53"/>
      <c r="AH52" s="52"/>
      <c r="AM52" t="s">
        <v>47</v>
      </c>
    </row>
    <row r="53" spans="1:39" x14ac:dyDescent="0.2">
      <c r="A53" s="51"/>
      <c r="B53" s="91"/>
      <c r="C53" s="91"/>
      <c r="D53" s="91"/>
      <c r="E53" s="91"/>
      <c r="F53" s="91"/>
      <c r="G53" s="91"/>
      <c r="H53" s="91"/>
      <c r="I53" s="91"/>
      <c r="J53" s="92"/>
      <c r="K53" s="92"/>
      <c r="L53" s="92"/>
      <c r="M53" s="92" t="s">
        <v>46</v>
      </c>
      <c r="N53" s="92"/>
      <c r="O53" s="92"/>
      <c r="P53" s="92"/>
      <c r="Q53" s="91"/>
      <c r="R53" s="91"/>
      <c r="S53" s="91"/>
      <c r="T53" s="141" t="s">
        <v>98</v>
      </c>
      <c r="U53" s="141"/>
      <c r="V53" s="141"/>
      <c r="W53" s="141"/>
      <c r="X53" s="141"/>
      <c r="Y53" s="91"/>
      <c r="Z53" s="91"/>
      <c r="AA53" s="91"/>
      <c r="AB53" s="91"/>
      <c r="AC53" s="91"/>
      <c r="AD53" s="56"/>
      <c r="AE53" s="56"/>
      <c r="AF53" s="56"/>
      <c r="AG53" s="53"/>
      <c r="AH53" s="52"/>
    </row>
    <row r="54" spans="1:39" x14ac:dyDescent="0.2">
      <c r="A54" s="48"/>
      <c r="B54" s="49"/>
      <c r="C54" s="49"/>
      <c r="D54" s="49"/>
      <c r="E54" s="49"/>
      <c r="F54" s="49"/>
      <c r="G54" s="49"/>
      <c r="H54" s="49"/>
      <c r="I54" s="49"/>
      <c r="J54" s="49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56"/>
      <c r="AE54" s="56"/>
      <c r="AF54" s="56"/>
      <c r="AG54" s="53"/>
      <c r="AH54" s="96"/>
    </row>
    <row r="55" spans="1:39" x14ac:dyDescent="0.2">
      <c r="A55" s="5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120"/>
      <c r="AF55" s="56"/>
      <c r="AG55" s="53"/>
      <c r="AH55" s="55"/>
      <c r="AL55" t="s">
        <v>47</v>
      </c>
    </row>
    <row r="56" spans="1:39" x14ac:dyDescent="0.2">
      <c r="A56" s="51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120"/>
      <c r="AF56" s="57"/>
      <c r="AG56" s="53"/>
      <c r="AH56" s="55"/>
      <c r="AL56" t="s">
        <v>47</v>
      </c>
    </row>
    <row r="57" spans="1:39" ht="13.5" thickBot="1" x14ac:dyDescent="0.25">
      <c r="A57" s="63"/>
      <c r="B57" s="64"/>
      <c r="C57" s="64"/>
      <c r="D57" s="64"/>
      <c r="E57" s="64"/>
      <c r="F57" s="64"/>
      <c r="G57" s="64" t="s">
        <v>47</v>
      </c>
      <c r="H57" s="64"/>
      <c r="I57" s="64"/>
      <c r="J57" s="64"/>
      <c r="K57" s="64"/>
      <c r="L57" s="64" t="s">
        <v>47</v>
      </c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5"/>
      <c r="AH57" s="97"/>
      <c r="AL57" t="s">
        <v>47</v>
      </c>
    </row>
    <row r="58" spans="1:39" x14ac:dyDescent="0.2">
      <c r="AJ58" t="s">
        <v>47</v>
      </c>
    </row>
    <row r="60" spans="1:39" x14ac:dyDescent="0.2">
      <c r="AD60" s="2" t="s">
        <v>47</v>
      </c>
    </row>
    <row r="62" spans="1:39" x14ac:dyDescent="0.2">
      <c r="AI62" s="12" t="s">
        <v>47</v>
      </c>
      <c r="AJ62" t="s">
        <v>47</v>
      </c>
    </row>
    <row r="65" spans="9:35" x14ac:dyDescent="0.2">
      <c r="I65" s="2" t="s">
        <v>47</v>
      </c>
      <c r="Y65" s="2" t="s">
        <v>47</v>
      </c>
      <c r="AB65" s="2" t="s">
        <v>47</v>
      </c>
      <c r="AI65" t="s">
        <v>47</v>
      </c>
    </row>
    <row r="72" spans="9:35" x14ac:dyDescent="0.2">
      <c r="AI72" s="12" t="s">
        <v>47</v>
      </c>
    </row>
  </sheetData>
  <sheetProtection password="C6EC" sheet="1" objects="1" scenarios="1"/>
  <mergeCells count="36">
    <mergeCell ref="AE3:AE4"/>
    <mergeCell ref="Z3:Z4"/>
    <mergeCell ref="U3:U4"/>
    <mergeCell ref="I3:I4"/>
    <mergeCell ref="T3:T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2:A4"/>
    <mergeCell ref="S3:S4"/>
    <mergeCell ref="AF3:AF4"/>
    <mergeCell ref="T53:X53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52:X5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AK24" sqref="AK24"/>
    </sheetView>
  </sheetViews>
  <sheetFormatPr defaultRowHeight="12.75" x14ac:dyDescent="0.2"/>
  <cols>
    <col min="1" max="1" width="19.140625" style="2" bestFit="1" customWidth="1"/>
    <col min="2" max="2" width="6.85546875" style="2" bestFit="1" customWidth="1"/>
    <col min="3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85546875" style="2" customWidth="1"/>
    <col min="33" max="33" width="6.5703125" style="7" bestFit="1" customWidth="1"/>
  </cols>
  <sheetData>
    <row r="1" spans="1:37" ht="20.100000000000001" customHeight="1" x14ac:dyDescent="0.2">
      <c r="A1" s="148" t="s">
        <v>25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50"/>
    </row>
    <row r="2" spans="1:37" s="4" customFormat="1" ht="20.100000000000001" customHeight="1" x14ac:dyDescent="0.2">
      <c r="A2" s="151" t="s">
        <v>21</v>
      </c>
      <c r="B2" s="145" t="s">
        <v>230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7"/>
    </row>
    <row r="3" spans="1:37" s="5" customFormat="1" ht="20.100000000000001" customHeight="1" x14ac:dyDescent="0.2">
      <c r="A3" s="151"/>
      <c r="B3" s="142">
        <v>1</v>
      </c>
      <c r="C3" s="142">
        <f>SUM(B3+1)</f>
        <v>2</v>
      </c>
      <c r="D3" s="142">
        <f t="shared" ref="D3:AD3" si="0">SUM(C3+1)</f>
        <v>3</v>
      </c>
      <c r="E3" s="142">
        <f t="shared" si="0"/>
        <v>4</v>
      </c>
      <c r="F3" s="142">
        <f t="shared" si="0"/>
        <v>5</v>
      </c>
      <c r="G3" s="142">
        <f t="shared" si="0"/>
        <v>6</v>
      </c>
      <c r="H3" s="142">
        <f t="shared" si="0"/>
        <v>7</v>
      </c>
      <c r="I3" s="142">
        <f t="shared" si="0"/>
        <v>8</v>
      </c>
      <c r="J3" s="142">
        <f t="shared" si="0"/>
        <v>9</v>
      </c>
      <c r="K3" s="142">
        <f t="shared" si="0"/>
        <v>10</v>
      </c>
      <c r="L3" s="142">
        <f t="shared" si="0"/>
        <v>11</v>
      </c>
      <c r="M3" s="142">
        <f t="shared" si="0"/>
        <v>12</v>
      </c>
      <c r="N3" s="142">
        <f t="shared" si="0"/>
        <v>13</v>
      </c>
      <c r="O3" s="142">
        <f t="shared" si="0"/>
        <v>14</v>
      </c>
      <c r="P3" s="142">
        <f t="shared" si="0"/>
        <v>15</v>
      </c>
      <c r="Q3" s="142">
        <f t="shared" si="0"/>
        <v>16</v>
      </c>
      <c r="R3" s="142">
        <f t="shared" si="0"/>
        <v>17</v>
      </c>
      <c r="S3" s="142">
        <f t="shared" si="0"/>
        <v>18</v>
      </c>
      <c r="T3" s="142">
        <f t="shared" si="0"/>
        <v>19</v>
      </c>
      <c r="U3" s="142">
        <f t="shared" si="0"/>
        <v>20</v>
      </c>
      <c r="V3" s="142">
        <f t="shared" si="0"/>
        <v>21</v>
      </c>
      <c r="W3" s="142">
        <f t="shared" si="0"/>
        <v>22</v>
      </c>
      <c r="X3" s="142">
        <f t="shared" si="0"/>
        <v>23</v>
      </c>
      <c r="Y3" s="142">
        <f t="shared" si="0"/>
        <v>24</v>
      </c>
      <c r="Z3" s="142">
        <f t="shared" si="0"/>
        <v>25</v>
      </c>
      <c r="AA3" s="142">
        <f t="shared" si="0"/>
        <v>26</v>
      </c>
      <c r="AB3" s="142">
        <f t="shared" si="0"/>
        <v>27</v>
      </c>
      <c r="AC3" s="142">
        <f t="shared" si="0"/>
        <v>28</v>
      </c>
      <c r="AD3" s="142">
        <f t="shared" si="0"/>
        <v>29</v>
      </c>
      <c r="AE3" s="142">
        <v>30</v>
      </c>
      <c r="AF3" s="143">
        <v>31</v>
      </c>
      <c r="AG3" s="163" t="s">
        <v>36</v>
      </c>
    </row>
    <row r="4" spans="1:37" s="5" customFormat="1" ht="20.100000000000001" customHeight="1" x14ac:dyDescent="0.2">
      <c r="A4" s="15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4"/>
      <c r="AG4" s="164"/>
    </row>
    <row r="5" spans="1:37" s="5" customFormat="1" x14ac:dyDescent="0.2">
      <c r="A5" s="59" t="s">
        <v>40</v>
      </c>
      <c r="B5" s="11">
        <f>[1]Dezembro!$E$5</f>
        <v>85.75</v>
      </c>
      <c r="C5" s="11">
        <f>[1]Dezembro!$E$6</f>
        <v>68.958333333333329</v>
      </c>
      <c r="D5" s="11">
        <f>[1]Dezembro!$E$7</f>
        <v>67.5</v>
      </c>
      <c r="E5" s="11">
        <f>[1]Dezembro!$E$8</f>
        <v>68.208333333333329</v>
      </c>
      <c r="F5" s="11">
        <f>[1]Dezembro!$E$9</f>
        <v>63.916666666666664</v>
      </c>
      <c r="G5" s="11">
        <f>[1]Dezembro!$E$10</f>
        <v>58.833333333333336</v>
      </c>
      <c r="H5" s="11">
        <f>[1]Dezembro!$E$11</f>
        <v>53.708333333333336</v>
      </c>
      <c r="I5" s="11">
        <f>[1]Dezembro!$E$12</f>
        <v>46.166666666666664</v>
      </c>
      <c r="J5" s="11">
        <f>[1]Dezembro!$E$13</f>
        <v>60.583333333333336</v>
      </c>
      <c r="K5" s="11">
        <f>[1]Dezembro!$E$14</f>
        <v>59.125</v>
      </c>
      <c r="L5" s="11">
        <f>[1]Dezembro!$E$15</f>
        <v>55.166666666666664</v>
      </c>
      <c r="M5" s="11">
        <f>[1]Dezembro!$E$16</f>
        <v>57.5</v>
      </c>
      <c r="N5" s="11">
        <f>[1]Dezembro!$E$17</f>
        <v>71.333333333333329</v>
      </c>
      <c r="O5" s="11">
        <f>[1]Dezembro!$E$18</f>
        <v>67.208333333333329</v>
      </c>
      <c r="P5" s="11">
        <f>[1]Dezembro!$E$19</f>
        <v>65.583333333333329</v>
      </c>
      <c r="Q5" s="11">
        <f>[1]Dezembro!$E$20</f>
        <v>70.5</v>
      </c>
      <c r="R5" s="11">
        <f>[1]Dezembro!$E$21</f>
        <v>66.5</v>
      </c>
      <c r="S5" s="11">
        <f>[1]Dezembro!$E$22</f>
        <v>68.333333333333329</v>
      </c>
      <c r="T5" s="11">
        <f>[1]Dezembro!$E$23</f>
        <v>79.458333333333329</v>
      </c>
      <c r="U5" s="11">
        <f>[1]Dezembro!$E$24</f>
        <v>75.166666666666671</v>
      </c>
      <c r="V5" s="11">
        <f>[1]Dezembro!$E$25</f>
        <v>71.416666666666671</v>
      </c>
      <c r="W5" s="11">
        <f>[1]Dezembro!$E$26</f>
        <v>75.75</v>
      </c>
      <c r="X5" s="11">
        <f>[1]Dezembro!$E$27</f>
        <v>73.041666666666671</v>
      </c>
      <c r="Y5" s="11">
        <f>[1]Dezembro!$E$28</f>
        <v>79.958333333333329</v>
      </c>
      <c r="Z5" s="11">
        <f>[1]Dezembro!$E$29</f>
        <v>83.458333333333329</v>
      </c>
      <c r="AA5" s="11">
        <f>[1]Dezembro!$E$30</f>
        <v>79.125</v>
      </c>
      <c r="AB5" s="11">
        <f>[1]Dezembro!$E$31</f>
        <v>76.166666666666671</v>
      </c>
      <c r="AC5" s="11">
        <f>[1]Dezembro!$E$32</f>
        <v>80.916666666666671</v>
      </c>
      <c r="AD5" s="11">
        <f>[1]Dezembro!$E$33</f>
        <v>88.958333333333329</v>
      </c>
      <c r="AE5" s="11">
        <f>[1]Dezembro!$E$34</f>
        <v>82.833333333333329</v>
      </c>
      <c r="AF5" s="11">
        <f>[1]Dezembro!$E$35</f>
        <v>81.25</v>
      </c>
      <c r="AG5" s="98">
        <f>AVERAGE(B5:AF5)</f>
        <v>70.399193548387103</v>
      </c>
    </row>
    <row r="6" spans="1:37" x14ac:dyDescent="0.2">
      <c r="A6" s="59" t="s">
        <v>0</v>
      </c>
      <c r="B6" s="11">
        <f>[2]Dezembro!$E$5</f>
        <v>74.208333333333329</v>
      </c>
      <c r="C6" s="11">
        <f>[2]Dezembro!$E$6</f>
        <v>65</v>
      </c>
      <c r="D6" s="11">
        <f>[2]Dezembro!$E$7</f>
        <v>60.458333333333336</v>
      </c>
      <c r="E6" s="11">
        <f>[2]Dezembro!$E$8</f>
        <v>53.041666666666664</v>
      </c>
      <c r="F6" s="11">
        <f>[2]Dezembro!$E$9</f>
        <v>55.833333333333336</v>
      </c>
      <c r="G6" s="11">
        <f>[2]Dezembro!$E$10</f>
        <v>51.625</v>
      </c>
      <c r="H6" s="11">
        <f>[2]Dezembro!$E$11</f>
        <v>50.541666666666664</v>
      </c>
      <c r="I6" s="11">
        <f>[2]Dezembro!$E$12</f>
        <v>52.166666666666664</v>
      </c>
      <c r="J6" s="11">
        <f>[2]Dezembro!$E$13</f>
        <v>59</v>
      </c>
      <c r="K6" s="11">
        <f>[2]Dezembro!$E$14</f>
        <v>53.583333333333336</v>
      </c>
      <c r="L6" s="11">
        <f>[2]Dezembro!$E$15</f>
        <v>53.833333333333336</v>
      </c>
      <c r="M6" s="11">
        <f>[2]Dezembro!$E$16</f>
        <v>58.333333333333336</v>
      </c>
      <c r="N6" s="11">
        <f>[2]Dezembro!$E$17</f>
        <v>66.458333333333329</v>
      </c>
      <c r="O6" s="11">
        <f>[2]Dezembro!$E$18</f>
        <v>59.083333333333336</v>
      </c>
      <c r="P6" s="11">
        <f>[2]Dezembro!$E$19</f>
        <v>73.333333333333329</v>
      </c>
      <c r="Q6" s="11">
        <f>[2]Dezembro!$E$20</f>
        <v>71.375</v>
      </c>
      <c r="R6" s="11">
        <f>[2]Dezembro!$E$21</f>
        <v>75.25</v>
      </c>
      <c r="S6" s="11">
        <f>[2]Dezembro!$E$22</f>
        <v>75</v>
      </c>
      <c r="T6" s="11">
        <f>[2]Dezembro!$E$23</f>
        <v>69.25</v>
      </c>
      <c r="U6" s="11">
        <f>[2]Dezembro!$E$24</f>
        <v>64.875</v>
      </c>
      <c r="V6" s="11">
        <f>[2]Dezembro!$E$25</f>
        <v>62.333333333333336</v>
      </c>
      <c r="W6" s="11">
        <f>[2]Dezembro!$E$26</f>
        <v>73.875</v>
      </c>
      <c r="X6" s="11">
        <f>[2]Dezembro!$E$27</f>
        <v>87.958333333333329</v>
      </c>
      <c r="Y6" s="11">
        <f>[2]Dezembro!$E$28</f>
        <v>89.375</v>
      </c>
      <c r="Z6" s="11">
        <f>[2]Dezembro!$E$29</f>
        <v>87.25</v>
      </c>
      <c r="AA6" s="11">
        <f>[2]Dezembro!$E$30</f>
        <v>84.375</v>
      </c>
      <c r="AB6" s="11">
        <f>[2]Dezembro!$E$31</f>
        <v>75.416666666666671</v>
      </c>
      <c r="AC6" s="11">
        <f>[2]Dezembro!$E$32</f>
        <v>83.041666666666671</v>
      </c>
      <c r="AD6" s="11">
        <f>[2]Dezembro!$E$33</f>
        <v>91.458333333333329</v>
      </c>
      <c r="AE6" s="11">
        <f>[2]Dezembro!$E$34</f>
        <v>93.833333333333329</v>
      </c>
      <c r="AF6" s="11">
        <f>[2]Dezembro!$E$35</f>
        <v>85.958333333333329</v>
      </c>
      <c r="AG6" s="94">
        <f t="shared" ref="AG6" si="1">AVERAGE(B6:AF6)</f>
        <v>69.584677419354847</v>
      </c>
    </row>
    <row r="7" spans="1:37" x14ac:dyDescent="0.2">
      <c r="A7" s="59" t="s">
        <v>104</v>
      </c>
      <c r="B7" s="11">
        <f>[3]Dezembro!$E$5</f>
        <v>80.125</v>
      </c>
      <c r="C7" s="11">
        <f>[3]Dezembro!$E$6</f>
        <v>62.333333333333336</v>
      </c>
      <c r="D7" s="11">
        <f>[3]Dezembro!$E$7</f>
        <v>64.5</v>
      </c>
      <c r="E7" s="11">
        <f>[3]Dezembro!$E$8</f>
        <v>55.125</v>
      </c>
      <c r="F7" s="11">
        <f>[3]Dezembro!$E$9</f>
        <v>50.333333333333336</v>
      </c>
      <c r="G7" s="11">
        <f>[3]Dezembro!$E$10</f>
        <v>48</v>
      </c>
      <c r="H7" s="11">
        <f>[3]Dezembro!$E$11</f>
        <v>44.375</v>
      </c>
      <c r="I7" s="11">
        <f>[3]Dezembro!$E$12</f>
        <v>51.5</v>
      </c>
      <c r="J7" s="11">
        <f>[3]Dezembro!$E$13</f>
        <v>53.75</v>
      </c>
      <c r="K7" s="11">
        <f>[3]Dezembro!$E$14</f>
        <v>48</v>
      </c>
      <c r="L7" s="11">
        <f>[3]Dezembro!$E$15</f>
        <v>50.291666666666664</v>
      </c>
      <c r="M7" s="11">
        <f>[3]Dezembro!$E$16</f>
        <v>55.125</v>
      </c>
      <c r="N7" s="11">
        <f>[3]Dezembro!$E$17</f>
        <v>67.708333333333329</v>
      </c>
      <c r="O7" s="11">
        <f>[3]Dezembro!$E$18</f>
        <v>58.833333333333336</v>
      </c>
      <c r="P7" s="11">
        <f>[3]Dezembro!$E$19</f>
        <v>64.083333333333329</v>
      </c>
      <c r="Q7" s="11">
        <f>[3]Dezembro!$E$20</f>
        <v>66</v>
      </c>
      <c r="R7" s="11">
        <f>[3]Dezembro!$E$21</f>
        <v>59.833333333333336</v>
      </c>
      <c r="S7" s="11">
        <f>[3]Dezembro!$E$22</f>
        <v>60.25</v>
      </c>
      <c r="T7" s="11">
        <f>[3]Dezembro!$E$23</f>
        <v>67.625</v>
      </c>
      <c r="U7" s="11">
        <f>[3]Dezembro!$E$24</f>
        <v>59.375</v>
      </c>
      <c r="V7" s="11">
        <f>[3]Dezembro!$E$25</f>
        <v>58.416666666666664</v>
      </c>
      <c r="W7" s="11">
        <f>[3]Dezembro!$E$26</f>
        <v>71.333333333333329</v>
      </c>
      <c r="X7" s="11">
        <f>[3]Dezembro!$E$27</f>
        <v>90.375</v>
      </c>
      <c r="Y7" s="11">
        <f>[3]Dezembro!$E$28</f>
        <v>86.833333333333329</v>
      </c>
      <c r="Z7" s="11">
        <f>[3]Dezembro!$E$29</f>
        <v>86.791666666666671</v>
      </c>
      <c r="AA7" s="11">
        <f>[3]Dezembro!$E$30</f>
        <v>80.875</v>
      </c>
      <c r="AB7" s="11">
        <f>[3]Dezembro!$E$31</f>
        <v>77.166666666666671</v>
      </c>
      <c r="AC7" s="11">
        <f>[3]Dezembro!$E$32</f>
        <v>72.75</v>
      </c>
      <c r="AD7" s="11">
        <f>[3]Dezembro!$E$33</f>
        <v>84</v>
      </c>
      <c r="AE7" s="11">
        <f>[3]Dezembro!$E$34</f>
        <v>87.291666666666671</v>
      </c>
      <c r="AF7" s="11">
        <f>[3]Dezembro!$E$35</f>
        <v>77.75</v>
      </c>
      <c r="AG7" s="98">
        <f>AVERAGE(B7:AF7)</f>
        <v>65.830645161290334</v>
      </c>
    </row>
    <row r="8" spans="1:37" x14ac:dyDescent="0.2">
      <c r="A8" s="59" t="s">
        <v>1</v>
      </c>
      <c r="B8" s="11">
        <f>[4]Dezembro!$E$5</f>
        <v>73.666666666666671</v>
      </c>
      <c r="C8" s="11">
        <f>[4]Dezembro!$E$6</f>
        <v>56.642857142857146</v>
      </c>
      <c r="D8" s="11">
        <f>[4]Dezembro!$E$7</f>
        <v>54.583333333333336</v>
      </c>
      <c r="E8" s="11">
        <f>[4]Dezembro!$E$8</f>
        <v>53.428571428571431</v>
      </c>
      <c r="F8" s="11">
        <f>[4]Dezembro!$E$9</f>
        <v>55</v>
      </c>
      <c r="G8" s="11">
        <f>[4]Dezembro!$E$10</f>
        <v>47.18181818181818</v>
      </c>
      <c r="H8" s="11">
        <f>[4]Dezembro!$E$11</f>
        <v>48.25</v>
      </c>
      <c r="I8" s="11">
        <f>[4]Dezembro!$E$12</f>
        <v>40.363636363636367</v>
      </c>
      <c r="J8" s="11">
        <f>[4]Dezembro!$E$13</f>
        <v>41.375</v>
      </c>
      <c r="K8" s="11">
        <f>[4]Dezembro!$E$14</f>
        <v>58.916666666666664</v>
      </c>
      <c r="L8" s="11">
        <f>[4]Dezembro!$E$15</f>
        <v>50</v>
      </c>
      <c r="M8" s="11">
        <f>[4]Dezembro!$E$16</f>
        <v>58.636363636363633</v>
      </c>
      <c r="N8" s="11">
        <f>[4]Dezembro!$E$17</f>
        <v>49.2</v>
      </c>
      <c r="O8" s="11">
        <f>[4]Dezembro!$E$18</f>
        <v>45.3</v>
      </c>
      <c r="P8" s="11">
        <f>[4]Dezembro!$E$19</f>
        <v>43</v>
      </c>
      <c r="Q8" s="11">
        <f>[4]Dezembro!$E$20</f>
        <v>58.9</v>
      </c>
      <c r="R8" s="11">
        <f>[4]Dezembro!$E$21</f>
        <v>61.333333333333336</v>
      </c>
      <c r="S8" s="11">
        <f>[4]Dezembro!$E$22</f>
        <v>60.833333333333336</v>
      </c>
      <c r="T8" s="11">
        <f>[4]Dezembro!$E$23</f>
        <v>57.46153846153846</v>
      </c>
      <c r="U8" s="11">
        <f>[4]Dezembro!$E$24</f>
        <v>60.4</v>
      </c>
      <c r="V8" s="11">
        <f>[4]Dezembro!$E$25</f>
        <v>65</v>
      </c>
      <c r="W8" s="11">
        <f>[4]Dezembro!$E$26</f>
        <v>69.099999999999994</v>
      </c>
      <c r="X8" s="11">
        <f>[4]Dezembro!$E$27</f>
        <v>73.599999999999994</v>
      </c>
      <c r="Y8" s="11">
        <f>[4]Dezembro!$E$28</f>
        <v>75.090909090909093</v>
      </c>
      <c r="Z8" s="11">
        <f>[4]Dezembro!$E$29</f>
        <v>58.333333333333336</v>
      </c>
      <c r="AA8" s="11">
        <f>[4]Dezembro!$E$30</f>
        <v>68.769230769230774</v>
      </c>
      <c r="AB8" s="11">
        <f>[4]Dezembro!$E$31</f>
        <v>66.222222222222229</v>
      </c>
      <c r="AC8" s="11">
        <f>[4]Dezembro!$E$32</f>
        <v>63.9</v>
      </c>
      <c r="AD8" s="11">
        <f>[4]Dezembro!$E$33</f>
        <v>88.875</v>
      </c>
      <c r="AE8" s="11">
        <f>[4]Dezembro!$E$34</f>
        <v>77.333333333333329</v>
      </c>
      <c r="AF8" s="11">
        <f>[4]Dezembro!$E$35</f>
        <v>71.84615384615384</v>
      </c>
      <c r="AG8" s="94">
        <f t="shared" ref="AG8" si="2">AVERAGE(B8:AF8)</f>
        <v>59.759461327203255</v>
      </c>
    </row>
    <row r="9" spans="1:37" x14ac:dyDescent="0.2">
      <c r="A9" s="59" t="s">
        <v>167</v>
      </c>
      <c r="B9" s="11" t="str">
        <f>[5]Dezembro!$E$5</f>
        <v>*</v>
      </c>
      <c r="C9" s="11" t="str">
        <f>[5]Dezembro!$E$6</f>
        <v>*</v>
      </c>
      <c r="D9" s="11" t="str">
        <f>[5]Dezembro!$E$7</f>
        <v>*</v>
      </c>
      <c r="E9" s="11" t="str">
        <f>[5]Dezembro!$E$8</f>
        <v>*</v>
      </c>
      <c r="F9" s="11" t="str">
        <f>[5]Dezembro!$E$9</f>
        <v>*</v>
      </c>
      <c r="G9" s="11" t="str">
        <f>[5]Dezembro!$E$10</f>
        <v>*</v>
      </c>
      <c r="H9" s="11" t="str">
        <f>[5]Dezembro!$E$11</f>
        <v>*</v>
      </c>
      <c r="I9" s="11" t="str">
        <f>[5]Dezembro!$E$12</f>
        <v>*</v>
      </c>
      <c r="J9" s="11" t="str">
        <f>[5]Dezembro!$E$13</f>
        <v>*</v>
      </c>
      <c r="K9" s="11" t="str">
        <f>[5]Dezembro!$E$14</f>
        <v>*</v>
      </c>
      <c r="L9" s="11" t="str">
        <f>[5]Dezembro!$E$15</f>
        <v>*</v>
      </c>
      <c r="M9" s="11" t="str">
        <f>[5]Dezembro!$E$16</f>
        <v>*</v>
      </c>
      <c r="N9" s="11" t="str">
        <f>[5]Dezembro!$E$17</f>
        <v>*</v>
      </c>
      <c r="O9" s="11" t="str">
        <f>[5]Dezembro!$E$18</f>
        <v>*</v>
      </c>
      <c r="P9" s="11" t="str">
        <f>[5]Dezembro!$E$19</f>
        <v>*</v>
      </c>
      <c r="Q9" s="11" t="str">
        <f>[5]Dezembro!$E$20</f>
        <v>*</v>
      </c>
      <c r="R9" s="11" t="str">
        <f>[5]Dezembro!$E$21</f>
        <v>*</v>
      </c>
      <c r="S9" s="11" t="str">
        <f>[5]Dezembro!$E$22</f>
        <v>*</v>
      </c>
      <c r="T9" s="11" t="str">
        <f>[5]Dezembro!$E$23</f>
        <v>*</v>
      </c>
      <c r="U9" s="11" t="str">
        <f>[5]Dezembro!$E$24</f>
        <v>*</v>
      </c>
      <c r="V9" s="11" t="str">
        <f>[5]Dezembro!$E$25</f>
        <v>*</v>
      </c>
      <c r="W9" s="11" t="str">
        <f>[5]Dezembro!$E$26</f>
        <v>*</v>
      </c>
      <c r="X9" s="11" t="str">
        <f>[5]Dezembro!$E$27</f>
        <v>*</v>
      </c>
      <c r="Y9" s="11" t="str">
        <f>[5]Dezembro!$E$28</f>
        <v>*</v>
      </c>
      <c r="Z9" s="11" t="str">
        <f>[5]Dezembro!$E$29</f>
        <v>*</v>
      </c>
      <c r="AA9" s="11" t="str">
        <f>[5]Dezembro!$E$30</f>
        <v>*</v>
      </c>
      <c r="AB9" s="11" t="str">
        <f>[5]Dezembro!$E$31</f>
        <v>*</v>
      </c>
      <c r="AC9" s="11" t="str">
        <f>[5]Dezembro!$E$32</f>
        <v>*</v>
      </c>
      <c r="AD9" s="11" t="str">
        <f>[5]Dezembro!$E$33</f>
        <v>*</v>
      </c>
      <c r="AE9" s="11" t="str">
        <f>[5]Dezembro!$E$34</f>
        <v>*</v>
      </c>
      <c r="AF9" s="11" t="str">
        <f>[5]Dezembro!$E$35</f>
        <v>*</v>
      </c>
      <c r="AG9" s="94" t="s">
        <v>226</v>
      </c>
    </row>
    <row r="10" spans="1:37" x14ac:dyDescent="0.2">
      <c r="A10" s="59" t="s">
        <v>111</v>
      </c>
      <c r="B10" s="11" t="str">
        <f>[6]Dezembro!$E$5</f>
        <v>*</v>
      </c>
      <c r="C10" s="11" t="str">
        <f>[6]Dezembro!$E$6</f>
        <v>*</v>
      </c>
      <c r="D10" s="11" t="str">
        <f>[6]Dezembro!$E$7</f>
        <v>*</v>
      </c>
      <c r="E10" s="11" t="str">
        <f>[6]Dezembro!$E$8</f>
        <v>*</v>
      </c>
      <c r="F10" s="11" t="str">
        <f>[6]Dezembro!$E$9</f>
        <v>*</v>
      </c>
      <c r="G10" s="11" t="str">
        <f>[6]Dezembro!$E$10</f>
        <v>*</v>
      </c>
      <c r="H10" s="11" t="str">
        <f>[6]Dezembro!$E$11</f>
        <v>*</v>
      </c>
      <c r="I10" s="11" t="str">
        <f>[6]Dezembro!$E$12</f>
        <v>*</v>
      </c>
      <c r="J10" s="11" t="str">
        <f>[6]Dezembro!$E$13</f>
        <v>*</v>
      </c>
      <c r="K10" s="11" t="str">
        <f>[6]Dezembro!$E$14</f>
        <v>*</v>
      </c>
      <c r="L10" s="11" t="str">
        <f>[6]Dezembro!$E$15</f>
        <v>*</v>
      </c>
      <c r="M10" s="11" t="str">
        <f>[6]Dezembro!$E$16</f>
        <v>*</v>
      </c>
      <c r="N10" s="11" t="str">
        <f>[6]Dezembro!$E$17</f>
        <v>*</v>
      </c>
      <c r="O10" s="11" t="str">
        <f>[6]Dezembro!$E$18</f>
        <v>*</v>
      </c>
      <c r="P10" s="11" t="str">
        <f>[6]Dezembro!$E$19</f>
        <v>*</v>
      </c>
      <c r="Q10" s="11" t="str">
        <f>[6]Dezembro!$E$20</f>
        <v>*</v>
      </c>
      <c r="R10" s="11" t="str">
        <f>[6]Dezembro!$E$21</f>
        <v>*</v>
      </c>
      <c r="S10" s="11" t="str">
        <f>[6]Dezembro!$E$22</f>
        <v>*</v>
      </c>
      <c r="T10" s="11" t="str">
        <f>[6]Dezembro!$E$23</f>
        <v>*</v>
      </c>
      <c r="U10" s="11" t="str">
        <f>[6]Dezembro!$E$24</f>
        <v>*</v>
      </c>
      <c r="V10" s="11" t="str">
        <f>[6]Dezembro!$E$25</f>
        <v>*</v>
      </c>
      <c r="W10" s="11" t="str">
        <f>[6]Dezembro!$E$26</f>
        <v>*</v>
      </c>
      <c r="X10" s="11" t="str">
        <f>[6]Dezembro!$E$27</f>
        <v>*</v>
      </c>
      <c r="Y10" s="11" t="str">
        <f>[6]Dezembro!$E$28</f>
        <v>*</v>
      </c>
      <c r="Z10" s="11" t="str">
        <f>[6]Dezembro!$E$29</f>
        <v>*</v>
      </c>
      <c r="AA10" s="11" t="str">
        <f>[6]Dezembro!$E$30</f>
        <v>*</v>
      </c>
      <c r="AB10" s="11" t="str">
        <f>[6]Dezembro!$E$31</f>
        <v>*</v>
      </c>
      <c r="AC10" s="11" t="str">
        <f>[6]Dezembro!$E$32</f>
        <v>*</v>
      </c>
      <c r="AD10" s="11" t="str">
        <f>[6]Dezembro!$E$33</f>
        <v>*</v>
      </c>
      <c r="AE10" s="11" t="str">
        <f>[6]Dezembro!$E$34</f>
        <v>*</v>
      </c>
      <c r="AF10" s="11" t="str">
        <f>[6]Dezembro!$E$35</f>
        <v>*</v>
      </c>
      <c r="AG10" s="94" t="s">
        <v>226</v>
      </c>
    </row>
    <row r="11" spans="1:37" x14ac:dyDescent="0.2">
      <c r="A11" s="59" t="s">
        <v>64</v>
      </c>
      <c r="B11" s="11">
        <f>[7]Dezembro!$E$5</f>
        <v>76.8125</v>
      </c>
      <c r="C11" s="11">
        <f>[7]Dezembro!$E$6</f>
        <v>60.333333333333336</v>
      </c>
      <c r="D11" s="11">
        <f>[7]Dezembro!$E$7</f>
        <v>65.5</v>
      </c>
      <c r="E11" s="11">
        <f>[7]Dezembro!$E$8</f>
        <v>60.291666666666664</v>
      </c>
      <c r="F11" s="11">
        <f>[7]Dezembro!$E$9</f>
        <v>43.958333333333336</v>
      </c>
      <c r="G11" s="11">
        <f>[7]Dezembro!$E$10</f>
        <v>42.458333333333336</v>
      </c>
      <c r="H11" s="11">
        <f>[7]Dezembro!$E$11</f>
        <v>39.708333333333336</v>
      </c>
      <c r="I11" s="11">
        <f>[7]Dezembro!$E$12</f>
        <v>51.208333333333336</v>
      </c>
      <c r="J11" s="11">
        <f>[7]Dezembro!$E$13</f>
        <v>49.291666666666664</v>
      </c>
      <c r="K11" s="11">
        <f>[7]Dezembro!$E$14</f>
        <v>52.375</v>
      </c>
      <c r="L11" s="11">
        <f>[7]Dezembro!$E$15</f>
        <v>43.666666666666664</v>
      </c>
      <c r="M11" s="11">
        <f>[7]Dezembro!$E$16</f>
        <v>46.291666666666664</v>
      </c>
      <c r="N11" s="11">
        <f>[7]Dezembro!$E$17</f>
        <v>58.25</v>
      </c>
      <c r="O11" s="11">
        <f>[7]Dezembro!$E$18</f>
        <v>58.208333333333336</v>
      </c>
      <c r="P11" s="11">
        <f>[7]Dezembro!$E$19</f>
        <v>62.666666666666664</v>
      </c>
      <c r="Q11" s="11">
        <f>[7]Dezembro!$E$20</f>
        <v>64.208333333333329</v>
      </c>
      <c r="R11" s="11">
        <f>[7]Dezembro!$E$21</f>
        <v>52.5</v>
      </c>
      <c r="S11" s="11">
        <f>[7]Dezembro!$E$22</f>
        <v>60</v>
      </c>
      <c r="T11" s="11">
        <f>[7]Dezembro!$E$23</f>
        <v>60.833333333333336</v>
      </c>
      <c r="U11" s="11">
        <f>[7]Dezembro!$E$24</f>
        <v>51.666666666666664</v>
      </c>
      <c r="V11" s="11">
        <f>[7]Dezembro!$E$25</f>
        <v>51.875</v>
      </c>
      <c r="W11" s="11">
        <f>[7]Dezembro!$E$26</f>
        <v>68.291666666666671</v>
      </c>
      <c r="X11" s="11">
        <f>[7]Dezembro!$E$27</f>
        <v>71.952380952380949</v>
      </c>
      <c r="Y11" s="11">
        <f>[7]Dezembro!$E$28</f>
        <v>79.083333333333329</v>
      </c>
      <c r="Z11" s="11">
        <f>[7]Dezembro!$E$29</f>
        <v>76.066666666666663</v>
      </c>
      <c r="AA11" s="11">
        <f>[7]Dezembro!$E$30</f>
        <v>79.222222222222229</v>
      </c>
      <c r="AB11" s="11">
        <f>[7]Dezembro!$E$31</f>
        <v>79.099999999999994</v>
      </c>
      <c r="AC11" s="11">
        <f>[7]Dezembro!$E$32</f>
        <v>71.954545454545453</v>
      </c>
      <c r="AD11" s="11">
        <f>[7]Dezembro!$E$33</f>
        <v>80.944444444444443</v>
      </c>
      <c r="AE11" s="11">
        <f>[7]Dezembro!$E$34</f>
        <v>70.5</v>
      </c>
      <c r="AF11" s="11">
        <f>[7]Dezembro!$E$35</f>
        <v>70.555555555555557</v>
      </c>
      <c r="AG11" s="94">
        <f t="shared" ref="AG11:AG16" si="3">AVERAGE(B11:AF11)</f>
        <v>61.283063934273606</v>
      </c>
    </row>
    <row r="12" spans="1:37" x14ac:dyDescent="0.2">
      <c r="A12" s="59" t="s">
        <v>41</v>
      </c>
      <c r="B12" s="11">
        <f>[8]Dezembro!$E$5</f>
        <v>74.956521739130437</v>
      </c>
      <c r="C12" s="11">
        <f>[8]Dezembro!$E$6</f>
        <v>64.375</v>
      </c>
      <c r="D12" s="11">
        <f>[8]Dezembro!$E$7</f>
        <v>62.5</v>
      </c>
      <c r="E12" s="11">
        <f>[8]Dezembro!$E$8</f>
        <v>59.958333333333336</v>
      </c>
      <c r="F12" s="11">
        <f>[8]Dezembro!$E$9</f>
        <v>61.375</v>
      </c>
      <c r="G12" s="11">
        <f>[8]Dezembro!$E$10</f>
        <v>64.208333333333329</v>
      </c>
      <c r="H12" s="11">
        <f>[8]Dezembro!$E$11</f>
        <v>64.791666666666671</v>
      </c>
      <c r="I12" s="11">
        <f>[8]Dezembro!$E$12</f>
        <v>54.791666666666664</v>
      </c>
      <c r="J12" s="11">
        <f>[8]Dezembro!$E$13</f>
        <v>60.458333333333336</v>
      </c>
      <c r="K12" s="11">
        <f>[8]Dezembro!$E$14</f>
        <v>60.125</v>
      </c>
      <c r="L12" s="11">
        <f>[8]Dezembro!$E$15</f>
        <v>61.5</v>
      </c>
      <c r="M12" s="11">
        <f>[8]Dezembro!$E$16</f>
        <v>63.375</v>
      </c>
      <c r="N12" s="11">
        <f>[8]Dezembro!$E$17</f>
        <v>59.583333333333336</v>
      </c>
      <c r="O12" s="11">
        <f>[8]Dezembro!$E$18</f>
        <v>59.958333333333336</v>
      </c>
      <c r="P12" s="11">
        <f>[8]Dezembro!$E$19</f>
        <v>71.041666666666671</v>
      </c>
      <c r="Q12" s="11">
        <f>[8]Dezembro!$E$20</f>
        <v>75.041666666666671</v>
      </c>
      <c r="R12" s="11">
        <f>[8]Dezembro!$E$21</f>
        <v>65.375</v>
      </c>
      <c r="S12" s="11">
        <f>[8]Dezembro!$E$22</f>
        <v>63</v>
      </c>
      <c r="T12" s="11">
        <f>[8]Dezembro!$E$23</f>
        <v>63.875</v>
      </c>
      <c r="U12" s="11">
        <f>[8]Dezembro!$E$24</f>
        <v>58.541666666666664</v>
      </c>
      <c r="V12" s="11">
        <f>[8]Dezembro!$E$25</f>
        <v>63.458333333333336</v>
      </c>
      <c r="W12" s="11">
        <f>[8]Dezembro!$E$26</f>
        <v>73.125</v>
      </c>
      <c r="X12" s="11">
        <f>[8]Dezembro!$E$27</f>
        <v>82.5</v>
      </c>
      <c r="Y12" s="11">
        <f>[8]Dezembro!$E$28</f>
        <v>80.875</v>
      </c>
      <c r="Z12" s="11">
        <f>[8]Dezembro!$E$29</f>
        <v>80.458333333333329</v>
      </c>
      <c r="AA12" s="11">
        <f>[8]Dezembro!$E$30</f>
        <v>78.916666666666671</v>
      </c>
      <c r="AB12" s="11">
        <f>[8]Dezembro!$E$31</f>
        <v>75.416666666666671</v>
      </c>
      <c r="AC12" s="11">
        <f>[8]Dezembro!$E$32</f>
        <v>75.291666666666671</v>
      </c>
      <c r="AD12" s="11">
        <f>[8]Dezembro!$E$33</f>
        <v>86.541666666666671</v>
      </c>
      <c r="AE12" s="11">
        <f>[8]Dezembro!$E$34</f>
        <v>83.833333333333329</v>
      </c>
      <c r="AF12" s="11">
        <f>[8]Dezembro!$E$35</f>
        <v>77.5</v>
      </c>
      <c r="AG12" s="94">
        <f t="shared" si="3"/>
        <v>68.604780271154752</v>
      </c>
    </row>
    <row r="13" spans="1:37" x14ac:dyDescent="0.2">
      <c r="A13" s="59" t="s">
        <v>114</v>
      </c>
      <c r="B13" s="11">
        <f>[9]Dezembro!$E$5</f>
        <v>81.625</v>
      </c>
      <c r="C13" s="11">
        <f>[9]Dezembro!$E$6</f>
        <v>68.541666666666671</v>
      </c>
      <c r="D13" s="11">
        <f>[9]Dezembro!$E$7</f>
        <v>64.583333333333329</v>
      </c>
      <c r="E13" s="11">
        <f>[9]Dezembro!$E$8</f>
        <v>62.333333333333336</v>
      </c>
      <c r="F13" s="11">
        <f>[9]Dezembro!$E$9</f>
        <v>59.541666666666664</v>
      </c>
      <c r="G13" s="11">
        <f>[9]Dezembro!$E$10</f>
        <v>60</v>
      </c>
      <c r="H13" s="11">
        <f>[9]Dezembro!$E$11</f>
        <v>61.416666666666664</v>
      </c>
      <c r="I13" s="11">
        <f>[9]Dezembro!$E$12</f>
        <v>53.5</v>
      </c>
      <c r="J13" s="11">
        <f>[9]Dezembro!$E$13</f>
        <v>67.222222222222229</v>
      </c>
      <c r="K13" s="11">
        <f>[9]Dezembro!$E$14</f>
        <v>63.125</v>
      </c>
      <c r="L13" s="11">
        <f>[9]Dezembro!$E$15</f>
        <v>64</v>
      </c>
      <c r="M13" s="11">
        <f>[9]Dezembro!$E$16</f>
        <v>77.36363636363636</v>
      </c>
      <c r="N13" s="11">
        <f>[9]Dezembro!$E$17</f>
        <v>73.541666666666671</v>
      </c>
      <c r="O13" s="11">
        <f>[9]Dezembro!$E$18</f>
        <v>65.791666666666671</v>
      </c>
      <c r="P13" s="11">
        <f>[9]Dezembro!$E$19</f>
        <v>67.958333333333329</v>
      </c>
      <c r="Q13" s="11">
        <f>[9]Dezembro!$E$20</f>
        <v>70.875</v>
      </c>
      <c r="R13" s="11">
        <f>[9]Dezembro!$E$21</f>
        <v>67.75</v>
      </c>
      <c r="S13" s="11">
        <f>[9]Dezembro!$E$22</f>
        <v>60.25</v>
      </c>
      <c r="T13" s="11">
        <f>[9]Dezembro!$E$23</f>
        <v>61.75</v>
      </c>
      <c r="U13" s="11">
        <f>[9]Dezembro!$E$24</f>
        <v>61.416666666666664</v>
      </c>
      <c r="V13" s="11">
        <f>[9]Dezembro!$E$25</f>
        <v>65.583333333333329</v>
      </c>
      <c r="W13" s="11">
        <f>[9]Dezembro!$E$26</f>
        <v>70.875</v>
      </c>
      <c r="X13" s="11">
        <f>[9]Dezembro!$E$27</f>
        <v>86.916666666666671</v>
      </c>
      <c r="Y13" s="11">
        <f>[9]Dezembro!$E$28</f>
        <v>92.375</v>
      </c>
      <c r="Z13" s="11">
        <f>[9]Dezembro!$E$29</f>
        <v>88</v>
      </c>
      <c r="AA13" s="11">
        <f>[9]Dezembro!$E$30</f>
        <v>83.708333333333329</v>
      </c>
      <c r="AB13" s="11">
        <f>[9]Dezembro!$E$31</f>
        <v>81.125</v>
      </c>
      <c r="AC13" s="11">
        <f>[9]Dezembro!$E$32</f>
        <v>81.75</v>
      </c>
      <c r="AD13" s="11">
        <f>[9]Dezembro!$E$33</f>
        <v>93.25</v>
      </c>
      <c r="AE13" s="11">
        <f>[9]Dezembro!$E$34</f>
        <v>96.6</v>
      </c>
      <c r="AF13" s="11" t="str">
        <f>[9]Dezembro!$E$35</f>
        <v>*</v>
      </c>
      <c r="AG13" s="94">
        <f t="shared" si="3"/>
        <v>71.758973063973059</v>
      </c>
    </row>
    <row r="14" spans="1:37" x14ac:dyDescent="0.2">
      <c r="A14" s="59" t="s">
        <v>118</v>
      </c>
      <c r="B14" s="11">
        <f>[10]Dezembro!$E$5</f>
        <v>90.833333333333329</v>
      </c>
      <c r="C14" s="11">
        <f>[10]Dezembro!$E$6</f>
        <v>73.541666666666671</v>
      </c>
      <c r="D14" s="11">
        <f>[10]Dezembro!$E$7</f>
        <v>69.333333333333329</v>
      </c>
      <c r="E14" s="11">
        <f>[10]Dezembro!$E$8</f>
        <v>69.833333333333329</v>
      </c>
      <c r="F14" s="11">
        <f>[10]Dezembro!$E$9</f>
        <v>59.583333333333336</v>
      </c>
      <c r="G14" s="11">
        <f>[10]Dezembro!$E$10</f>
        <v>57.083333333333336</v>
      </c>
      <c r="H14" s="11">
        <f>[10]Dezembro!$E$11</f>
        <v>56.291666666666664</v>
      </c>
      <c r="I14" s="11">
        <f>[10]Dezembro!$E$12</f>
        <v>56.5</v>
      </c>
      <c r="J14" s="11">
        <f>[10]Dezembro!$E$13</f>
        <v>53.375</v>
      </c>
      <c r="K14" s="11">
        <f>[10]Dezembro!$E$14</f>
        <v>57.25</v>
      </c>
      <c r="L14" s="11">
        <f>[10]Dezembro!$E$15</f>
        <v>55.125</v>
      </c>
      <c r="M14" s="11">
        <f>[10]Dezembro!$E$16</f>
        <v>56.083333333333336</v>
      </c>
      <c r="N14" s="11">
        <f>[10]Dezembro!$E$17</f>
        <v>65.708333333333329</v>
      </c>
      <c r="O14" s="11">
        <f>[10]Dezembro!$E$18</f>
        <v>65.791666666666671</v>
      </c>
      <c r="P14" s="11">
        <f>[10]Dezembro!$E$19</f>
        <v>72.75</v>
      </c>
      <c r="Q14" s="11">
        <f>[10]Dezembro!$E$20</f>
        <v>71.666666666666671</v>
      </c>
      <c r="R14" s="11">
        <f>[10]Dezembro!$E$21</f>
        <v>62.75</v>
      </c>
      <c r="S14" s="11">
        <f>[10]Dezembro!$E$22</f>
        <v>68</v>
      </c>
      <c r="T14" s="11">
        <f>[10]Dezembro!$E$23</f>
        <v>71.875</v>
      </c>
      <c r="U14" s="11">
        <f>[10]Dezembro!$E$24</f>
        <v>74.8</v>
      </c>
      <c r="V14" s="11">
        <f>[10]Dezembro!$E$25</f>
        <v>66.75</v>
      </c>
      <c r="W14" s="11">
        <f>[10]Dezembro!$E$26</f>
        <v>75.291666666666671</v>
      </c>
      <c r="X14" s="11">
        <f>[10]Dezembro!$E$27</f>
        <v>81.333333333333329</v>
      </c>
      <c r="Y14" s="11">
        <f>[10]Dezembro!$E$28</f>
        <v>83.875</v>
      </c>
      <c r="Z14" s="11">
        <f>[10]Dezembro!$E$29</f>
        <v>84.833333333333329</v>
      </c>
      <c r="AA14" s="11">
        <f>[10]Dezembro!$E$30</f>
        <v>85</v>
      </c>
      <c r="AB14" s="11">
        <f>[10]Dezembro!$E$31</f>
        <v>84.708333333333329</v>
      </c>
      <c r="AC14" s="11">
        <f>[10]Dezembro!$E$32</f>
        <v>79.833333333333329</v>
      </c>
      <c r="AD14" s="11">
        <f>[10]Dezembro!$E$33</f>
        <v>78.791666666666671</v>
      </c>
      <c r="AE14" s="11">
        <f>[10]Dezembro!$E$34</f>
        <v>83.625</v>
      </c>
      <c r="AF14" s="11">
        <f>[10]Dezembro!$E$35</f>
        <v>82.875</v>
      </c>
      <c r="AG14" s="94">
        <f t="shared" si="3"/>
        <v>70.809408602150526</v>
      </c>
      <c r="AK14" t="s">
        <v>47</v>
      </c>
    </row>
    <row r="15" spans="1:37" x14ac:dyDescent="0.2">
      <c r="A15" s="59" t="s">
        <v>121</v>
      </c>
      <c r="B15" s="11">
        <f>[11]Dezembro!$E$5</f>
        <v>82.625</v>
      </c>
      <c r="C15" s="11">
        <f>[11]Dezembro!$E$6</f>
        <v>74.625</v>
      </c>
      <c r="D15" s="11">
        <f>[11]Dezembro!$E$7</f>
        <v>71.666666666666671</v>
      </c>
      <c r="E15" s="11">
        <f>[11]Dezembro!$E$8</f>
        <v>62.125</v>
      </c>
      <c r="F15" s="11">
        <f>[11]Dezembro!$E$9</f>
        <v>60.375</v>
      </c>
      <c r="G15" s="11">
        <f>[11]Dezembro!$E$10</f>
        <v>57.333333333333336</v>
      </c>
      <c r="H15" s="11">
        <f>[11]Dezembro!$E$11</f>
        <v>60.5</v>
      </c>
      <c r="I15" s="11">
        <f>[11]Dezembro!$E$12</f>
        <v>57.291666666666664</v>
      </c>
      <c r="J15" s="11">
        <f>[11]Dezembro!$E$13</f>
        <v>54.541666666666664</v>
      </c>
      <c r="K15" s="11">
        <f>[11]Dezembro!$E$14</f>
        <v>46.333333333333336</v>
      </c>
      <c r="L15" s="11">
        <f>[11]Dezembro!$E$15</f>
        <v>49.708333333333336</v>
      </c>
      <c r="M15" s="11">
        <f>[11]Dezembro!$E$16</f>
        <v>52.041666666666664</v>
      </c>
      <c r="N15" s="11">
        <f>[11]Dezembro!$E$17</f>
        <v>69.416666666666671</v>
      </c>
      <c r="O15" s="11">
        <f>[11]Dezembro!$E$18</f>
        <v>61.916666666666664</v>
      </c>
      <c r="P15" s="11">
        <f>[11]Dezembro!$E$19</f>
        <v>63.083333333333336</v>
      </c>
      <c r="Q15" s="11">
        <f>[11]Dezembro!$E$20</f>
        <v>69.041666666666671</v>
      </c>
      <c r="R15" s="11">
        <f>[11]Dezembro!$E$21</f>
        <v>63.5</v>
      </c>
      <c r="S15" s="11">
        <f>[11]Dezembro!$E$22</f>
        <v>64.25</v>
      </c>
      <c r="T15" s="11">
        <f>[11]Dezembro!$E$23</f>
        <v>58.208333333333336</v>
      </c>
      <c r="U15" s="11">
        <f>[11]Dezembro!$E$24</f>
        <v>57.833333333333336</v>
      </c>
      <c r="V15" s="11">
        <f>[11]Dezembro!$E$25</f>
        <v>62.083333333333336</v>
      </c>
      <c r="W15" s="11">
        <f>[11]Dezembro!$E$26</f>
        <v>79.541666666666671</v>
      </c>
      <c r="X15" s="11">
        <f>[11]Dezembro!$E$27</f>
        <v>87.291666666666671</v>
      </c>
      <c r="Y15" s="11">
        <f>[11]Dezembro!$E$28</f>
        <v>87.75</v>
      </c>
      <c r="Z15" s="11">
        <f>[11]Dezembro!$E$29</f>
        <v>82</v>
      </c>
      <c r="AA15" s="11">
        <f>[11]Dezembro!$E$30</f>
        <v>80.25</v>
      </c>
      <c r="AB15" s="11">
        <f>[11]Dezembro!$E$31</f>
        <v>74.708333333333329</v>
      </c>
      <c r="AC15" s="11">
        <f>[11]Dezembro!$E$32</f>
        <v>80.458333333333329</v>
      </c>
      <c r="AD15" s="11">
        <f>[11]Dezembro!$E$33</f>
        <v>89.125</v>
      </c>
      <c r="AE15" s="11">
        <f>[11]Dezembro!$E$34</f>
        <v>89</v>
      </c>
      <c r="AF15" s="11">
        <f>[11]Dezembro!$E$35</f>
        <v>80.083333333333329</v>
      </c>
      <c r="AG15" s="94">
        <f t="shared" si="3"/>
        <v>68.668010752688176</v>
      </c>
      <c r="AK15" t="s">
        <v>47</v>
      </c>
    </row>
    <row r="16" spans="1:37" x14ac:dyDescent="0.2">
      <c r="A16" s="59" t="s">
        <v>168</v>
      </c>
      <c r="B16" s="11" t="str">
        <f>[12]Dezembro!$E$5</f>
        <v>*</v>
      </c>
      <c r="C16" s="11" t="str">
        <f>[12]Dezembro!$E$6</f>
        <v>*</v>
      </c>
      <c r="D16" s="11" t="str">
        <f>[12]Dezembro!$E$7</f>
        <v>*</v>
      </c>
      <c r="E16" s="11" t="str">
        <f>[12]Dezembro!$E$8</f>
        <v>*</v>
      </c>
      <c r="F16" s="11" t="str">
        <f>[12]Dezembro!$E$9</f>
        <v>*</v>
      </c>
      <c r="G16" s="11" t="str">
        <f>[12]Dezembro!$E$10</f>
        <v>*</v>
      </c>
      <c r="H16" s="11" t="str">
        <f>[12]Dezembro!$E$11</f>
        <v>*</v>
      </c>
      <c r="I16" s="11" t="str">
        <f>[12]Dezembro!$E$12</f>
        <v>*</v>
      </c>
      <c r="J16" s="11" t="str">
        <f>[12]Dezembro!$E$13</f>
        <v>*</v>
      </c>
      <c r="K16" s="11" t="str">
        <f>[12]Dezembro!$E$14</f>
        <v>*</v>
      </c>
      <c r="L16" s="11" t="str">
        <f>[12]Dezembro!$E$15</f>
        <v>*</v>
      </c>
      <c r="M16" s="11" t="str">
        <f>[12]Dezembro!$E$16</f>
        <v>*</v>
      </c>
      <c r="N16" s="11" t="str">
        <f>[12]Dezembro!$E$17</f>
        <v>*</v>
      </c>
      <c r="O16" s="11" t="str">
        <f>[12]Dezembro!$E$18</f>
        <v>*</v>
      </c>
      <c r="P16" s="11" t="str">
        <f>[12]Dezembro!$E$19</f>
        <v>*</v>
      </c>
      <c r="Q16" s="11" t="str">
        <f>[12]Dezembro!$E$20</f>
        <v>*</v>
      </c>
      <c r="R16" s="11" t="str">
        <f>[12]Dezembro!$E$21</f>
        <v>*</v>
      </c>
      <c r="S16" s="11" t="str">
        <f>[12]Dezembro!$E$22</f>
        <v>*</v>
      </c>
      <c r="T16" s="11" t="str">
        <f>[12]Dezembro!$E$23</f>
        <v>*</v>
      </c>
      <c r="U16" s="11" t="str">
        <f>[12]Dezembro!$E$24</f>
        <v>*</v>
      </c>
      <c r="V16" s="11" t="str">
        <f>[12]Dezembro!$E$25</f>
        <v>*</v>
      </c>
      <c r="W16" s="11" t="str">
        <f>[12]Dezembro!$E$26</f>
        <v>*</v>
      </c>
      <c r="X16" s="11" t="str">
        <f>[12]Dezembro!$E$27</f>
        <v>*</v>
      </c>
      <c r="Y16" s="11" t="str">
        <f>[12]Dezembro!$E$28</f>
        <v>*</v>
      </c>
      <c r="Z16" s="11" t="str">
        <f>[12]Dezembro!$E$29</f>
        <v>*</v>
      </c>
      <c r="AA16" s="11">
        <f>[12]Dezembro!$E$30</f>
        <v>76</v>
      </c>
      <c r="AB16" s="11" t="str">
        <f>[12]Dezembro!$E$31</f>
        <v>*</v>
      </c>
      <c r="AC16" s="11" t="str">
        <f>[12]Dezembro!$E$32</f>
        <v>*</v>
      </c>
      <c r="AD16" s="11" t="str">
        <f>[12]Dezembro!$E$33</f>
        <v>*</v>
      </c>
      <c r="AE16" s="11" t="str">
        <f>[12]Dezembro!$E$34</f>
        <v>*</v>
      </c>
      <c r="AF16" s="11" t="str">
        <f>[12]Dezembro!$E$35</f>
        <v>*</v>
      </c>
      <c r="AG16" s="94">
        <f t="shared" si="3"/>
        <v>76</v>
      </c>
    </row>
    <row r="17" spans="1:37" x14ac:dyDescent="0.2">
      <c r="A17" s="59" t="s">
        <v>2</v>
      </c>
      <c r="B17" s="11">
        <f>[13]Dezembro!$E$5</f>
        <v>83.166666666666671</v>
      </c>
      <c r="C17" s="11">
        <f>[13]Dezembro!$E$6</f>
        <v>66.583333333333329</v>
      </c>
      <c r="D17" s="11">
        <f>[13]Dezembro!$E$7</f>
        <v>67.458333333333329</v>
      </c>
      <c r="E17" s="11">
        <f>[13]Dezembro!$E$8</f>
        <v>62.041666666666664</v>
      </c>
      <c r="F17" s="11">
        <f>[13]Dezembro!$E$9</f>
        <v>59.875</v>
      </c>
      <c r="G17" s="11">
        <f>[13]Dezembro!$E$10</f>
        <v>49.416666666666664</v>
      </c>
      <c r="H17" s="11">
        <f>[13]Dezembro!$E$11</f>
        <v>51.416666666666664</v>
      </c>
      <c r="I17" s="11">
        <f>[13]Dezembro!$E$12</f>
        <v>44.083333333333336</v>
      </c>
      <c r="J17" s="11">
        <f>[13]Dezembro!$E$13</f>
        <v>47.375</v>
      </c>
      <c r="K17" s="11">
        <f>[13]Dezembro!$E$14</f>
        <v>48.666666666666664</v>
      </c>
      <c r="L17" s="11">
        <f>[13]Dezembro!$E$15</f>
        <v>51.541666666666664</v>
      </c>
      <c r="M17" s="11">
        <f>[13]Dezembro!$E$16</f>
        <v>63.333333333333336</v>
      </c>
      <c r="N17" s="11">
        <f>[13]Dezembro!$E$17</f>
        <v>59.625</v>
      </c>
      <c r="O17" s="11">
        <f>[13]Dezembro!$E$18</f>
        <v>58.375</v>
      </c>
      <c r="P17" s="11">
        <f>[13]Dezembro!$E$19</f>
        <v>63.833333333333336</v>
      </c>
      <c r="Q17" s="11">
        <f>[13]Dezembro!$E$20</f>
        <v>66.666666666666671</v>
      </c>
      <c r="R17" s="11">
        <f>[13]Dezembro!$E$21</f>
        <v>62.458333333333336</v>
      </c>
      <c r="S17" s="11">
        <f>[13]Dezembro!$E$22</f>
        <v>60.708333333333336</v>
      </c>
      <c r="T17" s="11">
        <f>[13]Dezembro!$E$23</f>
        <v>61.625</v>
      </c>
      <c r="U17" s="11">
        <f>[13]Dezembro!$E$24</f>
        <v>56.208333333333336</v>
      </c>
      <c r="V17" s="11">
        <f>[13]Dezembro!$E$25</f>
        <v>59.083333333333336</v>
      </c>
      <c r="W17" s="11">
        <f>[13]Dezembro!$E$26</f>
        <v>69.458333333333329</v>
      </c>
      <c r="X17" s="11">
        <f>[13]Dezembro!$E$27</f>
        <v>74.708333333333329</v>
      </c>
      <c r="Y17" s="11">
        <f>[13]Dezembro!$E$28</f>
        <v>81.75</v>
      </c>
      <c r="Z17" s="11">
        <f>[13]Dezembro!$E$29</f>
        <v>75.083333333333329</v>
      </c>
      <c r="AA17" s="11">
        <f>[13]Dezembro!$E$30</f>
        <v>80.333333333333329</v>
      </c>
      <c r="AB17" s="11">
        <f>[13]Dezembro!$E$31</f>
        <v>74.041666666666671</v>
      </c>
      <c r="AC17" s="11">
        <f>[13]Dezembro!$E$32</f>
        <v>80.791666666666671</v>
      </c>
      <c r="AD17" s="11">
        <f>[13]Dezembro!$E$33</f>
        <v>89.166666666666671</v>
      </c>
      <c r="AE17" s="11">
        <f>[13]Dezembro!$E$34</f>
        <v>88.5</v>
      </c>
      <c r="AF17" s="11">
        <f>[13]Dezembro!$E$35</f>
        <v>85.75</v>
      </c>
      <c r="AG17" s="94">
        <f t="shared" ref="AG17:AG25" si="4">AVERAGE(B17:AF17)</f>
        <v>65.907258064516128</v>
      </c>
      <c r="AI17" s="12" t="s">
        <v>47</v>
      </c>
    </row>
    <row r="18" spans="1:37" x14ac:dyDescent="0.2">
      <c r="A18" s="59" t="s">
        <v>3</v>
      </c>
      <c r="B18" s="11">
        <f>[14]Dezembro!$E$5</f>
        <v>86</v>
      </c>
      <c r="C18" s="11">
        <f>[14]Dezembro!$E$6</f>
        <v>82.041666666666671</v>
      </c>
      <c r="D18" s="11">
        <f>[14]Dezembro!$E$7</f>
        <v>71.458333333333329</v>
      </c>
      <c r="E18" s="11">
        <f>[14]Dezembro!$E$8</f>
        <v>69.75</v>
      </c>
      <c r="F18" s="11">
        <f>[14]Dezembro!$E$9</f>
        <v>65.5</v>
      </c>
      <c r="G18" s="11">
        <f>[14]Dezembro!$E$10</f>
        <v>61.958333333333336</v>
      </c>
      <c r="H18" s="11">
        <f>[14]Dezembro!$E$11</f>
        <v>54.958333333333336</v>
      </c>
      <c r="I18" s="11">
        <f>[14]Dezembro!$E$12</f>
        <v>49.625</v>
      </c>
      <c r="J18" s="11">
        <f>[14]Dezembro!$E$13</f>
        <v>54.791666666666664</v>
      </c>
      <c r="K18" s="11">
        <f>[14]Dezembro!$E$14</f>
        <v>60.125</v>
      </c>
      <c r="L18" s="11">
        <f>[14]Dezembro!$E$15</f>
        <v>60.041666666666664</v>
      </c>
      <c r="M18" s="11">
        <f>[14]Dezembro!$E$16</f>
        <v>59.583333333333336</v>
      </c>
      <c r="N18" s="11">
        <f>[14]Dezembro!$E$17</f>
        <v>61.833333333333336</v>
      </c>
      <c r="O18" s="11">
        <f>[14]Dezembro!$E$18</f>
        <v>60.833333333333336</v>
      </c>
      <c r="P18" s="11">
        <f>[14]Dezembro!$E$19</f>
        <v>68.458333333333329</v>
      </c>
      <c r="Q18" s="11">
        <f>[14]Dezembro!$E$20</f>
        <v>66.541666666666671</v>
      </c>
      <c r="R18" s="11">
        <f>[14]Dezembro!$E$21</f>
        <v>64.5</v>
      </c>
      <c r="S18" s="11">
        <f>[14]Dezembro!$E$22</f>
        <v>58.541666666666664</v>
      </c>
      <c r="T18" s="11">
        <f>[14]Dezembro!$E$23</f>
        <v>60.541666666666664</v>
      </c>
      <c r="U18" s="11">
        <f>[14]Dezembro!$E$24</f>
        <v>57.958333333333336</v>
      </c>
      <c r="V18" s="11">
        <f>[14]Dezembro!$E$25</f>
        <v>61.916666666666664</v>
      </c>
      <c r="W18" s="11">
        <f>[14]Dezembro!$E$26</f>
        <v>69.458333333333329</v>
      </c>
      <c r="X18" s="11">
        <f>[14]Dezembro!$E$27</f>
        <v>62.333333333333336</v>
      </c>
      <c r="Y18" s="11">
        <f>[14]Dezembro!$E$28</f>
        <v>79.083333333333329</v>
      </c>
      <c r="Z18" s="11">
        <f>[14]Dezembro!$E$29</f>
        <v>77.833333333333329</v>
      </c>
      <c r="AA18" s="11">
        <f>[14]Dezembro!$E$30</f>
        <v>86.916666666666671</v>
      </c>
      <c r="AB18" s="11">
        <f>[14]Dezembro!$E$31</f>
        <v>79</v>
      </c>
      <c r="AC18" s="11">
        <f>[14]Dezembro!$E$32</f>
        <v>85.25</v>
      </c>
      <c r="AD18" s="11">
        <f>[14]Dezembro!$E$33</f>
        <v>80.166666666666671</v>
      </c>
      <c r="AE18" s="11">
        <f>[14]Dezembro!$E$34</f>
        <v>75.625</v>
      </c>
      <c r="AF18" s="11">
        <f>[14]Dezembro!$E$35</f>
        <v>75.291666666666671</v>
      </c>
      <c r="AG18" s="94">
        <f t="shared" si="4"/>
        <v>67.997311827956977</v>
      </c>
      <c r="AH18" s="12" t="s">
        <v>47</v>
      </c>
      <c r="AI18" s="12" t="s">
        <v>47</v>
      </c>
    </row>
    <row r="19" spans="1:37" x14ac:dyDescent="0.2">
      <c r="A19" s="59" t="s">
        <v>4</v>
      </c>
      <c r="B19" s="11">
        <f>[15]Dezembro!$E$5</f>
        <v>85.75</v>
      </c>
      <c r="C19" s="11">
        <f>[15]Dezembro!$E$6</f>
        <v>85.625</v>
      </c>
      <c r="D19" s="11">
        <f>[15]Dezembro!$E$7</f>
        <v>76.083333333333329</v>
      </c>
      <c r="E19" s="11">
        <f>[15]Dezembro!$E$8</f>
        <v>71.291666666666671</v>
      </c>
      <c r="F19" s="11">
        <f>[15]Dezembro!$E$9</f>
        <v>63.791666666666664</v>
      </c>
      <c r="G19" s="11">
        <f>[15]Dezembro!$E$10</f>
        <v>69.708333333333329</v>
      </c>
      <c r="H19" s="11">
        <f>[15]Dezembro!$E$11</f>
        <v>63.666666666666664</v>
      </c>
      <c r="I19" s="11">
        <f>[15]Dezembro!$E$12</f>
        <v>57</v>
      </c>
      <c r="J19" s="11">
        <f>[15]Dezembro!$E$13</f>
        <v>59.458333333333336</v>
      </c>
      <c r="K19" s="11">
        <f>[15]Dezembro!$E$14</f>
        <v>65.916666666666671</v>
      </c>
      <c r="L19" s="11">
        <f>[15]Dezembro!$E$15</f>
        <v>66.416666666666671</v>
      </c>
      <c r="M19" s="11">
        <f>[15]Dezembro!$E$16</f>
        <v>65.708333333333329</v>
      </c>
      <c r="N19" s="11">
        <f>[15]Dezembro!$E$17</f>
        <v>70.5</v>
      </c>
      <c r="O19" s="11">
        <f>[15]Dezembro!$E$18</f>
        <v>72.208333333333329</v>
      </c>
      <c r="P19" s="11">
        <f>[15]Dezembro!$E$19</f>
        <v>75.5</v>
      </c>
      <c r="Q19" s="11">
        <f>[15]Dezembro!$E$20</f>
        <v>70.458333333333329</v>
      </c>
      <c r="R19" s="11">
        <f>[15]Dezembro!$E$21</f>
        <v>59.75</v>
      </c>
      <c r="S19" s="11">
        <f>[15]Dezembro!$E$22</f>
        <v>54.166666666666664</v>
      </c>
      <c r="T19" s="11">
        <f>[15]Dezembro!$E$23</f>
        <v>58.75</v>
      </c>
      <c r="U19" s="11">
        <f>[15]Dezembro!$E$24</f>
        <v>54.25</v>
      </c>
      <c r="V19" s="11">
        <f>[15]Dezembro!$E$25</f>
        <v>60.75</v>
      </c>
      <c r="W19" s="11">
        <f>[15]Dezembro!$E$26</f>
        <v>72.708333333333329</v>
      </c>
      <c r="X19" s="11">
        <f>[15]Dezembro!$E$27</f>
        <v>68.958333333333329</v>
      </c>
      <c r="Y19" s="11">
        <f>[15]Dezembro!$E$28</f>
        <v>82.958333333333329</v>
      </c>
      <c r="Z19" s="11">
        <f>[15]Dezembro!$E$29</f>
        <v>81.416666666666671</v>
      </c>
      <c r="AA19" s="11">
        <f>[15]Dezembro!$E$30</f>
        <v>81.708333333333329</v>
      </c>
      <c r="AB19" s="11">
        <f>[15]Dezembro!$E$31</f>
        <v>76.833333333333329</v>
      </c>
      <c r="AC19" s="11">
        <f>[15]Dezembro!$E$32</f>
        <v>87.291666666666671</v>
      </c>
      <c r="AD19" s="11">
        <f>[15]Dezembro!$E$33</f>
        <v>84.791666666666671</v>
      </c>
      <c r="AE19" s="11">
        <f>[15]Dezembro!$E$34</f>
        <v>81.833333333333329</v>
      </c>
      <c r="AF19" s="11">
        <f>[15]Dezembro!$E$35</f>
        <v>86.125</v>
      </c>
      <c r="AG19" s="94">
        <f t="shared" si="4"/>
        <v>71.334677419354833</v>
      </c>
      <c r="AI19" t="s">
        <v>47</v>
      </c>
    </row>
    <row r="20" spans="1:37" x14ac:dyDescent="0.2">
      <c r="A20" s="59" t="s">
        <v>5</v>
      </c>
      <c r="B20" s="11">
        <f>[16]Dezembro!$E$5</f>
        <v>82.125</v>
      </c>
      <c r="C20" s="11">
        <f>[16]Dezembro!$E$6</f>
        <v>54.625</v>
      </c>
      <c r="D20" s="11">
        <f>[16]Dezembro!$E$7</f>
        <v>50.583333333333336</v>
      </c>
      <c r="E20" s="11">
        <f>[16]Dezembro!$E$8</f>
        <v>67.833333333333329</v>
      </c>
      <c r="F20" s="11" t="str">
        <f>[16]Dezembro!$E$9</f>
        <v>*</v>
      </c>
      <c r="G20" s="11" t="str">
        <f>[16]Dezembro!$E$10</f>
        <v>*</v>
      </c>
      <c r="H20" s="11" t="str">
        <f>[16]Dezembro!$E$11</f>
        <v>*</v>
      </c>
      <c r="I20" s="11" t="str">
        <f>[16]Dezembro!$E$12</f>
        <v>*</v>
      </c>
      <c r="J20" s="11" t="str">
        <f>[16]Dezembro!$E$13</f>
        <v>*</v>
      </c>
      <c r="K20" s="11" t="str">
        <f>[16]Dezembro!$E$14</f>
        <v>*</v>
      </c>
      <c r="L20" s="11">
        <f>[16]Dezembro!$E$15</f>
        <v>54.666666666666664</v>
      </c>
      <c r="M20" s="11">
        <f>[16]Dezembro!$E$16</f>
        <v>61.958333333333336</v>
      </c>
      <c r="N20" s="11">
        <f>[16]Dezembro!$E$17</f>
        <v>64.208333333333329</v>
      </c>
      <c r="O20" s="11">
        <f>[16]Dezembro!$E$18</f>
        <v>64.583333333333329</v>
      </c>
      <c r="P20" s="11">
        <f>[16]Dezembro!$E$19</f>
        <v>74</v>
      </c>
      <c r="Q20" s="11" t="str">
        <f>[16]Dezembro!$E$20</f>
        <v>*</v>
      </c>
      <c r="R20" s="11" t="str">
        <f>[16]Dezembro!$E$21</f>
        <v>*</v>
      </c>
      <c r="S20" s="11" t="str">
        <f>[16]Dezembro!$E$22</f>
        <v>*</v>
      </c>
      <c r="T20" s="11" t="str">
        <f>[16]Dezembro!$E$23</f>
        <v>*</v>
      </c>
      <c r="U20" s="11" t="str">
        <f>[16]Dezembro!$E$24</f>
        <v>*</v>
      </c>
      <c r="V20" s="11" t="str">
        <f>[16]Dezembro!$E$25</f>
        <v>*</v>
      </c>
      <c r="W20" s="11" t="str">
        <f>[16]Dezembro!$E$26</f>
        <v>*</v>
      </c>
      <c r="X20" s="11">
        <f>[16]Dezembro!$E$27</f>
        <v>54.444444444444443</v>
      </c>
      <c r="Y20" s="11">
        <f>[16]Dezembro!$E$28</f>
        <v>80.916666666666671</v>
      </c>
      <c r="Z20" s="11">
        <f>[16]Dezembro!$E$29</f>
        <v>83.041666666666671</v>
      </c>
      <c r="AA20" s="11">
        <f>[16]Dezembro!$E$30</f>
        <v>78.541666666666671</v>
      </c>
      <c r="AB20" s="11">
        <f>[16]Dezembro!$E$31</f>
        <v>82.5</v>
      </c>
      <c r="AC20" s="11" t="str">
        <f>[16]Dezembro!$E$32</f>
        <v>*</v>
      </c>
      <c r="AD20" s="11" t="str">
        <f>[16]Dezembro!$E$33</f>
        <v>*</v>
      </c>
      <c r="AE20" s="11" t="str">
        <f>[16]Dezembro!$E$34</f>
        <v>*</v>
      </c>
      <c r="AF20" s="11">
        <f>[16]Dezembro!$E$35</f>
        <v>73.25</v>
      </c>
      <c r="AG20" s="94">
        <f t="shared" si="4"/>
        <v>68.485185185185173</v>
      </c>
      <c r="AH20" s="12" t="s">
        <v>47</v>
      </c>
    </row>
    <row r="21" spans="1:37" x14ac:dyDescent="0.2">
      <c r="A21" s="59" t="s">
        <v>43</v>
      </c>
      <c r="B21" s="11">
        <f>[17]Dezembro!$E$5</f>
        <v>89.916666666666671</v>
      </c>
      <c r="C21" s="11">
        <f>[17]Dezembro!$E$6</f>
        <v>85.083333333333329</v>
      </c>
      <c r="D21" s="11">
        <f>[17]Dezembro!$E$7</f>
        <v>72.75</v>
      </c>
      <c r="E21" s="11">
        <f>[17]Dezembro!$E$8</f>
        <v>69.608695652173907</v>
      </c>
      <c r="F21" s="11">
        <f>[17]Dezembro!$E$9</f>
        <v>65.791666666666671</v>
      </c>
      <c r="G21" s="11">
        <f>[17]Dezembro!$E$10</f>
        <v>71.041666666666671</v>
      </c>
      <c r="H21" s="11">
        <f>[17]Dezembro!$E$11</f>
        <v>67.666666666666671</v>
      </c>
      <c r="I21" s="11">
        <f>[17]Dezembro!$E$12</f>
        <v>52.958333333333336</v>
      </c>
      <c r="J21" s="11">
        <f>[17]Dezembro!$E$13</f>
        <v>54.958333333333336</v>
      </c>
      <c r="K21" s="11">
        <f>[17]Dezembro!$E$14</f>
        <v>63.791666666666664</v>
      </c>
      <c r="L21" s="11">
        <f>[17]Dezembro!$E$15</f>
        <v>72.75</v>
      </c>
      <c r="M21" s="11">
        <f>[17]Dezembro!$E$16</f>
        <v>69.916666666666671</v>
      </c>
      <c r="N21" s="11">
        <f>[17]Dezembro!$E$17</f>
        <v>78.5</v>
      </c>
      <c r="O21" s="11">
        <f>[17]Dezembro!$E$18</f>
        <v>71.208333333333329</v>
      </c>
      <c r="P21" s="11">
        <f>[17]Dezembro!$E$19</f>
        <v>73.125</v>
      </c>
      <c r="Q21" s="11">
        <f>[17]Dezembro!$E$20</f>
        <v>67.291666666666671</v>
      </c>
      <c r="R21" s="11">
        <f>[17]Dezembro!$E$21</f>
        <v>70.833333333333329</v>
      </c>
      <c r="S21" s="11">
        <f>[17]Dezembro!$E$22</f>
        <v>62.166666666666664</v>
      </c>
      <c r="T21" s="11">
        <f>[17]Dezembro!$E$23</f>
        <v>56.041666666666664</v>
      </c>
      <c r="U21" s="11">
        <f>[17]Dezembro!$E$24</f>
        <v>55.666666666666664</v>
      </c>
      <c r="V21" s="11">
        <f>[17]Dezembro!$E$25</f>
        <v>64.125</v>
      </c>
      <c r="W21" s="11">
        <f>[17]Dezembro!$E$26</f>
        <v>76.833333333333329</v>
      </c>
      <c r="X21" s="11">
        <f>[17]Dezembro!$E$27</f>
        <v>70.541666666666671</v>
      </c>
      <c r="Y21" s="11">
        <f>[17]Dezembro!$E$28</f>
        <v>80.25</v>
      </c>
      <c r="Z21" s="11">
        <f>[17]Dezembro!$E$29</f>
        <v>84.458333333333329</v>
      </c>
      <c r="AA21" s="11">
        <f>[17]Dezembro!$E$30</f>
        <v>87.666666666666671</v>
      </c>
      <c r="AB21" s="11">
        <f>[17]Dezembro!$E$31</f>
        <v>81.333333333333329</v>
      </c>
      <c r="AC21" s="11">
        <f>[17]Dezembro!$E$32</f>
        <v>84.916666666666671</v>
      </c>
      <c r="AD21" s="11">
        <f>[17]Dezembro!$E$33</f>
        <v>87.916666666666671</v>
      </c>
      <c r="AE21" s="11">
        <f>[17]Dezembro!$E$34</f>
        <v>86.875</v>
      </c>
      <c r="AF21" s="11">
        <f>[17]Dezembro!$E$35</f>
        <v>88.541666666666671</v>
      </c>
      <c r="AG21" s="94">
        <f>AVERAGE(B21:AF21)</f>
        <v>73.049205236091623</v>
      </c>
      <c r="AI21" t="s">
        <v>47</v>
      </c>
      <c r="AJ21" t="s">
        <v>47</v>
      </c>
    </row>
    <row r="22" spans="1:37" x14ac:dyDescent="0.2">
      <c r="A22" s="59" t="s">
        <v>6</v>
      </c>
      <c r="B22" s="11">
        <f>[18]Dezembro!$E$5</f>
        <v>79.666666666666671</v>
      </c>
      <c r="C22" s="11">
        <f>[18]Dezembro!$E$6</f>
        <v>79.833333333333329</v>
      </c>
      <c r="D22" s="11">
        <f>[18]Dezembro!$E$7</f>
        <v>72.555555555555557</v>
      </c>
      <c r="E22" s="11">
        <f>[18]Dezembro!$E$8</f>
        <v>74.857142857142861</v>
      </c>
      <c r="F22" s="11">
        <f>[18]Dezembro!$E$9</f>
        <v>76.400000000000006</v>
      </c>
      <c r="G22" s="11">
        <f>[18]Dezembro!$E$10</f>
        <v>79.5</v>
      </c>
      <c r="H22" s="11">
        <f>[18]Dezembro!$E$11</f>
        <v>79.125</v>
      </c>
      <c r="I22" s="11">
        <f>[18]Dezembro!$E$12</f>
        <v>74</v>
      </c>
      <c r="J22" s="11">
        <f>[18]Dezembro!$E$13</f>
        <v>79.5</v>
      </c>
      <c r="K22" s="11">
        <f>[18]Dezembro!$E$14</f>
        <v>78.714285714285708</v>
      </c>
      <c r="L22" s="11">
        <f>[18]Dezembro!$E$15</f>
        <v>78.714285714285708</v>
      </c>
      <c r="M22" s="11">
        <f>[18]Dezembro!$E$16</f>
        <v>79</v>
      </c>
      <c r="N22" s="11">
        <f>[18]Dezembro!$E$17</f>
        <v>83.2</v>
      </c>
      <c r="O22" s="11">
        <f>[18]Dezembro!$E$18</f>
        <v>78.692307692307693</v>
      </c>
      <c r="P22" s="11">
        <f>[18]Dezembro!$E$19</f>
        <v>78</v>
      </c>
      <c r="Q22" s="11">
        <f>[18]Dezembro!$E$20</f>
        <v>78.142857142857139</v>
      </c>
      <c r="R22" s="11">
        <f>[18]Dezembro!$E$21</f>
        <v>79</v>
      </c>
      <c r="S22" s="11">
        <f>[18]Dezembro!$E$22</f>
        <v>78.916666666666671</v>
      </c>
      <c r="T22" s="11">
        <f>[18]Dezembro!$E$23</f>
        <v>78.727272727272734</v>
      </c>
      <c r="U22" s="11">
        <f>[18]Dezembro!$E$24</f>
        <v>74.75</v>
      </c>
      <c r="V22" s="11">
        <f>[18]Dezembro!$E$25</f>
        <v>79.8</v>
      </c>
      <c r="W22" s="11">
        <f>[18]Dezembro!$E$26</f>
        <v>77</v>
      </c>
      <c r="X22" s="11">
        <f>[18]Dezembro!$E$27</f>
        <v>80.833333333333329</v>
      </c>
      <c r="Y22" s="11">
        <f>[18]Dezembro!$E$28</f>
        <v>75.25</v>
      </c>
      <c r="Z22" s="11">
        <f>[18]Dezembro!$E$29</f>
        <v>77.692307692307693</v>
      </c>
      <c r="AA22" s="11">
        <f>[18]Dezembro!$E$30</f>
        <v>79.92307692307692</v>
      </c>
      <c r="AB22" s="11">
        <f>[18]Dezembro!$E$31</f>
        <v>81.666666666666671</v>
      </c>
      <c r="AC22" s="11">
        <f>[18]Dezembro!$E$32</f>
        <v>85.857142857142861</v>
      </c>
      <c r="AD22" s="11">
        <f>[18]Dezembro!$E$33</f>
        <v>85</v>
      </c>
      <c r="AE22" s="11">
        <f>[18]Dezembro!$E$34</f>
        <v>88</v>
      </c>
      <c r="AF22" s="11">
        <f>[18]Dezembro!$E$35</f>
        <v>83.428571428571431</v>
      </c>
      <c r="AG22" s="94">
        <f t="shared" si="4"/>
        <v>79.217628160370083</v>
      </c>
      <c r="AK22" t="s">
        <v>47</v>
      </c>
    </row>
    <row r="23" spans="1:37" x14ac:dyDescent="0.2">
      <c r="A23" s="59" t="s">
        <v>7</v>
      </c>
      <c r="B23" s="11">
        <f>[19]Dezembro!$E$5</f>
        <v>79.166666666666671</v>
      </c>
      <c r="C23" s="11">
        <f>[19]Dezembro!$E$6</f>
        <v>68.833333333333329</v>
      </c>
      <c r="D23" s="11">
        <f>[19]Dezembro!$E$7</f>
        <v>67.25</v>
      </c>
      <c r="E23" s="11">
        <f>[19]Dezembro!$E$8</f>
        <v>56.75</v>
      </c>
      <c r="F23" s="11">
        <f>[19]Dezembro!$E$9</f>
        <v>54.083333333333336</v>
      </c>
      <c r="G23" s="11">
        <f>[19]Dezembro!$E$10</f>
        <v>52.583333333333336</v>
      </c>
      <c r="H23" s="11">
        <f>[19]Dezembro!$E$11</f>
        <v>54.708333333333336</v>
      </c>
      <c r="I23" s="11">
        <f>[19]Dezembro!$E$12</f>
        <v>54.666666666666664</v>
      </c>
      <c r="J23" s="11">
        <f>[19]Dezembro!$E$13</f>
        <v>56.25</v>
      </c>
      <c r="K23" s="11">
        <f>[19]Dezembro!$E$14</f>
        <v>45.625</v>
      </c>
      <c r="L23" s="11">
        <f>[19]Dezembro!$E$15</f>
        <v>49.583333333333336</v>
      </c>
      <c r="M23" s="11">
        <f>[19]Dezembro!$E$16</f>
        <v>55.916666666666664</v>
      </c>
      <c r="N23" s="11">
        <f>[19]Dezembro!$E$17</f>
        <v>69.791666666666671</v>
      </c>
      <c r="O23" s="11">
        <f>[19]Dezembro!$E$18</f>
        <v>59.916666666666664</v>
      </c>
      <c r="P23" s="11">
        <f>[19]Dezembro!$E$19</f>
        <v>67.5</v>
      </c>
      <c r="Q23" s="11">
        <f>[19]Dezembro!$E$20</f>
        <v>77.166666666666671</v>
      </c>
      <c r="R23" s="11">
        <f>[19]Dezembro!$E$21</f>
        <v>65.625</v>
      </c>
      <c r="S23" s="11">
        <f>[19]Dezembro!$E$22</f>
        <v>67.333333333333329</v>
      </c>
      <c r="T23" s="11">
        <f>[19]Dezembro!$E$23</f>
        <v>67.625</v>
      </c>
      <c r="U23" s="11">
        <f>[19]Dezembro!$E$24</f>
        <v>64.083333333333329</v>
      </c>
      <c r="V23" s="11">
        <f>[19]Dezembro!$E$25</f>
        <v>66.833333333333329</v>
      </c>
      <c r="W23" s="11">
        <f>[19]Dezembro!$E$26</f>
        <v>76.458333333333329</v>
      </c>
      <c r="X23" s="11">
        <f>[19]Dezembro!$E$27</f>
        <v>88.458333333333329</v>
      </c>
      <c r="Y23" s="11">
        <f>[19]Dezembro!$E$28</f>
        <v>90.333333333333329</v>
      </c>
      <c r="Z23" s="11">
        <f>[19]Dezembro!$E$29</f>
        <v>84.041666666666671</v>
      </c>
      <c r="AA23" s="11">
        <f>[19]Dezembro!$E$30</f>
        <v>81.208333333333329</v>
      </c>
      <c r="AB23" s="11">
        <f>[19]Dezembro!$E$31</f>
        <v>78.125</v>
      </c>
      <c r="AC23" s="11">
        <f>[19]Dezembro!$E$32</f>
        <v>82.75</v>
      </c>
      <c r="AD23" s="11">
        <f>[19]Dezembro!$E$33</f>
        <v>89.416666666666671</v>
      </c>
      <c r="AE23" s="11">
        <f>[19]Dezembro!$E$34</f>
        <v>90.333333333333329</v>
      </c>
      <c r="AF23" s="11">
        <f>[19]Dezembro!$E$35</f>
        <v>84.125</v>
      </c>
      <c r="AG23" s="94">
        <f t="shared" si="4"/>
        <v>69.243279569892451</v>
      </c>
    </row>
    <row r="24" spans="1:37" x14ac:dyDescent="0.2">
      <c r="A24" s="59" t="s">
        <v>169</v>
      </c>
      <c r="B24" s="11" t="str">
        <f>[20]Dezembro!$E$5</f>
        <v>*</v>
      </c>
      <c r="C24" s="11" t="str">
        <f>[20]Dezembro!$E$6</f>
        <v>*</v>
      </c>
      <c r="D24" s="11" t="str">
        <f>[20]Dezembro!$E$7</f>
        <v>*</v>
      </c>
      <c r="E24" s="11" t="str">
        <f>[20]Dezembro!$E$8</f>
        <v>*</v>
      </c>
      <c r="F24" s="11" t="str">
        <f>[20]Dezembro!$E$9</f>
        <v>*</v>
      </c>
      <c r="G24" s="11">
        <f>[20]Dezembro!$E$10</f>
        <v>35.799999999999997</v>
      </c>
      <c r="H24" s="11" t="str">
        <f>[20]Dezembro!$E$11</f>
        <v>*</v>
      </c>
      <c r="I24" s="11" t="str">
        <f>[20]Dezembro!$E$12</f>
        <v>*</v>
      </c>
      <c r="J24" s="11" t="str">
        <f>[20]Dezembro!$E$13</f>
        <v>*</v>
      </c>
      <c r="K24" s="11">
        <f>[20]Dezembro!$E$14</f>
        <v>36.5</v>
      </c>
      <c r="L24" s="11">
        <f>[20]Dezembro!$E$15</f>
        <v>34</v>
      </c>
      <c r="M24" s="11">
        <f>[20]Dezembro!$E$16</f>
        <v>58.111111111111114</v>
      </c>
      <c r="N24" s="11">
        <f>[20]Dezembro!$E$17</f>
        <v>85.384615384615387</v>
      </c>
      <c r="O24" s="11">
        <f>[20]Dezembro!$E$18</f>
        <v>47.333333333333336</v>
      </c>
      <c r="P24" s="11" t="str">
        <f>[20]Dezembro!$E$19</f>
        <v>*</v>
      </c>
      <c r="Q24" s="11" t="str">
        <f>[20]Dezembro!$E$20</f>
        <v>*</v>
      </c>
      <c r="R24" s="11">
        <f>[20]Dezembro!$E$21</f>
        <v>41.75</v>
      </c>
      <c r="S24" s="11">
        <f>[20]Dezembro!$E$22</f>
        <v>47</v>
      </c>
      <c r="T24" s="11">
        <f>[20]Dezembro!$E$23</f>
        <v>43.333333333333336</v>
      </c>
      <c r="U24" s="11">
        <f>[20]Dezembro!$E$24</f>
        <v>39.875</v>
      </c>
      <c r="V24" s="11">
        <f>[20]Dezembro!$E$25</f>
        <v>42.714285714285715</v>
      </c>
      <c r="W24" s="11" t="str">
        <f>[20]Dezembro!$E$26</f>
        <v>*</v>
      </c>
      <c r="X24" s="11" t="str">
        <f>[20]Dezembro!$E$27</f>
        <v>*</v>
      </c>
      <c r="Y24" s="11" t="str">
        <f>[20]Dezembro!$E$28</f>
        <v>*</v>
      </c>
      <c r="Z24" s="11" t="str">
        <f>[20]Dezembro!$E$29</f>
        <v>*</v>
      </c>
      <c r="AA24" s="11" t="str">
        <f>[20]Dezembro!$E$30</f>
        <v>*</v>
      </c>
      <c r="AB24" s="11">
        <f>[20]Dezembro!$E$31</f>
        <v>51.666666666666664</v>
      </c>
      <c r="AC24" s="11" t="str">
        <f>[20]Dezembro!$E$32</f>
        <v>*</v>
      </c>
      <c r="AD24" s="11" t="str">
        <f>[20]Dezembro!$E$33</f>
        <v>*</v>
      </c>
      <c r="AE24" s="11" t="str">
        <f>[20]Dezembro!$E$34</f>
        <v>*</v>
      </c>
      <c r="AF24" s="11" t="str">
        <f>[20]Dezembro!$E$35</f>
        <v>*</v>
      </c>
      <c r="AG24" s="94">
        <f t="shared" si="4"/>
        <v>46.95569546194546</v>
      </c>
      <c r="AI24" t="s">
        <v>47</v>
      </c>
      <c r="AK24" t="s">
        <v>47</v>
      </c>
    </row>
    <row r="25" spans="1:37" x14ac:dyDescent="0.2">
      <c r="A25" s="59" t="s">
        <v>170</v>
      </c>
      <c r="B25" s="11">
        <f>[21]Dezembro!$E$5</f>
        <v>78.833333333333329</v>
      </c>
      <c r="C25" s="11">
        <f>[21]Dezembro!$E$6</f>
        <v>67.416666666666671</v>
      </c>
      <c r="D25" s="11">
        <f>[21]Dezembro!$E$7</f>
        <v>64.666666666666671</v>
      </c>
      <c r="E25" s="11">
        <f>[21]Dezembro!$E$8</f>
        <v>57.375</v>
      </c>
      <c r="F25" s="11">
        <f>[21]Dezembro!$E$9</f>
        <v>57.375</v>
      </c>
      <c r="G25" s="11">
        <f>[21]Dezembro!$E$10</f>
        <v>56.875</v>
      </c>
      <c r="H25" s="11">
        <f>[21]Dezembro!$E$11</f>
        <v>52.375</v>
      </c>
      <c r="I25" s="11">
        <f>[21]Dezembro!$E$12</f>
        <v>55.583333333333336</v>
      </c>
      <c r="J25" s="11">
        <f>[21]Dezembro!$E$13</f>
        <v>50.958333333333336</v>
      </c>
      <c r="K25" s="11">
        <f>[21]Dezembro!$E$14</f>
        <v>50.833333333333336</v>
      </c>
      <c r="L25" s="11">
        <f>[21]Dezembro!$E$15</f>
        <v>47.791666666666664</v>
      </c>
      <c r="M25" s="11">
        <f>[21]Dezembro!$E$16</f>
        <v>55.791666666666664</v>
      </c>
      <c r="N25" s="11">
        <f>[21]Dezembro!$E$17</f>
        <v>71.25</v>
      </c>
      <c r="O25" s="11">
        <f>[21]Dezembro!$E$18</f>
        <v>60.458333333333336</v>
      </c>
      <c r="P25" s="11">
        <f>[21]Dezembro!$E$19</f>
        <v>64.833333333333329</v>
      </c>
      <c r="Q25" s="11">
        <f>[21]Dezembro!$E$20</f>
        <v>77.75</v>
      </c>
      <c r="R25" s="11">
        <f>[21]Dezembro!$E$21</f>
        <v>72.333333333333329</v>
      </c>
      <c r="S25" s="11">
        <f>[21]Dezembro!$E$22</f>
        <v>66.791666666666671</v>
      </c>
      <c r="T25" s="11">
        <f>[21]Dezembro!$E$23</f>
        <v>75.208333333333329</v>
      </c>
      <c r="U25" s="11">
        <f>[21]Dezembro!$E$24</f>
        <v>69.166666666666671</v>
      </c>
      <c r="V25" s="11">
        <f>[21]Dezembro!$E$25</f>
        <v>71.708333333333329</v>
      </c>
      <c r="W25" s="11">
        <f>[21]Dezembro!$E$26</f>
        <v>85.541666666666671</v>
      </c>
      <c r="X25" s="11">
        <f>[21]Dezembro!$E$27</f>
        <v>92.208333333333329</v>
      </c>
      <c r="Y25" s="11">
        <f>[21]Dezembro!$E$28</f>
        <v>88.208333333333329</v>
      </c>
      <c r="Z25" s="11">
        <f>[21]Dezembro!$E$29</f>
        <v>85.166666666666671</v>
      </c>
      <c r="AA25" s="11">
        <f>[21]Dezembro!$E$30</f>
        <v>84</v>
      </c>
      <c r="AB25" s="11">
        <f>[21]Dezembro!$E$31</f>
        <v>78.25</v>
      </c>
      <c r="AC25" s="11">
        <f>[21]Dezembro!$E$32</f>
        <v>76.708333333333329</v>
      </c>
      <c r="AD25" s="11">
        <f>[21]Dezembro!$E$33</f>
        <v>82.208333333333329</v>
      </c>
      <c r="AE25" s="11">
        <f>[21]Dezembro!$E$34</f>
        <v>81.75</v>
      </c>
      <c r="AF25" s="11">
        <f>[21]Dezembro!$E$35</f>
        <v>79.875</v>
      </c>
      <c r="AG25" s="94">
        <f t="shared" si="4"/>
        <v>69.65456989247312</v>
      </c>
      <c r="AH25" s="12" t="s">
        <v>47</v>
      </c>
      <c r="AK25" t="s">
        <v>47</v>
      </c>
    </row>
    <row r="26" spans="1:37" x14ac:dyDescent="0.2">
      <c r="A26" s="59" t="s">
        <v>171</v>
      </c>
      <c r="B26" s="11" t="str">
        <f>[22]Dezembro!$E$5</f>
        <v>*</v>
      </c>
      <c r="C26" s="11">
        <f>[22]Dezembro!$E$6</f>
        <v>57.266666666666666</v>
      </c>
      <c r="D26" s="11">
        <f>[22]Dezembro!$E$7</f>
        <v>61.958333333333336</v>
      </c>
      <c r="E26" s="11">
        <f>[22]Dezembro!$E$8</f>
        <v>51.75</v>
      </c>
      <c r="F26" s="11">
        <f>[22]Dezembro!$E$9</f>
        <v>55.333333333333336</v>
      </c>
      <c r="G26" s="11">
        <f>[22]Dezembro!$E$10</f>
        <v>47.125</v>
      </c>
      <c r="H26" s="11">
        <f>[22]Dezembro!$E$11</f>
        <v>46.75</v>
      </c>
      <c r="I26" s="11">
        <f>[22]Dezembro!$E$12</f>
        <v>51.125</v>
      </c>
      <c r="J26" s="11">
        <f>[22]Dezembro!$E$13</f>
        <v>59.625</v>
      </c>
      <c r="K26" s="11">
        <f>[22]Dezembro!$E$14</f>
        <v>49.833333333333336</v>
      </c>
      <c r="L26" s="11">
        <f>[22]Dezembro!$E$15</f>
        <v>52.958333333333336</v>
      </c>
      <c r="M26" s="11">
        <f>[22]Dezembro!$E$16</f>
        <v>61.708333333333336</v>
      </c>
      <c r="N26" s="11">
        <f>[22]Dezembro!$E$17</f>
        <v>69.291666666666671</v>
      </c>
      <c r="O26" s="11">
        <f>[22]Dezembro!$E$18</f>
        <v>64.041666666666671</v>
      </c>
      <c r="P26" s="11">
        <f>[22]Dezembro!$E$19</f>
        <v>68.25</v>
      </c>
      <c r="Q26" s="11">
        <f>[22]Dezembro!$E$20</f>
        <v>77.833333333333329</v>
      </c>
      <c r="R26" s="11">
        <f>[22]Dezembro!$E$21</f>
        <v>70.416666666666671</v>
      </c>
      <c r="S26" s="11">
        <f>[22]Dezembro!$E$22</f>
        <v>73.416666666666671</v>
      </c>
      <c r="T26" s="11">
        <f>[22]Dezembro!$E$23</f>
        <v>73.083333333333329</v>
      </c>
      <c r="U26" s="11">
        <f>[22]Dezembro!$E$24</f>
        <v>66.333333333333329</v>
      </c>
      <c r="V26" s="11">
        <f>[22]Dezembro!$E$25</f>
        <v>68.958333333333329</v>
      </c>
      <c r="W26" s="11">
        <f>[22]Dezembro!$E$26</f>
        <v>78.75</v>
      </c>
      <c r="X26" s="11">
        <f>[22]Dezembro!$E$27</f>
        <v>88.833333333333329</v>
      </c>
      <c r="Y26" s="11">
        <f>[22]Dezembro!$E$28</f>
        <v>90.666666666666671</v>
      </c>
      <c r="Z26" s="11">
        <f>[22]Dezembro!$E$29</f>
        <v>83.666666666666671</v>
      </c>
      <c r="AA26" s="11">
        <f>[22]Dezembro!$E$30</f>
        <v>79.875</v>
      </c>
      <c r="AB26" s="11">
        <f>[22]Dezembro!$E$31</f>
        <v>77.916666666666671</v>
      </c>
      <c r="AC26" s="11">
        <f>[22]Dezembro!$E$32</f>
        <v>83.208333333333329</v>
      </c>
      <c r="AD26" s="11">
        <f>[22]Dezembro!$E$33</f>
        <v>90.375</v>
      </c>
      <c r="AE26" s="11">
        <f>[22]Dezembro!$E$34</f>
        <v>89.916666666666671</v>
      </c>
      <c r="AF26" s="11">
        <f>[22]Dezembro!$E$35</f>
        <v>82.916666666666671</v>
      </c>
      <c r="AG26" s="94">
        <f>AVERAGE(B26:AF26)</f>
        <v>69.106111111111119</v>
      </c>
      <c r="AK26" t="s">
        <v>47</v>
      </c>
    </row>
    <row r="27" spans="1:37" x14ac:dyDescent="0.2">
      <c r="A27" s="59" t="s">
        <v>8</v>
      </c>
      <c r="B27" s="11">
        <f>[23]Dezembro!$E$5</f>
        <v>70.333333333333329</v>
      </c>
      <c r="C27" s="11">
        <f>[23]Dezembro!$E$6</f>
        <v>65.875</v>
      </c>
      <c r="D27" s="11">
        <f>[23]Dezembro!$E$7</f>
        <v>64.166666666666671</v>
      </c>
      <c r="E27" s="11">
        <f>[23]Dezembro!$E$8</f>
        <v>48.708333333333336</v>
      </c>
      <c r="F27" s="11">
        <f>[23]Dezembro!$E$9</f>
        <v>50.208333333333336</v>
      </c>
      <c r="G27" s="11">
        <f>[23]Dezembro!$E$10</f>
        <v>47</v>
      </c>
      <c r="H27" s="11">
        <f>[23]Dezembro!$E$11</f>
        <v>47.458333333333336</v>
      </c>
      <c r="I27" s="11">
        <f>[23]Dezembro!$E$12</f>
        <v>51.75</v>
      </c>
      <c r="J27" s="11">
        <f>[23]Dezembro!$E$13</f>
        <v>52.625</v>
      </c>
      <c r="K27" s="11">
        <f>[23]Dezembro!$E$14</f>
        <v>45.875</v>
      </c>
      <c r="L27" s="11">
        <f>[23]Dezembro!$E$15</f>
        <v>44.958333333333336</v>
      </c>
      <c r="M27" s="11">
        <f>[23]Dezembro!$E$16</f>
        <v>58.916666666666664</v>
      </c>
      <c r="N27" s="11">
        <f>[23]Dezembro!$E$17</f>
        <v>71.5</v>
      </c>
      <c r="O27" s="11">
        <f>[23]Dezembro!$E$18</f>
        <v>59.041666666666664</v>
      </c>
      <c r="P27" s="11">
        <f>[23]Dezembro!$E$19</f>
        <v>69.913043478260875</v>
      </c>
      <c r="Q27" s="11">
        <f>[23]Dezembro!$E$20</f>
        <v>76.083333333333329</v>
      </c>
      <c r="R27" s="11">
        <f>[23]Dezembro!$E$21</f>
        <v>69.583333333333329</v>
      </c>
      <c r="S27" s="11">
        <f>[23]Dezembro!$E$22</f>
        <v>76.291666666666671</v>
      </c>
      <c r="T27" s="11">
        <f>[23]Dezembro!$E$23</f>
        <v>78.458333333333329</v>
      </c>
      <c r="U27" s="11">
        <f>[23]Dezembro!$E$24</f>
        <v>68.916666666666671</v>
      </c>
      <c r="V27" s="11">
        <f>[23]Dezembro!$E$25</f>
        <v>73.916666666666671</v>
      </c>
      <c r="W27" s="11">
        <f>[23]Dezembro!$E$26</f>
        <v>85.478260869565219</v>
      </c>
      <c r="X27" s="11">
        <f>[23]Dezembro!$E$27</f>
        <v>94.772727272727266</v>
      </c>
      <c r="Y27" s="11">
        <f>[23]Dezembro!$E$28</f>
        <v>81.384615384615387</v>
      </c>
      <c r="Z27" s="11">
        <f>[23]Dezembro!$E$29</f>
        <v>84.047619047619051</v>
      </c>
      <c r="AA27" s="11">
        <f>[23]Dezembro!$E$30</f>
        <v>84.166666666666671</v>
      </c>
      <c r="AB27" s="11">
        <f>[23]Dezembro!$E$31</f>
        <v>80.608695652173907</v>
      </c>
      <c r="AC27" s="11">
        <f>[23]Dezembro!$E$32</f>
        <v>77.375</v>
      </c>
      <c r="AD27" s="11">
        <f>[23]Dezembro!$E$33</f>
        <v>81.958333333333329</v>
      </c>
      <c r="AE27" s="11">
        <f>[23]Dezembro!$E$34</f>
        <v>82.2</v>
      </c>
      <c r="AF27" s="11">
        <f>[23]Dezembro!$E$35</f>
        <v>71.25</v>
      </c>
      <c r="AG27" s="94">
        <f t="shared" ref="AG27:AG31" si="5">AVERAGE(B27:AF27)</f>
        <v>68.220052528117051</v>
      </c>
    </row>
    <row r="28" spans="1:37" x14ac:dyDescent="0.2">
      <c r="A28" s="59" t="s">
        <v>9</v>
      </c>
      <c r="B28" s="11">
        <f>[24]Dezembro!$E$5</f>
        <v>77.291666666666671</v>
      </c>
      <c r="C28" s="11">
        <f>[24]Dezembro!$E$6</f>
        <v>60.458333333333336</v>
      </c>
      <c r="D28" s="11">
        <f>[24]Dezembro!$E$7</f>
        <v>63.125</v>
      </c>
      <c r="E28" s="11">
        <f>[24]Dezembro!$E$8</f>
        <v>50.416666666666664</v>
      </c>
      <c r="F28" s="11">
        <f>[24]Dezembro!$E$9</f>
        <v>44.833333333333336</v>
      </c>
      <c r="G28" s="11">
        <f>[24]Dezembro!$E$10</f>
        <v>42.291666666666664</v>
      </c>
      <c r="H28" s="11">
        <f>[24]Dezembro!$E$11</f>
        <v>42.333333333333336</v>
      </c>
      <c r="I28" s="11">
        <f>[24]Dezembro!$E$12</f>
        <v>51.125</v>
      </c>
      <c r="J28" s="11">
        <f>[24]Dezembro!$E$13</f>
        <v>52.083333333333336</v>
      </c>
      <c r="K28" s="11">
        <f>[24]Dezembro!$E$14</f>
        <v>43.041666666666664</v>
      </c>
      <c r="L28" s="11">
        <f>[24]Dezembro!$E$15</f>
        <v>45</v>
      </c>
      <c r="M28" s="11">
        <f>[24]Dezembro!$E$16</f>
        <v>50.708333333333336</v>
      </c>
      <c r="N28" s="11">
        <f>[24]Dezembro!$E$17</f>
        <v>60.541666666666664</v>
      </c>
      <c r="O28" s="11">
        <f>[24]Dezembro!$E$18</f>
        <v>55.083333333333336</v>
      </c>
      <c r="P28" s="11">
        <f>[24]Dezembro!$E$19</f>
        <v>65.666666666666671</v>
      </c>
      <c r="Q28" s="11">
        <f>[24]Dezembro!$E$20</f>
        <v>67.208333333333329</v>
      </c>
      <c r="R28" s="11">
        <f>[24]Dezembro!$E$21</f>
        <v>56.083333333333336</v>
      </c>
      <c r="S28" s="11">
        <f>[24]Dezembro!$E$22</f>
        <v>53.125</v>
      </c>
      <c r="T28" s="11">
        <f>[24]Dezembro!$E$23</f>
        <v>62.916666666666664</v>
      </c>
      <c r="U28" s="11">
        <f>[24]Dezembro!$E$24</f>
        <v>54.125</v>
      </c>
      <c r="V28" s="11">
        <f>[24]Dezembro!$E$25</f>
        <v>53.125</v>
      </c>
      <c r="W28" s="11">
        <f>[24]Dezembro!$E$26</f>
        <v>70.291666666666671</v>
      </c>
      <c r="X28" s="11">
        <f>[24]Dezembro!$E$27</f>
        <v>85.208333333333329</v>
      </c>
      <c r="Y28" s="11">
        <f>[24]Dezembro!$E$28</f>
        <v>84.625</v>
      </c>
      <c r="Z28" s="11">
        <f>[24]Dezembro!$E$29</f>
        <v>82.166666666666671</v>
      </c>
      <c r="AA28" s="11">
        <f>[24]Dezembro!$E$30</f>
        <v>75.083333333333329</v>
      </c>
      <c r="AB28" s="11">
        <f>[24]Dezembro!$E$31</f>
        <v>72.916666666666671</v>
      </c>
      <c r="AC28" s="11">
        <f>[24]Dezembro!$E$32</f>
        <v>71.291666666666671</v>
      </c>
      <c r="AD28" s="11">
        <f>[24]Dezembro!$E$33</f>
        <v>80.217391304347828</v>
      </c>
      <c r="AE28" s="11">
        <f>[24]Dezembro!$E$34</f>
        <v>83.608695652173907</v>
      </c>
      <c r="AF28" s="11">
        <f>[24]Dezembro!$E$35</f>
        <v>74.291666666666671</v>
      </c>
      <c r="AG28" s="94">
        <f t="shared" si="5"/>
        <v>62.267239364188889</v>
      </c>
      <c r="AJ28" t="s">
        <v>47</v>
      </c>
    </row>
    <row r="29" spans="1:37" x14ac:dyDescent="0.2">
      <c r="A29" s="59" t="s">
        <v>42</v>
      </c>
      <c r="B29" s="11">
        <f>[25]Dezembro!$E$5</f>
        <v>59.833333333333336</v>
      </c>
      <c r="C29" s="11">
        <f>[25]Dezembro!$E$6</f>
        <v>64.333333333333329</v>
      </c>
      <c r="D29" s="11">
        <f>[25]Dezembro!$E$7</f>
        <v>59.625</v>
      </c>
      <c r="E29" s="11">
        <f>[25]Dezembro!$E$8</f>
        <v>55.142857142857146</v>
      </c>
      <c r="F29" s="11">
        <f>[25]Dezembro!$E$9</f>
        <v>59.708333333333336</v>
      </c>
      <c r="G29" s="11">
        <f>[25]Dezembro!$E$10</f>
        <v>58.333333333333336</v>
      </c>
      <c r="H29" s="11">
        <f>[25]Dezembro!$E$11</f>
        <v>55.541666666666664</v>
      </c>
      <c r="I29" s="11">
        <f>[25]Dezembro!$E$12</f>
        <v>49.166666666666664</v>
      </c>
      <c r="J29" s="11">
        <f>[25]Dezembro!$E$13</f>
        <v>52.333333333333336</v>
      </c>
      <c r="K29" s="11">
        <f>[25]Dezembro!$E$14</f>
        <v>55.375</v>
      </c>
      <c r="L29" s="11">
        <f>[25]Dezembro!$E$15</f>
        <v>61.833333333333336</v>
      </c>
      <c r="M29" s="11">
        <f>[25]Dezembro!$E$16</f>
        <v>63.608695652173914</v>
      </c>
      <c r="N29" s="11">
        <f>[25]Dezembro!$E$17</f>
        <v>70.958333333333329</v>
      </c>
      <c r="O29" s="11">
        <f>[25]Dezembro!$E$18</f>
        <v>61.791666666666664</v>
      </c>
      <c r="P29" s="11">
        <f>[25]Dezembro!$E$19</f>
        <v>64.75</v>
      </c>
      <c r="Q29" s="11">
        <f>[25]Dezembro!$E$20</f>
        <v>68.125</v>
      </c>
      <c r="R29" s="11">
        <f>[25]Dezembro!$E$21</f>
        <v>63.904761904761905</v>
      </c>
      <c r="S29" s="11">
        <f>[25]Dezembro!$E$22</f>
        <v>61.173913043478258</v>
      </c>
      <c r="T29" s="11">
        <f>[25]Dezembro!$E$23</f>
        <v>59.291666666666664</v>
      </c>
      <c r="U29" s="11">
        <f>[25]Dezembro!$E$24</f>
        <v>59.208333333333336</v>
      </c>
      <c r="V29" s="11">
        <f>[25]Dezembro!$E$25</f>
        <v>70.875</v>
      </c>
      <c r="W29" s="11">
        <f>[25]Dezembro!$E$26</f>
        <v>72.36363636363636</v>
      </c>
      <c r="X29" s="11">
        <f>[25]Dezembro!$E$27</f>
        <v>82.95</v>
      </c>
      <c r="Y29" s="11">
        <f>[25]Dezembro!$E$28</f>
        <v>84.5</v>
      </c>
      <c r="Z29" s="11">
        <f>[25]Dezembro!$E$29</f>
        <v>67.615384615384613</v>
      </c>
      <c r="AA29" s="11">
        <f>[25]Dezembro!$E$30</f>
        <v>74.444444444444443</v>
      </c>
      <c r="AB29" s="11">
        <f>[25]Dezembro!$E$31</f>
        <v>71.10526315789474</v>
      </c>
      <c r="AC29" s="11">
        <f>[25]Dezembro!$E$32</f>
        <v>79.772727272727266</v>
      </c>
      <c r="AD29" s="11">
        <f>[25]Dezembro!$E$33</f>
        <v>88.722222222222229</v>
      </c>
      <c r="AE29" s="11">
        <f>[25]Dezembro!$E$34</f>
        <v>73.84615384615384</v>
      </c>
      <c r="AF29" s="11">
        <f>[25]Dezembro!$E$35</f>
        <v>79.727272727272734</v>
      </c>
      <c r="AG29" s="94">
        <f t="shared" si="5"/>
        <v>66.127763410527109</v>
      </c>
      <c r="AK29" t="s">
        <v>47</v>
      </c>
    </row>
    <row r="30" spans="1:37" x14ac:dyDescent="0.2">
      <c r="A30" s="59" t="s">
        <v>10</v>
      </c>
      <c r="B30" s="11">
        <f>[26]Dezembro!$E$5</f>
        <v>79.375</v>
      </c>
      <c r="C30" s="11">
        <f>[26]Dezembro!$E$6</f>
        <v>65.666666666666671</v>
      </c>
      <c r="D30" s="11">
        <f>[26]Dezembro!$E$7</f>
        <v>63.666666666666664</v>
      </c>
      <c r="E30" s="11">
        <f>[26]Dezembro!$E$8</f>
        <v>52.458333333333336</v>
      </c>
      <c r="F30" s="11">
        <f>[26]Dezembro!$E$9</f>
        <v>52.416666666666664</v>
      </c>
      <c r="G30" s="11">
        <f>[26]Dezembro!$E$10</f>
        <v>50.291666666666664</v>
      </c>
      <c r="H30" s="11">
        <f>[26]Dezembro!$E$11</f>
        <v>49.416666666666664</v>
      </c>
      <c r="I30" s="11">
        <f>[26]Dezembro!$E$12</f>
        <v>54.125</v>
      </c>
      <c r="J30" s="11">
        <f>[26]Dezembro!$E$13</f>
        <v>51</v>
      </c>
      <c r="K30" s="11">
        <f>[26]Dezembro!$E$14</f>
        <v>48.166666666666664</v>
      </c>
      <c r="L30" s="11">
        <f>[26]Dezembro!$E$15</f>
        <v>43.75</v>
      </c>
      <c r="M30" s="11">
        <f>[26]Dezembro!$E$16</f>
        <v>55.5</v>
      </c>
      <c r="N30" s="11">
        <f>[26]Dezembro!$E$17</f>
        <v>69.333333333333329</v>
      </c>
      <c r="O30" s="11">
        <f>[26]Dezembro!$E$18</f>
        <v>59.208333333333336</v>
      </c>
      <c r="P30" s="11">
        <f>[26]Dezembro!$E$19</f>
        <v>61.5</v>
      </c>
      <c r="Q30" s="11">
        <f>[26]Dezembro!$E$20</f>
        <v>71.291666666666671</v>
      </c>
      <c r="R30" s="11">
        <f>[26]Dezembro!$E$21</f>
        <v>62.916666666666664</v>
      </c>
      <c r="S30" s="11">
        <f>[26]Dezembro!$E$22</f>
        <v>67.958333333333329</v>
      </c>
      <c r="T30" s="11">
        <f>[26]Dezembro!$E$23</f>
        <v>62.791666666666664</v>
      </c>
      <c r="U30" s="11">
        <f>[26]Dezembro!$E$24</f>
        <v>58</v>
      </c>
      <c r="V30" s="11">
        <f>[26]Dezembro!$E$25</f>
        <v>63</v>
      </c>
      <c r="W30" s="11">
        <f>[26]Dezembro!$E$26</f>
        <v>80.583333333333329</v>
      </c>
      <c r="X30" s="11">
        <f>[26]Dezembro!$E$27</f>
        <v>93.125</v>
      </c>
      <c r="Y30" s="11">
        <f>[26]Dezembro!$E$28</f>
        <v>86.875</v>
      </c>
      <c r="Z30" s="11">
        <f>[26]Dezembro!$E$29</f>
        <v>82.75</v>
      </c>
      <c r="AA30" s="11">
        <f>[26]Dezembro!$E$30</f>
        <v>78.458333333333329</v>
      </c>
      <c r="AB30" s="11">
        <f>[26]Dezembro!$E$31</f>
        <v>77.833333333333329</v>
      </c>
      <c r="AC30" s="11">
        <f>[26]Dezembro!$E$32</f>
        <v>79.791666666666671</v>
      </c>
      <c r="AD30" s="11">
        <f>[26]Dezembro!$E$33</f>
        <v>89</v>
      </c>
      <c r="AE30" s="11">
        <f>[26]Dezembro!$E$34</f>
        <v>89.75</v>
      </c>
      <c r="AF30" s="11">
        <f>[26]Dezembro!$E$35</f>
        <v>80.666666666666671</v>
      </c>
      <c r="AG30" s="94">
        <f t="shared" si="5"/>
        <v>67.118279569892465</v>
      </c>
      <c r="AJ30" t="s">
        <v>47</v>
      </c>
      <c r="AK30" t="s">
        <v>47</v>
      </c>
    </row>
    <row r="31" spans="1:37" x14ac:dyDescent="0.2">
      <c r="A31" s="59" t="s">
        <v>172</v>
      </c>
      <c r="B31" s="11">
        <f>[27]Dezembro!$E$5</f>
        <v>81.291666666666671</v>
      </c>
      <c r="C31" s="11">
        <f>[27]Dezembro!$E$6</f>
        <v>69.916666666666671</v>
      </c>
      <c r="D31" s="11">
        <f>[27]Dezembro!$E$7</f>
        <v>67.625</v>
      </c>
      <c r="E31" s="11">
        <f>[27]Dezembro!$E$8</f>
        <v>58.476190476190474</v>
      </c>
      <c r="F31" s="11">
        <f>[27]Dezembro!$E$9</f>
        <v>60.7</v>
      </c>
      <c r="G31" s="11">
        <f>[27]Dezembro!$E$10</f>
        <v>61.05</v>
      </c>
      <c r="H31" s="11">
        <f>[27]Dezembro!$E$11</f>
        <v>56.958333333333336</v>
      </c>
      <c r="I31" s="11">
        <f>[27]Dezembro!$E$12</f>
        <v>57.416666666666664</v>
      </c>
      <c r="J31" s="11">
        <f>[27]Dezembro!$E$13</f>
        <v>68.208333333333329</v>
      </c>
      <c r="K31" s="11">
        <f>[27]Dezembro!$E$14</f>
        <v>63.222222222222221</v>
      </c>
      <c r="L31" s="11">
        <f>[27]Dezembro!$E$15</f>
        <v>69.8</v>
      </c>
      <c r="M31" s="11">
        <f>[27]Dezembro!$E$16</f>
        <v>77.181818181818187</v>
      </c>
      <c r="N31" s="11">
        <f>[27]Dezembro!$E$17</f>
        <v>79.476190476190482</v>
      </c>
      <c r="O31" s="11">
        <f>[27]Dezembro!$E$18</f>
        <v>73.19047619047619</v>
      </c>
      <c r="P31" s="11">
        <f>[27]Dezembro!$E$19</f>
        <v>79.857142857142861</v>
      </c>
      <c r="Q31" s="11">
        <f>[27]Dezembro!$E$20</f>
        <v>82.583333333333329</v>
      </c>
      <c r="R31" s="11">
        <f>[27]Dezembro!$E$21</f>
        <v>90.375</v>
      </c>
      <c r="S31" s="11" t="str">
        <f>[27]Dezembro!$E$22</f>
        <v>*</v>
      </c>
      <c r="T31" s="11" t="str">
        <f>[27]Dezembro!$E$23</f>
        <v>*</v>
      </c>
      <c r="U31" s="11" t="str">
        <f>[27]Dezembro!$E$24</f>
        <v>*</v>
      </c>
      <c r="V31" s="11" t="str">
        <f>[27]Dezembro!$E$25</f>
        <v>*</v>
      </c>
      <c r="W31" s="11" t="str">
        <f>[27]Dezembro!$E$26</f>
        <v>*</v>
      </c>
      <c r="X31" s="11" t="str">
        <f>[27]Dezembro!$E$27</f>
        <v>*</v>
      </c>
      <c r="Y31" s="11" t="str">
        <f>[27]Dezembro!$E$28</f>
        <v>*</v>
      </c>
      <c r="Z31" s="11" t="str">
        <f>[27]Dezembro!$E$29</f>
        <v>*</v>
      </c>
      <c r="AA31" s="11" t="str">
        <f>[27]Dezembro!$E$30</f>
        <v>*</v>
      </c>
      <c r="AB31" s="11" t="str">
        <f>[27]Dezembro!$E$31</f>
        <v>*</v>
      </c>
      <c r="AC31" s="11" t="str">
        <f>[27]Dezembro!$E$32</f>
        <v>*</v>
      </c>
      <c r="AD31" s="11" t="str">
        <f>[27]Dezembro!$E$33</f>
        <v>*</v>
      </c>
      <c r="AE31" s="11" t="str">
        <f>[27]Dezembro!$E$34</f>
        <v>*</v>
      </c>
      <c r="AF31" s="11" t="str">
        <f>[27]Dezembro!$E$35</f>
        <v>*</v>
      </c>
      <c r="AG31" s="94">
        <f t="shared" si="5"/>
        <v>70.431120023767065</v>
      </c>
      <c r="AH31" s="12" t="s">
        <v>47</v>
      </c>
    </row>
    <row r="32" spans="1:37" x14ac:dyDescent="0.2">
      <c r="A32" s="59" t="s">
        <v>11</v>
      </c>
      <c r="B32" s="11">
        <f>[28]Dezembro!$E$5</f>
        <v>77.5</v>
      </c>
      <c r="C32" s="11">
        <f>[28]Dezembro!$E$6</f>
        <v>61.666666666666664</v>
      </c>
      <c r="D32" s="11">
        <f>[28]Dezembro!$E$7</f>
        <v>60</v>
      </c>
      <c r="E32" s="11">
        <f>[28]Dezembro!$E$8</f>
        <v>52.083333333333336</v>
      </c>
      <c r="F32" s="11">
        <f>[28]Dezembro!$E$9</f>
        <v>56.75</v>
      </c>
      <c r="G32" s="11">
        <f>[28]Dezembro!$E$10</f>
        <v>57.125</v>
      </c>
      <c r="H32" s="11">
        <f>[28]Dezembro!$E$11</f>
        <v>49.166666666666664</v>
      </c>
      <c r="I32" s="11">
        <f>[28]Dezembro!$E$12</f>
        <v>48</v>
      </c>
      <c r="J32" s="11">
        <f>[28]Dezembro!$E$13</f>
        <v>56.25</v>
      </c>
      <c r="K32" s="11">
        <f>[28]Dezembro!$E$14</f>
        <v>54.541666666666664</v>
      </c>
      <c r="L32" s="11">
        <f>[28]Dezembro!$E$15</f>
        <v>58.5</v>
      </c>
      <c r="M32" s="11">
        <f>[28]Dezembro!$E$16</f>
        <v>67.541666666666671</v>
      </c>
      <c r="N32" s="11">
        <f>[28]Dezembro!$E$17</f>
        <v>67.708333333333329</v>
      </c>
      <c r="O32" s="11">
        <f>[28]Dezembro!$E$18</f>
        <v>62</v>
      </c>
      <c r="P32" s="11">
        <f>[28]Dezembro!$E$19</f>
        <v>63.166666666666664</v>
      </c>
      <c r="Q32" s="11">
        <f>[28]Dezembro!$E$20</f>
        <v>77.666666666666671</v>
      </c>
      <c r="R32" s="11">
        <f>[28]Dezembro!$E$21</f>
        <v>68.083333333333329</v>
      </c>
      <c r="S32" s="11">
        <f>[28]Dezembro!$E$22</f>
        <v>72.875</v>
      </c>
      <c r="T32" s="11">
        <f>[28]Dezembro!$E$23</f>
        <v>66.416666666666671</v>
      </c>
      <c r="U32" s="11">
        <f>[28]Dezembro!$E$24</f>
        <v>60.583333333333336</v>
      </c>
      <c r="V32" s="11">
        <f>[28]Dezembro!$E$25</f>
        <v>68.333333333333329</v>
      </c>
      <c r="W32" s="11">
        <f>[28]Dezembro!$E$26</f>
        <v>73.583333333333329</v>
      </c>
      <c r="X32" s="11">
        <f>[28]Dezembro!$E$27</f>
        <v>83.125</v>
      </c>
      <c r="Y32" s="11">
        <f>[28]Dezembro!$E$28</f>
        <v>87.625</v>
      </c>
      <c r="Z32" s="11">
        <f>[28]Dezembro!$E$29</f>
        <v>86.375</v>
      </c>
      <c r="AA32" s="11">
        <f>[28]Dezembro!$E$30</f>
        <v>83.583333333333329</v>
      </c>
      <c r="AB32" s="11">
        <f>[28]Dezembro!$E$31</f>
        <v>77.125</v>
      </c>
      <c r="AC32" s="11">
        <f>[28]Dezembro!$E$32</f>
        <v>81.5</v>
      </c>
      <c r="AD32" s="11">
        <f>[28]Dezembro!$E$33</f>
        <v>83</v>
      </c>
      <c r="AE32" s="11">
        <f>[28]Dezembro!$E$34</f>
        <v>84.75</v>
      </c>
      <c r="AF32" s="11">
        <f>[28]Dezembro!$E$35</f>
        <v>80.666666666666671</v>
      </c>
      <c r="AG32" s="94">
        <f t="shared" ref="AG32:AG36" si="6">AVERAGE(B32:AF32)</f>
        <v>68.622311827956977</v>
      </c>
      <c r="AK32" t="s">
        <v>47</v>
      </c>
    </row>
    <row r="33" spans="1:38" s="5" customFormat="1" x14ac:dyDescent="0.2">
      <c r="A33" s="59" t="s">
        <v>12</v>
      </c>
      <c r="B33" s="11">
        <f>[29]Dezembro!$E$5</f>
        <v>73.92307692307692</v>
      </c>
      <c r="C33" s="11">
        <f>[29]Dezembro!$E$6</f>
        <v>51.071428571428569</v>
      </c>
      <c r="D33" s="11">
        <f>[29]Dezembro!$E$7</f>
        <v>46</v>
      </c>
      <c r="E33" s="11">
        <f>[29]Dezembro!$E$8</f>
        <v>45.5</v>
      </c>
      <c r="F33" s="11">
        <f>[29]Dezembro!$E$9</f>
        <v>46.5</v>
      </c>
      <c r="G33" s="11">
        <f>[29]Dezembro!$E$10</f>
        <v>44.4</v>
      </c>
      <c r="H33" s="11">
        <f>[29]Dezembro!$E$11</f>
        <v>44.714285714285715</v>
      </c>
      <c r="I33" s="11">
        <f>[29]Dezembro!$E$12</f>
        <v>35.75</v>
      </c>
      <c r="J33" s="11">
        <f>[29]Dezembro!$E$13</f>
        <v>41.5</v>
      </c>
      <c r="K33" s="11">
        <f>[29]Dezembro!$E$14</f>
        <v>48.625</v>
      </c>
      <c r="L33" s="11">
        <f>[29]Dezembro!$E$15</f>
        <v>50.666666666666664</v>
      </c>
      <c r="M33" s="11">
        <f>[29]Dezembro!$E$16</f>
        <v>53.375</v>
      </c>
      <c r="N33" s="11">
        <f>[29]Dezembro!$E$17</f>
        <v>49.9</v>
      </c>
      <c r="O33" s="11">
        <f>[29]Dezembro!$E$18</f>
        <v>49.545454545454547</v>
      </c>
      <c r="P33" s="11">
        <f>[29]Dezembro!$E$19</f>
        <v>52.166666666666664</v>
      </c>
      <c r="Q33" s="11">
        <f>[29]Dezembro!$E$20</f>
        <v>53.636363636363633</v>
      </c>
      <c r="R33" s="11">
        <f>[29]Dezembro!$E$21</f>
        <v>46.909090909090907</v>
      </c>
      <c r="S33" s="11">
        <f>[29]Dezembro!$E$22</f>
        <v>43</v>
      </c>
      <c r="T33" s="11">
        <f>[29]Dezembro!$E$23</f>
        <v>42.8</v>
      </c>
      <c r="U33" s="11">
        <f>[29]Dezembro!$E$24</f>
        <v>41.6</v>
      </c>
      <c r="V33" s="11">
        <f>[29]Dezembro!$E$25</f>
        <v>46.5</v>
      </c>
      <c r="W33" s="11">
        <f>[29]Dezembro!$E$26</f>
        <v>59.81818181818182</v>
      </c>
      <c r="X33" s="11">
        <f>[29]Dezembro!$E$27</f>
        <v>70</v>
      </c>
      <c r="Y33" s="11">
        <f>[29]Dezembro!$E$28</f>
        <v>73.888888888888886</v>
      </c>
      <c r="Z33" s="11">
        <f>[29]Dezembro!$E$29</f>
        <v>65.909090909090907</v>
      </c>
      <c r="AA33" s="11">
        <f>[29]Dezembro!$E$30</f>
        <v>69.545454545454547</v>
      </c>
      <c r="AB33" s="11">
        <f>[29]Dezembro!$E$31</f>
        <v>61.545454545454547</v>
      </c>
      <c r="AC33" s="11">
        <f>[29]Dezembro!$E$32</f>
        <v>63.545454545454547</v>
      </c>
      <c r="AD33" s="11">
        <f>[29]Dezembro!$E$33</f>
        <v>91</v>
      </c>
      <c r="AE33" s="11">
        <f>[29]Dezembro!$E$34</f>
        <v>81.7</v>
      </c>
      <c r="AF33" s="11">
        <f>[29]Dezembro!$E$35</f>
        <v>73.833333333333329</v>
      </c>
      <c r="AG33" s="94">
        <f t="shared" si="6"/>
        <v>55.447383619964256</v>
      </c>
    </row>
    <row r="34" spans="1:38" x14ac:dyDescent="0.2">
      <c r="A34" s="59" t="s">
        <v>13</v>
      </c>
      <c r="B34" s="11">
        <f>[30]Dezembro!$E$5</f>
        <v>80.708333333333329</v>
      </c>
      <c r="C34" s="11">
        <f>[30]Dezembro!$E$6</f>
        <v>67.208333333333329</v>
      </c>
      <c r="D34" s="11">
        <f>[30]Dezembro!$E$7</f>
        <v>66.541666666666671</v>
      </c>
      <c r="E34" s="11">
        <f>[30]Dezembro!$E$8</f>
        <v>71.333333333333329</v>
      </c>
      <c r="F34" s="11">
        <f>[30]Dezembro!$E$9</f>
        <v>67.375</v>
      </c>
      <c r="G34" s="11">
        <f>[30]Dezembro!$E$10</f>
        <v>70.458333333333329</v>
      </c>
      <c r="H34" s="11">
        <f>[30]Dezembro!$E$11</f>
        <v>66.625</v>
      </c>
      <c r="I34" s="11">
        <f>[30]Dezembro!$E$12</f>
        <v>59.791666666666664</v>
      </c>
      <c r="J34" s="11">
        <f>[30]Dezembro!$E$13</f>
        <v>67.958333333333329</v>
      </c>
      <c r="K34" s="11">
        <f>[30]Dezembro!$E$14</f>
        <v>69.208333333333329</v>
      </c>
      <c r="L34" s="11">
        <f>[30]Dezembro!$E$15</f>
        <v>66.541666666666671</v>
      </c>
      <c r="M34" s="11">
        <f>[30]Dezembro!$E$16</f>
        <v>71.458333333333329</v>
      </c>
      <c r="N34" s="11">
        <f>[30]Dezembro!$E$17</f>
        <v>65.583333333333329</v>
      </c>
      <c r="O34" s="11">
        <f>[30]Dezembro!$E$18</f>
        <v>68.458333333333329</v>
      </c>
      <c r="P34" s="11">
        <f>[30]Dezembro!$E$19</f>
        <v>66</v>
      </c>
      <c r="Q34" s="11">
        <f>[30]Dezembro!$E$20</f>
        <v>75.791666666666671</v>
      </c>
      <c r="R34" s="11">
        <f>[30]Dezembro!$E$21</f>
        <v>69.583333333333329</v>
      </c>
      <c r="S34" s="11">
        <f>[30]Dezembro!$E$22</f>
        <v>76</v>
      </c>
      <c r="T34" s="11">
        <f>[30]Dezembro!$E$23</f>
        <v>74</v>
      </c>
      <c r="U34" s="11">
        <f>[30]Dezembro!$E$24</f>
        <v>76.083333333333329</v>
      </c>
      <c r="V34" s="11">
        <f>[30]Dezembro!$E$25</f>
        <v>67.25</v>
      </c>
      <c r="W34" s="11">
        <f>[30]Dezembro!$E$26</f>
        <v>81.708333333333329</v>
      </c>
      <c r="X34" s="11">
        <f>[30]Dezembro!$E$27</f>
        <v>82.708333333333329</v>
      </c>
      <c r="Y34" s="11">
        <f>[30]Dezembro!$E$28</f>
        <v>86.166666666666671</v>
      </c>
      <c r="Z34" s="11">
        <f>[30]Dezembro!$E$29</f>
        <v>85.875</v>
      </c>
      <c r="AA34" s="11">
        <f>[30]Dezembro!$E$30</f>
        <v>89.875</v>
      </c>
      <c r="AB34" s="11">
        <f>[30]Dezembro!$E$31</f>
        <v>83.333333333333329</v>
      </c>
      <c r="AC34" s="11">
        <f>[30]Dezembro!$E$32</f>
        <v>77.708333333333329</v>
      </c>
      <c r="AD34" s="11">
        <f>[30]Dezembro!$E$33</f>
        <v>85.833333333333329</v>
      </c>
      <c r="AE34" s="11">
        <f>[30]Dezembro!$E$34</f>
        <v>82.25</v>
      </c>
      <c r="AF34" s="11">
        <f>[30]Dezembro!$E$35</f>
        <v>79.416666666666671</v>
      </c>
      <c r="AG34" s="94">
        <f t="shared" si="6"/>
        <v>74.15591397849461</v>
      </c>
    </row>
    <row r="35" spans="1:38" x14ac:dyDescent="0.2">
      <c r="A35" s="59" t="s">
        <v>173</v>
      </c>
      <c r="B35" s="11">
        <f>[31]Dezembro!$E$5</f>
        <v>81.041666666666671</v>
      </c>
      <c r="C35" s="11">
        <f>[31]Dezembro!$E$6</f>
        <v>73.416666666666671</v>
      </c>
      <c r="D35" s="11">
        <f>[31]Dezembro!$E$7</f>
        <v>69</v>
      </c>
      <c r="E35" s="11">
        <f>[31]Dezembro!$E$8</f>
        <v>68.916666666666671</v>
      </c>
      <c r="F35" s="11">
        <f>[31]Dezembro!$E$9</f>
        <v>68.625</v>
      </c>
      <c r="G35" s="11">
        <f>[31]Dezembro!$E$10</f>
        <v>67.458333333333329</v>
      </c>
      <c r="H35" s="11">
        <f>[31]Dezembro!$E$11</f>
        <v>66.791666666666671</v>
      </c>
      <c r="I35" s="11">
        <f>[31]Dezembro!$E$12</f>
        <v>61.583333333333336</v>
      </c>
      <c r="J35" s="11">
        <f>[31]Dezembro!$E$13</f>
        <v>58</v>
      </c>
      <c r="K35" s="11">
        <f>[31]Dezembro!$E$14</f>
        <v>56.5</v>
      </c>
      <c r="L35" s="11">
        <f>[31]Dezembro!$E$15</f>
        <v>58.291666666666664</v>
      </c>
      <c r="M35" s="11">
        <f>[31]Dezembro!$E$16</f>
        <v>64.916666666666671</v>
      </c>
      <c r="N35" s="11">
        <f>[31]Dezembro!$E$17</f>
        <v>71.958333333333329</v>
      </c>
      <c r="O35" s="11">
        <f>[31]Dezembro!$E$18</f>
        <v>64.75</v>
      </c>
      <c r="P35" s="11">
        <f>[31]Dezembro!$E$19</f>
        <v>64.791666666666671</v>
      </c>
      <c r="Q35" s="11">
        <f>[31]Dezembro!$E$20</f>
        <v>75.583333333333329</v>
      </c>
      <c r="R35" s="11">
        <f>[31]Dezembro!$E$21</f>
        <v>73.666666666666671</v>
      </c>
      <c r="S35" s="11">
        <f>[31]Dezembro!$E$22</f>
        <v>73.666666666666671</v>
      </c>
      <c r="T35" s="11">
        <f>[31]Dezembro!$E$23</f>
        <v>75.625</v>
      </c>
      <c r="U35" s="11">
        <f>[31]Dezembro!$E$24</f>
        <v>71.791666666666671</v>
      </c>
      <c r="V35" s="11">
        <f>[31]Dezembro!$E$25</f>
        <v>68.041666666666671</v>
      </c>
      <c r="W35" s="11">
        <f>[31]Dezembro!$E$26</f>
        <v>73.5</v>
      </c>
      <c r="X35" s="11">
        <f>[31]Dezembro!$E$27</f>
        <v>78.625</v>
      </c>
      <c r="Y35" s="11">
        <f>[31]Dezembro!$E$28</f>
        <v>82.5</v>
      </c>
      <c r="Z35" s="11">
        <f>[31]Dezembro!$E$29</f>
        <v>81.5</v>
      </c>
      <c r="AA35" s="11">
        <f>[31]Dezembro!$E$30</f>
        <v>78</v>
      </c>
      <c r="AB35" s="11">
        <f>[31]Dezembro!$E$31</f>
        <v>75.208333333333329</v>
      </c>
      <c r="AC35" s="11">
        <f>[31]Dezembro!$E$32</f>
        <v>76.916666666666671</v>
      </c>
      <c r="AD35" s="11">
        <f>[31]Dezembro!$E$33</f>
        <v>81</v>
      </c>
      <c r="AE35" s="11">
        <f>[31]Dezembro!$E$34</f>
        <v>81.083333333333329</v>
      </c>
      <c r="AF35" s="11">
        <f>[31]Dezembro!$E$35</f>
        <v>82.291666666666671</v>
      </c>
      <c r="AG35" s="94">
        <f t="shared" si="6"/>
        <v>71.775537634408607</v>
      </c>
      <c r="AK35" t="s">
        <v>47</v>
      </c>
    </row>
    <row r="36" spans="1:38" x14ac:dyDescent="0.2">
      <c r="A36" s="59" t="s">
        <v>144</v>
      </c>
      <c r="B36" s="11">
        <f>[32]Dezembro!$E$5</f>
        <v>84.25</v>
      </c>
      <c r="C36" s="11">
        <f>[32]Dezembro!$E$6</f>
        <v>68.666666666666671</v>
      </c>
      <c r="D36" s="11">
        <f>[32]Dezembro!$E$7</f>
        <v>72.5</v>
      </c>
      <c r="E36" s="11">
        <f>[32]Dezembro!$E$8</f>
        <v>66</v>
      </c>
      <c r="F36" s="11">
        <f>[32]Dezembro!$E$9</f>
        <v>59.625</v>
      </c>
      <c r="G36" s="11">
        <f>[32]Dezembro!$E$10</f>
        <v>57.083333333333336</v>
      </c>
      <c r="H36" s="11">
        <f>[32]Dezembro!$E$11</f>
        <v>56.791666666666664</v>
      </c>
      <c r="I36" s="11">
        <f>[32]Dezembro!$E$12</f>
        <v>56.666666666666664</v>
      </c>
      <c r="J36" s="11">
        <f>[32]Dezembro!$E$13</f>
        <v>54.25</v>
      </c>
      <c r="K36" s="11">
        <f>[32]Dezembro!$E$14</f>
        <v>49.5</v>
      </c>
      <c r="L36" s="11">
        <f>[32]Dezembro!$E$15</f>
        <v>48.875</v>
      </c>
      <c r="M36" s="11">
        <f>[32]Dezembro!$E$16</f>
        <v>56.375</v>
      </c>
      <c r="N36" s="11">
        <f>[32]Dezembro!$E$17</f>
        <v>71.708333333333329</v>
      </c>
      <c r="O36" s="11">
        <f>[32]Dezembro!$E$18</f>
        <v>56.875</v>
      </c>
      <c r="P36" s="11">
        <f>[32]Dezembro!$E$19</f>
        <v>67.375</v>
      </c>
      <c r="Q36" s="11">
        <f>[32]Dezembro!$E$20</f>
        <v>77.833333333333329</v>
      </c>
      <c r="R36" s="11">
        <f>[32]Dezembro!$E$21</f>
        <v>65.666666666666671</v>
      </c>
      <c r="S36" s="11">
        <f>[32]Dezembro!$E$22</f>
        <v>69.208333333333329</v>
      </c>
      <c r="T36" s="11">
        <f>[32]Dezembro!$E$23</f>
        <v>72.416666666666671</v>
      </c>
      <c r="U36" s="11">
        <f>[32]Dezembro!$E$24</f>
        <v>62.75</v>
      </c>
      <c r="V36" s="11">
        <f>[32]Dezembro!$E$25</f>
        <v>63.166666666666664</v>
      </c>
      <c r="W36" s="11">
        <f>[32]Dezembro!$E$26</f>
        <v>74.25</v>
      </c>
      <c r="X36" s="11">
        <f>[32]Dezembro!$E$27</f>
        <v>90.458333333333329</v>
      </c>
      <c r="Y36" s="11">
        <f>[32]Dezembro!$E$28</f>
        <v>89.166666666666671</v>
      </c>
      <c r="Z36" s="11">
        <f>[32]Dezembro!$E$29</f>
        <v>88.5</v>
      </c>
      <c r="AA36" s="11">
        <f>[32]Dezembro!$E$30</f>
        <v>82.583333333333329</v>
      </c>
      <c r="AB36" s="11">
        <f>[32]Dezembro!$E$31</f>
        <v>80.666666666666671</v>
      </c>
      <c r="AC36" s="11">
        <f>[32]Dezembro!$E$32</f>
        <v>79.666666666666671</v>
      </c>
      <c r="AD36" s="11">
        <f>[32]Dezembro!$E$33</f>
        <v>85.708333333333329</v>
      </c>
      <c r="AE36" s="11">
        <f>[32]Dezembro!$E$34</f>
        <v>83.208333333333329</v>
      </c>
      <c r="AF36" s="11">
        <f>[32]Dezembro!$E$35</f>
        <v>78.583333333333329</v>
      </c>
      <c r="AG36" s="94">
        <f t="shared" si="6"/>
        <v>70.012096774193566</v>
      </c>
      <c r="AK36" t="s">
        <v>47</v>
      </c>
    </row>
    <row r="37" spans="1:38" x14ac:dyDescent="0.2">
      <c r="A37" s="59" t="s">
        <v>14</v>
      </c>
      <c r="B37" s="11">
        <f>[33]Dezembro!$E$5</f>
        <v>85.041666666666671</v>
      </c>
      <c r="C37" s="11">
        <f>[33]Dezembro!$E$6</f>
        <v>82.375</v>
      </c>
      <c r="D37" s="11">
        <f>[33]Dezembro!$E$7</f>
        <v>77.958333333333329</v>
      </c>
      <c r="E37" s="11">
        <f>[33]Dezembro!$E$8</f>
        <v>68.75</v>
      </c>
      <c r="F37" s="11">
        <f>[33]Dezembro!$E$9</f>
        <v>64.291666666666671</v>
      </c>
      <c r="G37" s="11">
        <f>[33]Dezembro!$E$10</f>
        <v>61.583333333333336</v>
      </c>
      <c r="H37" s="11">
        <f>[33]Dezembro!$E$11</f>
        <v>53.791666666666664</v>
      </c>
      <c r="I37" s="11">
        <f>[33]Dezembro!$E$12</f>
        <v>54.583333333333336</v>
      </c>
      <c r="J37" s="11">
        <f>[33]Dezembro!$E$13</f>
        <v>53</v>
      </c>
      <c r="K37" s="11">
        <f>[33]Dezembro!$E$14</f>
        <v>56.5</v>
      </c>
      <c r="L37" s="11">
        <f>[33]Dezembro!$E$15</f>
        <v>58.208333333333336</v>
      </c>
      <c r="M37" s="11">
        <f>[33]Dezembro!$E$16</f>
        <v>56.375</v>
      </c>
      <c r="N37" s="11">
        <f>[33]Dezembro!$E$17</f>
        <v>66.708333333333329</v>
      </c>
      <c r="O37" s="11">
        <f>[33]Dezembro!$E$18</f>
        <v>61.75</v>
      </c>
      <c r="P37" s="11">
        <f>[33]Dezembro!$E$19</f>
        <v>62.875</v>
      </c>
      <c r="Q37" s="11">
        <f>[33]Dezembro!$E$20</f>
        <v>60.583333333333336</v>
      </c>
      <c r="R37" s="11">
        <f>[33]Dezembro!$E$21</f>
        <v>59.166666666666664</v>
      </c>
      <c r="S37" s="11">
        <f>[33]Dezembro!$E$22</f>
        <v>56.125</v>
      </c>
      <c r="T37" s="11">
        <f>[33]Dezembro!$E$23</f>
        <v>60.75</v>
      </c>
      <c r="U37" s="11">
        <f>[33]Dezembro!$E$24</f>
        <v>55.833333333333336</v>
      </c>
      <c r="V37" s="11">
        <f>[33]Dezembro!$E$25</f>
        <v>54.291666666666664</v>
      </c>
      <c r="W37" s="11">
        <f>[33]Dezembro!$E$26</f>
        <v>65.416666666666671</v>
      </c>
      <c r="X37" s="11">
        <f>[33]Dezembro!$E$27</f>
        <v>63.708333333333336</v>
      </c>
      <c r="Y37" s="11">
        <f>[33]Dezembro!$E$28</f>
        <v>73.416666666666671</v>
      </c>
      <c r="Z37" s="11">
        <f>[33]Dezembro!$E$29</f>
        <v>75.708333333333329</v>
      </c>
      <c r="AA37" s="11">
        <f>[33]Dezembro!$E$30</f>
        <v>81.708333333333329</v>
      </c>
      <c r="AB37" s="11">
        <f>[33]Dezembro!$E$31</f>
        <v>81</v>
      </c>
      <c r="AC37" s="11">
        <f>[33]Dezembro!$E$32</f>
        <v>78.708333333333329</v>
      </c>
      <c r="AD37" s="11">
        <f>[33]Dezembro!$E$33</f>
        <v>73.083333333333329</v>
      </c>
      <c r="AE37" s="11">
        <f>[33]Dezembro!$E$34</f>
        <v>71.416666666666671</v>
      </c>
      <c r="AF37" s="11">
        <f>[33]Dezembro!$E$35</f>
        <v>75.083333333333329</v>
      </c>
      <c r="AG37" s="94">
        <f t="shared" ref="AG37:AG38" si="7">AVERAGE(B37:AF37)</f>
        <v>66.122311827956977</v>
      </c>
      <c r="AI37" t="s">
        <v>47</v>
      </c>
      <c r="AK37" t="s">
        <v>47</v>
      </c>
    </row>
    <row r="38" spans="1:38" x14ac:dyDescent="0.2">
      <c r="A38" s="59" t="s">
        <v>174</v>
      </c>
      <c r="B38" s="11">
        <f>[34]Dezembro!$E$5</f>
        <v>86.533333333333331</v>
      </c>
      <c r="C38" s="11">
        <f>[34]Dezembro!$E$6</f>
        <v>86.615384615384613</v>
      </c>
      <c r="D38" s="11">
        <f>[34]Dezembro!$E$7</f>
        <v>77.333333333333329</v>
      </c>
      <c r="E38" s="11">
        <f>[34]Dezembro!$E$8</f>
        <v>81.5</v>
      </c>
      <c r="F38" s="11">
        <f>[34]Dezembro!$E$9</f>
        <v>82.15384615384616</v>
      </c>
      <c r="G38" s="11">
        <f>[34]Dezembro!$E$10</f>
        <v>80.166666666666671</v>
      </c>
      <c r="H38" s="11">
        <f>[34]Dezembro!$E$11</f>
        <v>82.857142857142861</v>
      </c>
      <c r="I38" s="11">
        <f>[34]Dezembro!$E$12</f>
        <v>76.75</v>
      </c>
      <c r="J38" s="11">
        <f>[34]Dezembro!$E$13</f>
        <v>80.818181818181813</v>
      </c>
      <c r="K38" s="11">
        <f>[34]Dezembro!$E$14</f>
        <v>82.090909090909093</v>
      </c>
      <c r="L38" s="11">
        <f>[34]Dezembro!$E$15</f>
        <v>82.5</v>
      </c>
      <c r="M38" s="11">
        <f>[34]Dezembro!$E$16</f>
        <v>81.272727272727266</v>
      </c>
      <c r="N38" s="11">
        <f>[34]Dezembro!$E$17</f>
        <v>82.9375</v>
      </c>
      <c r="O38" s="11">
        <f>[34]Dezembro!$E$18</f>
        <v>84.307692307692307</v>
      </c>
      <c r="P38" s="11">
        <f>[34]Dezembro!$E$19</f>
        <v>82.583333333333329</v>
      </c>
      <c r="Q38" s="11">
        <f>[34]Dezembro!$E$20</f>
        <v>80.818181818181813</v>
      </c>
      <c r="R38" s="11">
        <f>[34]Dezembro!$E$21</f>
        <v>83.545454545454547</v>
      </c>
      <c r="S38" s="11">
        <f>[34]Dezembro!$E$22</f>
        <v>85.36363636363636</v>
      </c>
      <c r="T38" s="11">
        <f>[34]Dezembro!$E$23</f>
        <v>81.75</v>
      </c>
      <c r="U38" s="11">
        <f>[34]Dezembro!$E$24</f>
        <v>80.909090909090907</v>
      </c>
      <c r="V38" s="11">
        <f>[34]Dezembro!$E$25</f>
        <v>83.666666666666671</v>
      </c>
      <c r="W38" s="11">
        <f>[34]Dezembro!$E$26</f>
        <v>80.75</v>
      </c>
      <c r="X38" s="11">
        <f>[34]Dezembro!$E$27</f>
        <v>83.875</v>
      </c>
      <c r="Y38" s="11">
        <f>[34]Dezembro!$E$28</f>
        <v>82.25</v>
      </c>
      <c r="Z38" s="11">
        <f>[34]Dezembro!$E$29</f>
        <v>81.5</v>
      </c>
      <c r="AA38" s="11">
        <f>[34]Dezembro!$E$30</f>
        <v>81.714285714285708</v>
      </c>
      <c r="AB38" s="11">
        <f>[34]Dezembro!$E$31</f>
        <v>83.277777777777771</v>
      </c>
      <c r="AC38" s="11">
        <f>[34]Dezembro!$E$32</f>
        <v>86.684210526315795</v>
      </c>
      <c r="AD38" s="11">
        <f>[34]Dezembro!$E$33</f>
        <v>87.952380952380949</v>
      </c>
      <c r="AE38" s="11">
        <f>[34]Dezembro!$E$34</f>
        <v>88.142857142857139</v>
      </c>
      <c r="AF38" s="11">
        <f>[34]Dezembro!$E$35</f>
        <v>87.705882352941174</v>
      </c>
      <c r="AG38" s="94">
        <f t="shared" si="7"/>
        <v>82.913725017810947</v>
      </c>
      <c r="AI38" t="s">
        <v>47</v>
      </c>
      <c r="AJ38" t="s">
        <v>47</v>
      </c>
    </row>
    <row r="39" spans="1:38" x14ac:dyDescent="0.2">
      <c r="A39" s="59" t="s">
        <v>15</v>
      </c>
      <c r="B39" s="11">
        <f>[35]Dezembro!$E$5</f>
        <v>78.083333333333329</v>
      </c>
      <c r="C39" s="11">
        <f>[35]Dezembro!$E$6</f>
        <v>70.125</v>
      </c>
      <c r="D39" s="11">
        <f>[35]Dezembro!$E$7</f>
        <v>63.708333333333336</v>
      </c>
      <c r="E39" s="11">
        <f>[35]Dezembro!$E$8</f>
        <v>46.875</v>
      </c>
      <c r="F39" s="11">
        <f>[35]Dezembro!$E$9</f>
        <v>46.125</v>
      </c>
      <c r="G39" s="11">
        <f>[35]Dezembro!$E$10</f>
        <v>46.25</v>
      </c>
      <c r="H39" s="11">
        <f>[35]Dezembro!$E$11</f>
        <v>54.125</v>
      </c>
      <c r="I39" s="11">
        <f>[35]Dezembro!$E$12</f>
        <v>50.083333333333336</v>
      </c>
      <c r="J39" s="11">
        <f>[35]Dezembro!$E$13</f>
        <v>61.291666666666664</v>
      </c>
      <c r="K39" s="11">
        <f>[35]Dezembro!$E$14</f>
        <v>55.166666666666664</v>
      </c>
      <c r="L39" s="11">
        <f>[35]Dezembro!$E$15</f>
        <v>55.916666666666664</v>
      </c>
      <c r="M39" s="11">
        <f>[35]Dezembro!$E$16</f>
        <v>58.041666666666664</v>
      </c>
      <c r="N39" s="11">
        <f>[35]Dezembro!$E$17</f>
        <v>61.666666666666664</v>
      </c>
      <c r="O39" s="11">
        <f>[35]Dezembro!$E$18</f>
        <v>54.625</v>
      </c>
      <c r="P39" s="11">
        <f>[35]Dezembro!$E$19</f>
        <v>57.75</v>
      </c>
      <c r="Q39" s="11">
        <f>[35]Dezembro!$E$20</f>
        <v>68.458333333333329</v>
      </c>
      <c r="R39" s="11">
        <f>[35]Dezembro!$E$21</f>
        <v>63.916666666666664</v>
      </c>
      <c r="S39" s="11">
        <f>[35]Dezembro!$E$22</f>
        <v>53.666666666666664</v>
      </c>
      <c r="T39" s="11">
        <f>[35]Dezembro!$E$23</f>
        <v>51.833333333333336</v>
      </c>
      <c r="U39" s="11">
        <f>[35]Dezembro!$E$24</f>
        <v>50.5</v>
      </c>
      <c r="V39" s="11">
        <f>[35]Dezembro!$E$25</f>
        <v>61.5</v>
      </c>
      <c r="W39" s="11">
        <f>[35]Dezembro!$E$26</f>
        <v>77.875</v>
      </c>
      <c r="X39" s="11">
        <f>[35]Dezembro!$E$27</f>
        <v>84.333333333333329</v>
      </c>
      <c r="Y39" s="11">
        <f>[35]Dezembro!$E$28</f>
        <v>87.625</v>
      </c>
      <c r="Z39" s="11">
        <f>[35]Dezembro!$E$29</f>
        <v>82.375</v>
      </c>
      <c r="AA39" s="11">
        <f>[35]Dezembro!$E$30</f>
        <v>79.416666666666671</v>
      </c>
      <c r="AB39" s="11">
        <f>[35]Dezembro!$E$31</f>
        <v>72.916666666666671</v>
      </c>
      <c r="AC39" s="11">
        <f>[35]Dezembro!$E$32</f>
        <v>81.416666666666671</v>
      </c>
      <c r="AD39" s="11">
        <f>[35]Dezembro!$E$33</f>
        <v>88.375</v>
      </c>
      <c r="AE39" s="11">
        <f>[35]Dezembro!$E$34</f>
        <v>87.666666666666671</v>
      </c>
      <c r="AF39" s="11">
        <f>[35]Dezembro!$E$35</f>
        <v>81.333333333333329</v>
      </c>
      <c r="AG39" s="94">
        <f t="shared" ref="AG39:AG41" si="8">AVERAGE(B39:AF39)</f>
        <v>65.581989247311824</v>
      </c>
      <c r="AH39" s="12" t="s">
        <v>47</v>
      </c>
      <c r="AI39" t="s">
        <v>47</v>
      </c>
      <c r="AK39" t="s">
        <v>47</v>
      </c>
    </row>
    <row r="40" spans="1:38" x14ac:dyDescent="0.2">
      <c r="A40" s="59" t="s">
        <v>16</v>
      </c>
      <c r="B40" s="11">
        <f>[36]Dezembro!$E$5</f>
        <v>75.25</v>
      </c>
      <c r="C40" s="11">
        <f>[36]Dezembro!$E$6</f>
        <v>63.416666666666664</v>
      </c>
      <c r="D40" s="11">
        <f>[36]Dezembro!$E$7</f>
        <v>63.291666666666664</v>
      </c>
      <c r="E40" s="11">
        <f>[36]Dezembro!$E$8</f>
        <v>62.208333333333336</v>
      </c>
      <c r="F40" s="11">
        <f>[36]Dezembro!$E$9</f>
        <v>60.75</v>
      </c>
      <c r="G40" s="11">
        <f>[36]Dezembro!$E$10</f>
        <v>61.041666666666664</v>
      </c>
      <c r="H40" s="11">
        <f>[36]Dezembro!$E$11</f>
        <v>64</v>
      </c>
      <c r="I40" s="11">
        <f>[36]Dezembro!$E$12</f>
        <v>57.25</v>
      </c>
      <c r="J40" s="11">
        <f>[36]Dezembro!$E$13</f>
        <v>55.541666666666664</v>
      </c>
      <c r="K40" s="11">
        <f>[36]Dezembro!$E$14</f>
        <v>55.625</v>
      </c>
      <c r="L40" s="11">
        <f>[36]Dezembro!$E$15</f>
        <v>56.041666666666664</v>
      </c>
      <c r="M40" s="11">
        <f>[36]Dezembro!$E$16</f>
        <v>57.75</v>
      </c>
      <c r="N40" s="11">
        <f>[36]Dezembro!$E$17</f>
        <v>58.791666666666664</v>
      </c>
      <c r="O40" s="11">
        <f>[36]Dezembro!$E$18</f>
        <v>55.5</v>
      </c>
      <c r="P40" s="11">
        <f>[36]Dezembro!$E$19</f>
        <v>62.041666666666664</v>
      </c>
      <c r="Q40" s="11">
        <f>[36]Dezembro!$E$20</f>
        <v>64.416666666666671</v>
      </c>
      <c r="R40" s="11">
        <f>[36]Dezembro!$E$21</f>
        <v>56.166666666666664</v>
      </c>
      <c r="S40" s="11">
        <f>[36]Dezembro!$E$22</f>
        <v>53</v>
      </c>
      <c r="T40" s="11">
        <f>[36]Dezembro!$E$23</f>
        <v>53.708333333333336</v>
      </c>
      <c r="U40" s="11">
        <f>[36]Dezembro!$E$24</f>
        <v>52.416666666666664</v>
      </c>
      <c r="V40" s="11">
        <f>[36]Dezembro!$E$25</f>
        <v>56.041666666666664</v>
      </c>
      <c r="W40" s="11">
        <f>[36]Dezembro!$E$26</f>
        <v>81.875</v>
      </c>
      <c r="X40" s="11">
        <f>[36]Dezembro!$E$27</f>
        <v>79.333333333333329</v>
      </c>
      <c r="Y40" s="11">
        <f>[36]Dezembro!$E$28</f>
        <v>86.458333333333329</v>
      </c>
      <c r="Z40" s="11">
        <f>[36]Dezembro!$E$29</f>
        <v>86.583333333333329</v>
      </c>
      <c r="AA40" s="11">
        <f>[36]Dezembro!$E$30</f>
        <v>77.666666666666671</v>
      </c>
      <c r="AB40" s="11">
        <f>[36]Dezembro!$E$31</f>
        <v>71.875</v>
      </c>
      <c r="AC40" s="11">
        <f>[36]Dezembro!$E$32</f>
        <v>69.083333333333329</v>
      </c>
      <c r="AD40" s="11">
        <f>[36]Dezembro!$E$33</f>
        <v>82.625</v>
      </c>
      <c r="AE40" s="11">
        <f>[36]Dezembro!$E$34</f>
        <v>78.125</v>
      </c>
      <c r="AF40" s="11">
        <f>[36]Dezembro!$E$35</f>
        <v>78.583333333333329</v>
      </c>
      <c r="AG40" s="94">
        <f t="shared" si="8"/>
        <v>65.692204301075265</v>
      </c>
      <c r="AJ40" t="s">
        <v>47</v>
      </c>
    </row>
    <row r="41" spans="1:38" x14ac:dyDescent="0.2">
      <c r="A41" s="59" t="s">
        <v>175</v>
      </c>
      <c r="B41" s="11">
        <f>[37]Dezembro!$E$5</f>
        <v>86.833333333333329</v>
      </c>
      <c r="C41" s="11">
        <f>[37]Dezembro!$E$6</f>
        <v>69.791666666666671</v>
      </c>
      <c r="D41" s="11">
        <f>[37]Dezembro!$E$7</f>
        <v>67.583333333333329</v>
      </c>
      <c r="E41" s="11">
        <f>[37]Dezembro!$E$8</f>
        <v>67.041666666666671</v>
      </c>
      <c r="F41" s="11">
        <f>[37]Dezembro!$E$9</f>
        <v>63.166666666666664</v>
      </c>
      <c r="G41" s="11">
        <f>[37]Dezembro!$E$10</f>
        <v>57.208333333333336</v>
      </c>
      <c r="H41" s="11">
        <f>[37]Dezembro!$E$11</f>
        <v>51.833333333333336</v>
      </c>
      <c r="I41" s="11">
        <f>[37]Dezembro!$E$12</f>
        <v>48.833333333333336</v>
      </c>
      <c r="J41" s="11">
        <f>[37]Dezembro!$E$13</f>
        <v>58.25</v>
      </c>
      <c r="K41" s="11">
        <f>[37]Dezembro!$E$14</f>
        <v>56.291666666666664</v>
      </c>
      <c r="L41" s="11">
        <f>[37]Dezembro!$E$15</f>
        <v>51.541666666666664</v>
      </c>
      <c r="M41" s="11">
        <f>[37]Dezembro!$E$16</f>
        <v>61.25</v>
      </c>
      <c r="N41" s="11">
        <f>[37]Dezembro!$E$17</f>
        <v>68.416666666666671</v>
      </c>
      <c r="O41" s="11">
        <f>[37]Dezembro!$E$18</f>
        <v>64.208333333333329</v>
      </c>
      <c r="P41" s="11">
        <f>[37]Dezembro!$E$19</f>
        <v>65.041666666666671</v>
      </c>
      <c r="Q41" s="11">
        <f>[37]Dezembro!$E$20</f>
        <v>65.958333333333329</v>
      </c>
      <c r="R41" s="11">
        <f>[37]Dezembro!$E$21</f>
        <v>59.916666666666664</v>
      </c>
      <c r="S41" s="11">
        <f>[37]Dezembro!$E$22</f>
        <v>70.583333333333329</v>
      </c>
      <c r="T41" s="11">
        <f>[37]Dezembro!$E$23</f>
        <v>75.083333333333329</v>
      </c>
      <c r="U41" s="11">
        <f>[37]Dezembro!$E$24</f>
        <v>68.25</v>
      </c>
      <c r="V41" s="11">
        <f>[37]Dezembro!$E$25</f>
        <v>70.208333333333329</v>
      </c>
      <c r="W41" s="11">
        <f>[37]Dezembro!$E$26</f>
        <v>72.875</v>
      </c>
      <c r="X41" s="11">
        <f>[37]Dezembro!$E$27</f>
        <v>73.916666666666671</v>
      </c>
      <c r="Y41" s="11">
        <f>[37]Dezembro!$E$28</f>
        <v>78.625</v>
      </c>
      <c r="Z41" s="11">
        <f>[37]Dezembro!$E$29</f>
        <v>85.5</v>
      </c>
      <c r="AA41" s="11">
        <f>[37]Dezembro!$E$30</f>
        <v>79.75</v>
      </c>
      <c r="AB41" s="11">
        <f>[37]Dezembro!$E$31</f>
        <v>75.333333333333329</v>
      </c>
      <c r="AC41" s="11">
        <f>[37]Dezembro!$E$32</f>
        <v>83.25</v>
      </c>
      <c r="AD41" s="11">
        <f>[37]Dezembro!$E$33</f>
        <v>88.208333333333329</v>
      </c>
      <c r="AE41" s="11">
        <f>[37]Dezembro!$E$34</f>
        <v>81.958333333333329</v>
      </c>
      <c r="AF41" s="11">
        <f>[37]Dezembro!$E$35</f>
        <v>81.5</v>
      </c>
      <c r="AG41" s="94">
        <f t="shared" si="8"/>
        <v>69.297043010752674</v>
      </c>
      <c r="AI41" t="s">
        <v>47</v>
      </c>
    </row>
    <row r="42" spans="1:38" x14ac:dyDescent="0.2">
      <c r="A42" s="59" t="s">
        <v>17</v>
      </c>
      <c r="B42" s="11">
        <f>[38]Dezembro!$E$5</f>
        <v>82.375</v>
      </c>
      <c r="C42" s="11">
        <f>[38]Dezembro!$E$6</f>
        <v>65.958333333333329</v>
      </c>
      <c r="D42" s="11">
        <f>[38]Dezembro!$E$7</f>
        <v>67.25</v>
      </c>
      <c r="E42" s="11">
        <f>[38]Dezembro!$E$8</f>
        <v>63.208333333333336</v>
      </c>
      <c r="F42" s="11">
        <f>[38]Dezembro!$E$9</f>
        <v>66.666666666666671</v>
      </c>
      <c r="G42" s="11">
        <f>[38]Dezembro!$E$10</f>
        <v>63.791666666666664</v>
      </c>
      <c r="H42" s="11">
        <f>[38]Dezembro!$E$11</f>
        <v>58.25</v>
      </c>
      <c r="I42" s="11">
        <f>[38]Dezembro!$E$12</f>
        <v>54.041666666666664</v>
      </c>
      <c r="J42" s="11">
        <f>[38]Dezembro!$E$13</f>
        <v>55.791666666666664</v>
      </c>
      <c r="K42" s="11">
        <f>[38]Dezembro!$E$14</f>
        <v>54.75</v>
      </c>
      <c r="L42" s="11">
        <f>[38]Dezembro!$E$15</f>
        <v>52.916666666666664</v>
      </c>
      <c r="M42" s="11">
        <f>[38]Dezembro!$E$16</f>
        <v>67.416666666666671</v>
      </c>
      <c r="N42" s="11">
        <f>[38]Dezembro!$E$17</f>
        <v>74.083333333333329</v>
      </c>
      <c r="O42" s="11">
        <f>[38]Dezembro!$E$18</f>
        <v>67.208333333333329</v>
      </c>
      <c r="P42" s="11">
        <f>[38]Dezembro!$E$19</f>
        <v>67.666666666666671</v>
      </c>
      <c r="Q42" s="11">
        <f>[38]Dezembro!$E$20</f>
        <v>81.583333333333329</v>
      </c>
      <c r="R42" s="11">
        <f>[38]Dezembro!$E$21</f>
        <v>73.333333333333329</v>
      </c>
      <c r="S42" s="11">
        <f>[38]Dezembro!$E$22</f>
        <v>78.416666666666671</v>
      </c>
      <c r="T42" s="11">
        <f>[38]Dezembro!$E$23</f>
        <v>77.375</v>
      </c>
      <c r="U42" s="11">
        <f>[38]Dezembro!$E$24</f>
        <v>72.875</v>
      </c>
      <c r="V42" s="11">
        <f>[38]Dezembro!$E$25</f>
        <v>71.333333333333329</v>
      </c>
      <c r="W42" s="11">
        <f>[38]Dezembro!$E$26</f>
        <v>79.666666666666671</v>
      </c>
      <c r="X42" s="11">
        <f>[38]Dezembro!$E$27</f>
        <v>90.125</v>
      </c>
      <c r="Y42" s="11">
        <f>[38]Dezembro!$E$28</f>
        <v>92.375</v>
      </c>
      <c r="Z42" s="11">
        <f>[38]Dezembro!$E$29</f>
        <v>85.625</v>
      </c>
      <c r="AA42" s="11">
        <f>[38]Dezembro!$E$30</f>
        <v>82.916666666666671</v>
      </c>
      <c r="AB42" s="11">
        <f>[38]Dezembro!$E$31</f>
        <v>79</v>
      </c>
      <c r="AC42" s="11">
        <f>[38]Dezembro!$E$32</f>
        <v>82.416666666666671</v>
      </c>
      <c r="AD42" s="11">
        <f>[38]Dezembro!$E$33</f>
        <v>87.083333333333329</v>
      </c>
      <c r="AE42" s="11">
        <f>[38]Dezembro!$E$34</f>
        <v>90.875</v>
      </c>
      <c r="AF42" s="11">
        <f>[38]Dezembro!$E$35</f>
        <v>86.375</v>
      </c>
      <c r="AG42" s="94">
        <f t="shared" ref="AG42:AG43" si="9">AVERAGE(B42:AF42)</f>
        <v>73.314516129032256</v>
      </c>
      <c r="AK42" t="s">
        <v>47</v>
      </c>
    </row>
    <row r="43" spans="1:38" x14ac:dyDescent="0.2">
      <c r="A43" s="59" t="s">
        <v>157</v>
      </c>
      <c r="B43" s="11">
        <f>[39]Dezembro!$E$5</f>
        <v>90.208333333333329</v>
      </c>
      <c r="C43" s="11">
        <f>[39]Dezembro!$E$6</f>
        <v>70.375</v>
      </c>
      <c r="D43" s="11">
        <f>[39]Dezembro!$E$7</f>
        <v>73.916666666666671</v>
      </c>
      <c r="E43" s="11">
        <f>[39]Dezembro!$E$8</f>
        <v>72.375</v>
      </c>
      <c r="F43" s="11">
        <f>[39]Dezembro!$E$9</f>
        <v>66.041666666666671</v>
      </c>
      <c r="G43" s="11">
        <f>[39]Dezembro!$E$10</f>
        <v>63.875</v>
      </c>
      <c r="H43" s="11">
        <f>[39]Dezembro!$E$11</f>
        <v>61.291666666666664</v>
      </c>
      <c r="I43" s="11">
        <f>[39]Dezembro!$E$12</f>
        <v>54.125</v>
      </c>
      <c r="J43" s="11">
        <f>[39]Dezembro!$E$13</f>
        <v>60.458333333333336</v>
      </c>
      <c r="K43" s="11">
        <f>[39]Dezembro!$E$14</f>
        <v>59.041666666666664</v>
      </c>
      <c r="L43" s="11">
        <f>[39]Dezembro!$E$15</f>
        <v>53.541666666666664</v>
      </c>
      <c r="M43" s="11">
        <f>[39]Dezembro!$E$16</f>
        <v>61.333333333333336</v>
      </c>
      <c r="N43" s="11">
        <f>[39]Dezembro!$E$17</f>
        <v>69.708333333333329</v>
      </c>
      <c r="O43" s="11">
        <f>[39]Dezembro!$E$18</f>
        <v>65.666666666666671</v>
      </c>
      <c r="P43" s="11">
        <f>[39]Dezembro!$E$19</f>
        <v>71.958333333333329</v>
      </c>
      <c r="Q43" s="11">
        <f>[39]Dezembro!$E$20</f>
        <v>73.125</v>
      </c>
      <c r="R43" s="11">
        <f>[39]Dezembro!$E$21</f>
        <v>63.958333333333336</v>
      </c>
      <c r="S43" s="11">
        <f>[39]Dezembro!$E$22</f>
        <v>70.25</v>
      </c>
      <c r="T43" s="11">
        <f>[39]Dezembro!$E$23</f>
        <v>75.791666666666671</v>
      </c>
      <c r="U43" s="11">
        <f>[39]Dezembro!$E$24</f>
        <v>68.25</v>
      </c>
      <c r="V43" s="11">
        <f>[39]Dezembro!$E$25</f>
        <v>66.916666666666671</v>
      </c>
      <c r="W43" s="11">
        <f>[39]Dezembro!$E$26</f>
        <v>70.5</v>
      </c>
      <c r="X43" s="11">
        <f>[39]Dezembro!$E$27</f>
        <v>76.166666666666671</v>
      </c>
      <c r="Y43" s="11">
        <f>[39]Dezembro!$E$28</f>
        <v>88.291666666666671</v>
      </c>
      <c r="Z43" s="11">
        <f>[39]Dezembro!$E$29</f>
        <v>85.625</v>
      </c>
      <c r="AA43" s="11">
        <f>[39]Dezembro!$E$30</f>
        <v>80.75</v>
      </c>
      <c r="AB43" s="11">
        <f>[39]Dezembro!$E$31</f>
        <v>83.416666666666671</v>
      </c>
      <c r="AC43" s="11">
        <f>[39]Dezembro!$E$32</f>
        <v>77.583333333333329</v>
      </c>
      <c r="AD43" s="11">
        <f>[39]Dezembro!$E$33</f>
        <v>83.333333333333329</v>
      </c>
      <c r="AE43" s="11">
        <f>[39]Dezembro!$E$34</f>
        <v>86.291666666666671</v>
      </c>
      <c r="AF43" s="11">
        <f>[39]Dezembro!$E$35</f>
        <v>82.75</v>
      </c>
      <c r="AG43" s="94">
        <f t="shared" si="9"/>
        <v>71.836021505376351</v>
      </c>
      <c r="AK43" t="s">
        <v>47</v>
      </c>
    </row>
    <row r="44" spans="1:38" x14ac:dyDescent="0.2">
      <c r="A44" s="59" t="s">
        <v>18</v>
      </c>
      <c r="B44" s="11">
        <f>[40]Dezembro!$E$5</f>
        <v>89.083333333333329</v>
      </c>
      <c r="C44" s="11">
        <f>[40]Dezembro!$E$6</f>
        <v>77.125</v>
      </c>
      <c r="D44" s="11">
        <f>[40]Dezembro!$E$7</f>
        <v>70.833333333333329</v>
      </c>
      <c r="E44" s="11">
        <f>[40]Dezembro!$E$8</f>
        <v>73.791666666666671</v>
      </c>
      <c r="F44" s="11">
        <f>[40]Dezembro!$E$9</f>
        <v>68.333333333333329</v>
      </c>
      <c r="G44" s="11">
        <f>[40]Dezembro!$E$10</f>
        <v>65.333333333333329</v>
      </c>
      <c r="H44" s="11">
        <f>[40]Dezembro!$E$11</f>
        <v>56.916666666666664</v>
      </c>
      <c r="I44" s="11">
        <f>[40]Dezembro!$E$12</f>
        <v>52.875</v>
      </c>
      <c r="J44" s="11">
        <f>[40]Dezembro!$E$13</f>
        <v>61.458333333333336</v>
      </c>
      <c r="K44" s="11">
        <f>[40]Dezembro!$E$14</f>
        <v>60.416666666666664</v>
      </c>
      <c r="L44" s="11">
        <f>[40]Dezembro!$E$15</f>
        <v>64.333333333333329</v>
      </c>
      <c r="M44" s="11">
        <f>[40]Dezembro!$E$16</f>
        <v>72.916666666666671</v>
      </c>
      <c r="N44" s="11">
        <f>[40]Dezembro!$E$17</f>
        <v>69.333333333333329</v>
      </c>
      <c r="O44" s="11">
        <f>[40]Dezembro!$E$18</f>
        <v>68.958333333333329</v>
      </c>
      <c r="P44" s="11">
        <f>[40]Dezembro!$E$19</f>
        <v>71.708333333333329</v>
      </c>
      <c r="Q44" s="11">
        <f>[40]Dezembro!$E$20</f>
        <v>71.375</v>
      </c>
      <c r="R44" s="11">
        <f>[40]Dezembro!$E$21</f>
        <v>66.916666666666671</v>
      </c>
      <c r="S44" s="11">
        <f>[40]Dezembro!$E$22</f>
        <v>63.5</v>
      </c>
      <c r="T44" s="11">
        <f>[40]Dezembro!$E$23</f>
        <v>59.75</v>
      </c>
      <c r="U44" s="11">
        <f>[40]Dezembro!$E$24</f>
        <v>65.583333333333329</v>
      </c>
      <c r="V44" s="11">
        <f>[40]Dezembro!$E$25</f>
        <v>68.125</v>
      </c>
      <c r="W44" s="11">
        <f>[40]Dezembro!$E$26</f>
        <v>74.041666666666671</v>
      </c>
      <c r="X44" s="11">
        <f>[40]Dezembro!$E$27</f>
        <v>78.708333333333329</v>
      </c>
      <c r="Y44" s="11">
        <f>[40]Dezembro!$E$28</f>
        <v>84.25</v>
      </c>
      <c r="Z44" s="11">
        <f>[40]Dezembro!$E$29</f>
        <v>86.458333333333329</v>
      </c>
      <c r="AA44" s="11">
        <f>[40]Dezembro!$E$30</f>
        <v>87.958333333333329</v>
      </c>
      <c r="AB44" s="11">
        <f>[40]Dezembro!$E$31</f>
        <v>83.75</v>
      </c>
      <c r="AC44" s="11">
        <f>[40]Dezembro!$E$32</f>
        <v>86.708333333333329</v>
      </c>
      <c r="AD44" s="11">
        <f>[40]Dezembro!$E$33</f>
        <v>90.5</v>
      </c>
      <c r="AE44" s="11">
        <f>[40]Dezembro!$E$34</f>
        <v>89.5</v>
      </c>
      <c r="AF44" s="11">
        <f>[40]Dezembro!$E$35</f>
        <v>91.625</v>
      </c>
      <c r="AG44" s="94">
        <f t="shared" ref="AG44:AG45" si="10">AVERAGE(B44:AF44)</f>
        <v>73.295698924731184</v>
      </c>
      <c r="AI44" s="12" t="s">
        <v>47</v>
      </c>
      <c r="AK44" t="s">
        <v>47</v>
      </c>
    </row>
    <row r="45" spans="1:38" x14ac:dyDescent="0.2">
      <c r="A45" s="59" t="s">
        <v>162</v>
      </c>
      <c r="B45" s="11">
        <f>[41]Dezembro!$E$5</f>
        <v>88.916666666666671</v>
      </c>
      <c r="C45" s="11">
        <f>[41]Dezembro!$E$6</f>
        <v>81</v>
      </c>
      <c r="D45" s="11">
        <f>[41]Dezembro!$E$7</f>
        <v>75.333333333333329</v>
      </c>
      <c r="E45" s="11">
        <f>[41]Dezembro!$E$8</f>
        <v>73.583333333333329</v>
      </c>
      <c r="F45" s="11">
        <f>[41]Dezembro!$E$9</f>
        <v>67.708333333333329</v>
      </c>
      <c r="G45" s="11">
        <f>[41]Dezembro!$E$10</f>
        <v>59.666666666666664</v>
      </c>
      <c r="H45" s="11">
        <f>[41]Dezembro!$E$11</f>
        <v>56.375</v>
      </c>
      <c r="I45" s="11">
        <f>[41]Dezembro!$E$12</f>
        <v>57.375</v>
      </c>
      <c r="J45" s="11">
        <f>[41]Dezembro!$E$13</f>
        <v>58.833333333333336</v>
      </c>
      <c r="K45" s="11">
        <f>[41]Dezembro!$E$14</f>
        <v>65.125</v>
      </c>
      <c r="L45" s="11">
        <f>[41]Dezembro!$E$15</f>
        <v>64.083333333333329</v>
      </c>
      <c r="M45" s="11">
        <f>[41]Dezembro!$E$16</f>
        <v>60.833333333333336</v>
      </c>
      <c r="N45" s="11">
        <f>[41]Dezembro!$E$17</f>
        <v>64.625</v>
      </c>
      <c r="O45" s="11">
        <f>[41]Dezembro!$E$18</f>
        <v>66.458333333333329</v>
      </c>
      <c r="P45" s="11">
        <f>[41]Dezembro!$E$19</f>
        <v>72.166666666666671</v>
      </c>
      <c r="Q45" s="11">
        <f>[41]Dezembro!$E$20</f>
        <v>67.041666666666671</v>
      </c>
      <c r="R45" s="11">
        <f>[41]Dezembro!$E$21</f>
        <v>59.208333333333336</v>
      </c>
      <c r="S45" s="11">
        <f>[41]Dezembro!$E$22</f>
        <v>57.375</v>
      </c>
      <c r="T45" s="11">
        <f>[41]Dezembro!$E$23</f>
        <v>67.291666666666671</v>
      </c>
      <c r="U45" s="11">
        <f>[41]Dezembro!$E$24</f>
        <v>63.916666666666664</v>
      </c>
      <c r="V45" s="11">
        <f>[41]Dezembro!$E$25</f>
        <v>61.25</v>
      </c>
      <c r="W45" s="11">
        <f>[41]Dezembro!$E$26</f>
        <v>76.916666666666671</v>
      </c>
      <c r="X45" s="11">
        <f>[41]Dezembro!$E$27</f>
        <v>74.125</v>
      </c>
      <c r="Y45" s="11">
        <f>[41]Dezembro!$E$28</f>
        <v>80.125</v>
      </c>
      <c r="Z45" s="11">
        <f>[41]Dezembro!$E$29</f>
        <v>85.541666666666671</v>
      </c>
      <c r="AA45" s="11">
        <f>[41]Dezembro!$E$30</f>
        <v>85.875</v>
      </c>
      <c r="AB45" s="11">
        <f>[41]Dezembro!$E$31</f>
        <v>87</v>
      </c>
      <c r="AC45" s="11">
        <f>[41]Dezembro!$E$32</f>
        <v>85.5</v>
      </c>
      <c r="AD45" s="11">
        <f>[41]Dezembro!$E$33</f>
        <v>80.583333333333329</v>
      </c>
      <c r="AE45" s="11">
        <f>[41]Dezembro!$E$34</f>
        <v>86.208333333333329</v>
      </c>
      <c r="AF45" s="11">
        <f>[41]Dezembro!$E$35</f>
        <v>82.666666666666671</v>
      </c>
      <c r="AG45" s="94">
        <f t="shared" si="10"/>
        <v>71.377688172043023</v>
      </c>
      <c r="AK45" t="s">
        <v>47</v>
      </c>
    </row>
    <row r="46" spans="1:38" x14ac:dyDescent="0.2">
      <c r="A46" s="59" t="s">
        <v>19</v>
      </c>
      <c r="B46" s="11">
        <f>[42]Dezembro!$E$5</f>
        <v>78.458333333333329</v>
      </c>
      <c r="C46" s="11">
        <f>[42]Dezembro!$E$6</f>
        <v>72.041666666666671</v>
      </c>
      <c r="D46" s="11">
        <f>[42]Dezembro!$E$7</f>
        <v>64.291666666666671</v>
      </c>
      <c r="E46" s="11">
        <f>[42]Dezembro!$E$8</f>
        <v>55.75</v>
      </c>
      <c r="F46" s="11">
        <f>[42]Dezembro!$E$9</f>
        <v>56.125</v>
      </c>
      <c r="G46" s="11">
        <f>[42]Dezembro!$E$10</f>
        <v>52.416666666666664</v>
      </c>
      <c r="H46" s="11">
        <f>[42]Dezembro!$E$11</f>
        <v>54.75</v>
      </c>
      <c r="I46" s="11">
        <f>[42]Dezembro!$E$12</f>
        <v>52.958333333333336</v>
      </c>
      <c r="J46" s="11">
        <f>[42]Dezembro!$E$13</f>
        <v>51.125</v>
      </c>
      <c r="K46" s="11">
        <f>[42]Dezembro!$E$14</f>
        <v>46.666666666666664</v>
      </c>
      <c r="L46" s="11">
        <f>[42]Dezembro!$E$15</f>
        <v>45.583333333333336</v>
      </c>
      <c r="M46" s="11">
        <f>[42]Dezembro!$E$16</f>
        <v>53.083333333333336</v>
      </c>
      <c r="N46" s="11">
        <f>[42]Dezembro!$E$17</f>
        <v>74.625</v>
      </c>
      <c r="O46" s="11">
        <f>[42]Dezembro!$E$18</f>
        <v>64.166666666666671</v>
      </c>
      <c r="P46" s="11">
        <f>[42]Dezembro!$E$19</f>
        <v>73.833333333333329</v>
      </c>
      <c r="Q46" s="11">
        <f>[42]Dezembro!$E$20</f>
        <v>77.333333333333329</v>
      </c>
      <c r="R46" s="11">
        <f>[42]Dezembro!$E$21</f>
        <v>71.708333333333329</v>
      </c>
      <c r="S46" s="11">
        <f>[42]Dezembro!$E$22</f>
        <v>61.25</v>
      </c>
      <c r="T46" s="11">
        <f>[42]Dezembro!$E$23</f>
        <v>70.25</v>
      </c>
      <c r="U46" s="11">
        <f>[42]Dezembro!$E$24</f>
        <v>67.875</v>
      </c>
      <c r="V46" s="11">
        <f>[42]Dezembro!$E$25</f>
        <v>74.916666666666671</v>
      </c>
      <c r="W46" s="11">
        <f>[42]Dezembro!$E$26</f>
        <v>82.708333333333329</v>
      </c>
      <c r="X46" s="11">
        <f>[42]Dezembro!$E$27</f>
        <v>90.208333333333329</v>
      </c>
      <c r="Y46" s="11">
        <f>[42]Dezembro!$E$28</f>
        <v>86.041666666666671</v>
      </c>
      <c r="Z46" s="11">
        <f>[42]Dezembro!$E$29</f>
        <v>85.125</v>
      </c>
      <c r="AA46" s="11">
        <f>[42]Dezembro!$E$30</f>
        <v>86.958333333333329</v>
      </c>
      <c r="AB46" s="11">
        <f>[42]Dezembro!$E$31</f>
        <v>79.833333333333329</v>
      </c>
      <c r="AC46" s="11">
        <f>[42]Dezembro!$E$32</f>
        <v>78.708333333333329</v>
      </c>
      <c r="AD46" s="11">
        <f>[42]Dezembro!$E$33</f>
        <v>87.75</v>
      </c>
      <c r="AE46" s="11">
        <f>[42]Dezembro!$E$34</f>
        <v>87.416666666666671</v>
      </c>
      <c r="AF46" s="11">
        <f>[42]Dezembro!$E$35</f>
        <v>79.375</v>
      </c>
      <c r="AG46" s="94">
        <f t="shared" ref="AG46:AG49" si="11">AVERAGE(B46:AF46)</f>
        <v>69.784946236559136</v>
      </c>
      <c r="AH46" s="12" t="s">
        <v>47</v>
      </c>
      <c r="AL46" t="s">
        <v>47</v>
      </c>
    </row>
    <row r="47" spans="1:38" x14ac:dyDescent="0.2">
      <c r="A47" s="59" t="s">
        <v>31</v>
      </c>
      <c r="B47" s="11">
        <f>[43]Dezembro!$E$5</f>
        <v>82.416666666666671</v>
      </c>
      <c r="C47" s="11">
        <f>[43]Dezembro!$E$6</f>
        <v>65.375</v>
      </c>
      <c r="D47" s="11">
        <f>[43]Dezembro!$E$7</f>
        <v>65.375</v>
      </c>
      <c r="E47" s="11">
        <f>[43]Dezembro!$E$8</f>
        <v>59</v>
      </c>
      <c r="F47" s="11">
        <f>[43]Dezembro!$E$9</f>
        <v>61.083333333333336</v>
      </c>
      <c r="G47" s="11">
        <f>[43]Dezembro!$E$10</f>
        <v>59.208333333333336</v>
      </c>
      <c r="H47" s="11">
        <f>[43]Dezembro!$E$11</f>
        <v>55.166666666666664</v>
      </c>
      <c r="I47" s="11">
        <f>[43]Dezembro!$E$12</f>
        <v>49.666666666666664</v>
      </c>
      <c r="J47" s="11">
        <f>[43]Dezembro!$E$13</f>
        <v>57.125</v>
      </c>
      <c r="K47" s="11">
        <f>[43]Dezembro!$E$14</f>
        <v>49.875</v>
      </c>
      <c r="L47" s="11">
        <f>[43]Dezembro!$E$15</f>
        <v>47.125</v>
      </c>
      <c r="M47" s="11">
        <f>[43]Dezembro!$E$16</f>
        <v>64</v>
      </c>
      <c r="N47" s="11">
        <f>[43]Dezembro!$E$17</f>
        <v>65.791666666666671</v>
      </c>
      <c r="O47" s="11">
        <f>[43]Dezembro!$E$18</f>
        <v>58.916666666666664</v>
      </c>
      <c r="P47" s="11">
        <f>[43]Dezembro!$E$19</f>
        <v>59.666666666666664</v>
      </c>
      <c r="Q47" s="11">
        <f>[43]Dezembro!$E$20</f>
        <v>69.75</v>
      </c>
      <c r="R47" s="11">
        <f>[43]Dezembro!$E$21</f>
        <v>63.75</v>
      </c>
      <c r="S47" s="11">
        <f>[43]Dezembro!$E$22</f>
        <v>65.791666666666671</v>
      </c>
      <c r="T47" s="11">
        <f>[43]Dezembro!$E$23</f>
        <v>63.25</v>
      </c>
      <c r="U47" s="11">
        <f>[43]Dezembro!$E$24</f>
        <v>56.208333333333336</v>
      </c>
      <c r="V47" s="11">
        <f>[43]Dezembro!$E$25</f>
        <v>68.208333333333329</v>
      </c>
      <c r="W47" s="11">
        <f>[43]Dezembro!$E$26</f>
        <v>71.25</v>
      </c>
      <c r="X47" s="11">
        <f>[43]Dezembro!$E$27</f>
        <v>74.5</v>
      </c>
      <c r="Y47" s="11">
        <f>[43]Dezembro!$E$28</f>
        <v>79.583333333333329</v>
      </c>
      <c r="Z47" s="11">
        <f>[43]Dezembro!$E$29</f>
        <v>77.833333333333329</v>
      </c>
      <c r="AA47" s="11">
        <f>[43]Dezembro!$E$30</f>
        <v>75.916666666666671</v>
      </c>
      <c r="AB47" s="11">
        <f>[43]Dezembro!$E$31</f>
        <v>72.791666666666671</v>
      </c>
      <c r="AC47" s="11">
        <f>[43]Dezembro!$E$32</f>
        <v>76.5</v>
      </c>
      <c r="AD47" s="11">
        <f>[43]Dezembro!$E$33</f>
        <v>86.375</v>
      </c>
      <c r="AE47" s="11">
        <f>[43]Dezembro!$E$34</f>
        <v>88.708333333333329</v>
      </c>
      <c r="AF47" s="11">
        <f>[43]Dezembro!$E$35</f>
        <v>83</v>
      </c>
      <c r="AG47" s="94">
        <f t="shared" si="11"/>
        <v>66.877688172042994</v>
      </c>
    </row>
    <row r="48" spans="1:38" x14ac:dyDescent="0.2">
      <c r="A48" s="59" t="s">
        <v>44</v>
      </c>
      <c r="B48" s="11">
        <f>[44]Dezembro!$E$5</f>
        <v>88.958333333333329</v>
      </c>
      <c r="C48" s="11">
        <f>[44]Dezembro!$E$6</f>
        <v>84.583333333333329</v>
      </c>
      <c r="D48" s="11">
        <f>[44]Dezembro!$E$7</f>
        <v>67.875</v>
      </c>
      <c r="E48" s="11">
        <f>[44]Dezembro!$E$8</f>
        <v>64.625</v>
      </c>
      <c r="F48" s="11">
        <f>[44]Dezembro!$E$9</f>
        <v>58.333333333333336</v>
      </c>
      <c r="G48" s="11">
        <f>[44]Dezembro!$E$10</f>
        <v>57.166666666666664</v>
      </c>
      <c r="H48" s="11">
        <f>[44]Dezembro!$E$11</f>
        <v>66.583333333333329</v>
      </c>
      <c r="I48" s="11">
        <f>[44]Dezembro!$E$12</f>
        <v>56.291666666666664</v>
      </c>
      <c r="J48" s="11">
        <f>[44]Dezembro!$E$13</f>
        <v>64.541666666666671</v>
      </c>
      <c r="K48" s="11">
        <f>[44]Dezembro!$E$14</f>
        <v>69.375</v>
      </c>
      <c r="L48" s="11">
        <f>[44]Dezembro!$E$15</f>
        <v>66.5</v>
      </c>
      <c r="M48" s="11">
        <f>[44]Dezembro!$E$16</f>
        <v>66.916666666666671</v>
      </c>
      <c r="N48" s="11">
        <f>[44]Dezembro!$E$17</f>
        <v>70.541666666666671</v>
      </c>
      <c r="O48" s="11">
        <f>[44]Dezembro!$E$18</f>
        <v>67.25</v>
      </c>
      <c r="P48" s="11">
        <f>[44]Dezembro!$E$19</f>
        <v>69.208333333333329</v>
      </c>
      <c r="Q48" s="11">
        <f>[44]Dezembro!$E$20</f>
        <v>69.625</v>
      </c>
      <c r="R48" s="11">
        <f>[44]Dezembro!$E$21</f>
        <v>61.041666666666664</v>
      </c>
      <c r="S48" s="11">
        <f>[44]Dezembro!$E$22</f>
        <v>61.458333333333336</v>
      </c>
      <c r="T48" s="11">
        <f>[44]Dezembro!$E$23</f>
        <v>64.208333333333329</v>
      </c>
      <c r="U48" s="11">
        <f>[44]Dezembro!$E$24</f>
        <v>64.291666666666671</v>
      </c>
      <c r="V48" s="11">
        <f>[44]Dezembro!$E$25</f>
        <v>62.458333333333336</v>
      </c>
      <c r="W48" s="11">
        <f>[44]Dezembro!$E$26</f>
        <v>69.666666666666671</v>
      </c>
      <c r="X48" s="11">
        <f>[44]Dezembro!$E$27</f>
        <v>73.416666666666671</v>
      </c>
      <c r="Y48" s="11">
        <f>[44]Dezembro!$E$28</f>
        <v>75.5</v>
      </c>
      <c r="Z48" s="11">
        <f>[44]Dezembro!$E$29</f>
        <v>73.583333333333329</v>
      </c>
      <c r="AA48" s="11">
        <f>[44]Dezembro!$E$30</f>
        <v>78.083333333333329</v>
      </c>
      <c r="AB48" s="11">
        <f>[44]Dezembro!$E$31</f>
        <v>84.75</v>
      </c>
      <c r="AC48" s="11">
        <f>[44]Dezembro!$E$32</f>
        <v>86.375</v>
      </c>
      <c r="AD48" s="11">
        <f>[44]Dezembro!$E$33</f>
        <v>91.375</v>
      </c>
      <c r="AE48" s="11">
        <f>[44]Dezembro!$E$34</f>
        <v>90.458333333333329</v>
      </c>
      <c r="AF48" s="11">
        <f>[44]Dezembro!$E$35</f>
        <v>87.541666666666671</v>
      </c>
      <c r="AG48" s="94">
        <f t="shared" si="11"/>
        <v>71.373655913978482</v>
      </c>
      <c r="AH48" s="12" t="s">
        <v>47</v>
      </c>
      <c r="AK48" t="s">
        <v>47</v>
      </c>
    </row>
    <row r="49" spans="1:37" x14ac:dyDescent="0.2">
      <c r="A49" s="59" t="s">
        <v>20</v>
      </c>
      <c r="B49" s="11">
        <f>[45]Dezembro!$E$5</f>
        <v>93.75</v>
      </c>
      <c r="C49" s="11">
        <f>[45]Dezembro!$E$6</f>
        <v>73.083333333333329</v>
      </c>
      <c r="D49" s="11">
        <f>[45]Dezembro!$E$7</f>
        <v>63.791666666666664</v>
      </c>
      <c r="E49" s="11">
        <f>[45]Dezembro!$E$8</f>
        <v>63.666666666666664</v>
      </c>
      <c r="F49" s="11">
        <f>[45]Dezembro!$E$9</f>
        <v>56.625</v>
      </c>
      <c r="G49" s="11">
        <f>[45]Dezembro!$E$10</f>
        <v>51.291666666666664</v>
      </c>
      <c r="H49" s="11">
        <f>[45]Dezembro!$E$11</f>
        <v>45.125</v>
      </c>
      <c r="I49" s="11">
        <f>[45]Dezembro!$E$12</f>
        <v>47.333333333333336</v>
      </c>
      <c r="J49" s="11">
        <f>[45]Dezembro!$E$13</f>
        <v>51.458333333333336</v>
      </c>
      <c r="K49" s="11">
        <f>[45]Dezembro!$E$14</f>
        <v>52.791666666666664</v>
      </c>
      <c r="L49" s="11">
        <f>[45]Dezembro!$E$15</f>
        <v>55.666666666666664</v>
      </c>
      <c r="M49" s="11">
        <f>[45]Dezembro!$E$16</f>
        <v>51.416666666666664</v>
      </c>
      <c r="N49" s="11">
        <f>[45]Dezembro!$E$17</f>
        <v>55.75</v>
      </c>
      <c r="O49" s="11">
        <f>[45]Dezembro!$E$18</f>
        <v>62.083333333333336</v>
      </c>
      <c r="P49" s="11">
        <f>[45]Dezembro!$E$19</f>
        <v>64.333333333333329</v>
      </c>
      <c r="Q49" s="11">
        <f>[45]Dezembro!$E$20</f>
        <v>60.416666666666664</v>
      </c>
      <c r="R49" s="11">
        <f>[45]Dezembro!$E$21</f>
        <v>56.875</v>
      </c>
      <c r="S49" s="11">
        <f>[45]Dezembro!$E$22</f>
        <v>53.875</v>
      </c>
      <c r="T49" s="11">
        <f>[45]Dezembro!$E$23</f>
        <v>62.75</v>
      </c>
      <c r="U49" s="11">
        <f>[45]Dezembro!$E$24</f>
        <v>53.875</v>
      </c>
      <c r="V49" s="11">
        <f>[45]Dezembro!$E$25</f>
        <v>50.25</v>
      </c>
      <c r="W49" s="11">
        <f>[45]Dezembro!$E$26</f>
        <v>70.208333333333329</v>
      </c>
      <c r="X49" s="11">
        <f>[45]Dezembro!$E$27</f>
        <v>80.541666666666671</v>
      </c>
      <c r="Y49" s="11">
        <f>[45]Dezembro!$E$28</f>
        <v>78.625</v>
      </c>
      <c r="Z49" s="11">
        <f>[45]Dezembro!$E$29</f>
        <v>89.625</v>
      </c>
      <c r="AA49" s="11">
        <f>[45]Dezembro!$E$30</f>
        <v>85.208333333333329</v>
      </c>
      <c r="AB49" s="11">
        <f>[45]Dezembro!$E$31</f>
        <v>89.5</v>
      </c>
      <c r="AC49" s="11">
        <f>[45]Dezembro!$E$32</f>
        <v>80.958333333333329</v>
      </c>
      <c r="AD49" s="11">
        <f>[45]Dezembro!$E$33</f>
        <v>81.291666666666671</v>
      </c>
      <c r="AE49" s="11">
        <f>[45]Dezembro!$E$34</f>
        <v>86.208333333333329</v>
      </c>
      <c r="AF49" s="11">
        <f>[45]Dezembro!$E$35</f>
        <v>78.541666666666671</v>
      </c>
      <c r="AG49" s="94">
        <f t="shared" si="11"/>
        <v>66.02956989247312</v>
      </c>
      <c r="AI49" t="s">
        <v>47</v>
      </c>
      <c r="AK49" t="s">
        <v>47</v>
      </c>
    </row>
    <row r="50" spans="1:37" s="5" customFormat="1" ht="17.100000000000001" customHeight="1" x14ac:dyDescent="0.2">
      <c r="A50" s="60" t="s">
        <v>227</v>
      </c>
      <c r="B50" s="13">
        <f t="shared" ref="B50:AG50" si="12">AVERAGE(B5:B49)</f>
        <v>81.417094133221866</v>
      </c>
      <c r="C50" s="13">
        <f t="shared" si="12"/>
        <v>69.55621147145537</v>
      </c>
      <c r="D50" s="13">
        <f t="shared" si="12"/>
        <v>66.248306233062337</v>
      </c>
      <c r="E50" s="13">
        <f t="shared" si="12"/>
        <v>62.122279452608183</v>
      </c>
      <c r="F50" s="13">
        <f t="shared" si="12"/>
        <v>59.805304487179512</v>
      </c>
      <c r="G50" s="13">
        <f t="shared" si="12"/>
        <v>57.200572801182552</v>
      </c>
      <c r="H50" s="13">
        <f t="shared" si="12"/>
        <v>56.177827380952394</v>
      </c>
      <c r="I50" s="13">
        <f t="shared" si="12"/>
        <v>53.501799242424248</v>
      </c>
      <c r="J50" s="13">
        <f t="shared" si="12"/>
        <v>57.160385101010093</v>
      </c>
      <c r="K50" s="13">
        <f t="shared" si="12"/>
        <v>56.014896350262205</v>
      </c>
      <c r="L50" s="13">
        <f t="shared" si="12"/>
        <v>56.045975056689343</v>
      </c>
      <c r="M50" s="13">
        <f t="shared" si="12"/>
        <v>61.618238544868987</v>
      </c>
      <c r="N50" s="13">
        <f t="shared" si="12"/>
        <v>68.010277123669965</v>
      </c>
      <c r="O50" s="13">
        <f t="shared" si="12"/>
        <v>62.637760255617401</v>
      </c>
      <c r="P50" s="13">
        <f t="shared" si="12"/>
        <v>67.146833813058635</v>
      </c>
      <c r="Q50" s="13">
        <f t="shared" si="12"/>
        <v>70.893685064935056</v>
      </c>
      <c r="R50" s="13">
        <f t="shared" si="12"/>
        <v>65.066690423397759</v>
      </c>
      <c r="S50" s="13">
        <f t="shared" si="12"/>
        <v>64.32281373517786</v>
      </c>
      <c r="T50" s="13">
        <f t="shared" si="12"/>
        <v>65.594511946386945</v>
      </c>
      <c r="U50" s="13">
        <f t="shared" si="12"/>
        <v>61.905227272727281</v>
      </c>
      <c r="V50" s="13">
        <f t="shared" si="12"/>
        <v>64.154523809523809</v>
      </c>
      <c r="W50" s="13">
        <f t="shared" si="12"/>
        <v>74.582523394479907</v>
      </c>
      <c r="X50" s="13">
        <f t="shared" si="12"/>
        <v>80.005488816738819</v>
      </c>
      <c r="Y50" s="13">
        <f t="shared" si="12"/>
        <v>83.363277000777003</v>
      </c>
      <c r="Z50" s="13">
        <f t="shared" si="12"/>
        <v>81.635360056610082</v>
      </c>
      <c r="AA50" s="13">
        <f t="shared" si="12"/>
        <v>80.879927998830453</v>
      </c>
      <c r="AB50" s="13">
        <f t="shared" si="12"/>
        <v>77.46709951273634</v>
      </c>
      <c r="AC50" s="13">
        <f t="shared" si="12"/>
        <v>79.439249931355207</v>
      </c>
      <c r="AD50" s="13">
        <f t="shared" si="12"/>
        <v>85.793883049317841</v>
      </c>
      <c r="AE50" s="13">
        <f t="shared" si="12"/>
        <v>84.693744614731258</v>
      </c>
      <c r="AF50" s="13">
        <f t="shared" ref="AF50" si="13">AVERAGE(AF5:AF49)</f>
        <v>80.613592373773372</v>
      </c>
      <c r="AG50" s="93">
        <f t="shared" si="12"/>
        <v>68.635439374233201</v>
      </c>
      <c r="AI50" s="5" t="s">
        <v>47</v>
      </c>
    </row>
    <row r="51" spans="1:37" x14ac:dyDescent="0.2">
      <c r="A51" s="48"/>
      <c r="B51" s="49"/>
      <c r="C51" s="49"/>
      <c r="D51" s="49" t="s">
        <v>101</v>
      </c>
      <c r="E51" s="49"/>
      <c r="F51" s="49"/>
      <c r="G51" s="49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56"/>
      <c r="AE51" s="62" t="s">
        <v>47</v>
      </c>
      <c r="AF51" s="62"/>
      <c r="AG51" s="89"/>
    </row>
    <row r="52" spans="1:37" x14ac:dyDescent="0.2">
      <c r="A52" s="48"/>
      <c r="B52" s="50" t="s">
        <v>102</v>
      </c>
      <c r="C52" s="50"/>
      <c r="D52" s="50"/>
      <c r="E52" s="50"/>
      <c r="F52" s="50"/>
      <c r="G52" s="50"/>
      <c r="H52" s="50"/>
      <c r="I52" s="50"/>
      <c r="J52" s="91"/>
      <c r="K52" s="91"/>
      <c r="L52" s="91"/>
      <c r="M52" s="91" t="s">
        <v>45</v>
      </c>
      <c r="N52" s="91"/>
      <c r="O52" s="91"/>
      <c r="P52" s="91"/>
      <c r="Q52" s="91"/>
      <c r="R52" s="91"/>
      <c r="S52" s="91"/>
      <c r="T52" s="140" t="s">
        <v>97</v>
      </c>
      <c r="U52" s="140"/>
      <c r="V52" s="140"/>
      <c r="W52" s="140"/>
      <c r="X52" s="140"/>
      <c r="Y52" s="91"/>
      <c r="Z52" s="91"/>
      <c r="AA52" s="91"/>
      <c r="AB52" s="91"/>
      <c r="AC52" s="91"/>
      <c r="AD52" s="91"/>
      <c r="AE52" s="91"/>
      <c r="AF52" s="120"/>
      <c r="AG52" s="89"/>
      <c r="AK52" t="s">
        <v>47</v>
      </c>
    </row>
    <row r="53" spans="1:37" x14ac:dyDescent="0.2">
      <c r="A53" s="51"/>
      <c r="B53" s="91"/>
      <c r="C53" s="91"/>
      <c r="D53" s="91"/>
      <c r="E53" s="91"/>
      <c r="F53" s="91"/>
      <c r="G53" s="91"/>
      <c r="H53" s="91"/>
      <c r="I53" s="91"/>
      <c r="J53" s="92"/>
      <c r="K53" s="92"/>
      <c r="L53" s="92"/>
      <c r="M53" s="92" t="s">
        <v>46</v>
      </c>
      <c r="N53" s="92"/>
      <c r="O53" s="92"/>
      <c r="P53" s="92"/>
      <c r="Q53" s="91"/>
      <c r="R53" s="91"/>
      <c r="S53" s="91"/>
      <c r="T53" s="141" t="s">
        <v>98</v>
      </c>
      <c r="U53" s="141"/>
      <c r="V53" s="141"/>
      <c r="W53" s="141"/>
      <c r="X53" s="141"/>
      <c r="Y53" s="91"/>
      <c r="Z53" s="91"/>
      <c r="AA53" s="91"/>
      <c r="AB53" s="91"/>
      <c r="AC53" s="91"/>
      <c r="AD53" s="56"/>
      <c r="AE53" s="56"/>
      <c r="AF53" s="56"/>
      <c r="AG53" s="89"/>
    </row>
    <row r="54" spans="1:37" x14ac:dyDescent="0.2">
      <c r="A54" s="48"/>
      <c r="B54" s="49"/>
      <c r="C54" s="49"/>
      <c r="D54" s="49"/>
      <c r="E54" s="49"/>
      <c r="F54" s="49"/>
      <c r="G54" s="49"/>
      <c r="H54" s="49"/>
      <c r="I54" s="49"/>
      <c r="J54" s="49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56"/>
      <c r="AE54" s="56"/>
      <c r="AF54" s="56"/>
      <c r="AG54" s="89"/>
    </row>
    <row r="55" spans="1:37" x14ac:dyDescent="0.2">
      <c r="A55" s="5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56"/>
      <c r="AF55" s="56"/>
      <c r="AG55" s="89"/>
    </row>
    <row r="56" spans="1:37" x14ac:dyDescent="0.2">
      <c r="A56" s="51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57"/>
      <c r="AF56" s="57"/>
      <c r="AG56" s="89"/>
    </row>
    <row r="57" spans="1:37" ht="13.5" thickBot="1" x14ac:dyDescent="0.25">
      <c r="A57" s="63"/>
      <c r="B57" s="64"/>
      <c r="C57" s="64"/>
      <c r="D57" s="64"/>
      <c r="E57" s="64"/>
      <c r="F57" s="64"/>
      <c r="G57" s="64" t="s">
        <v>47</v>
      </c>
      <c r="H57" s="64"/>
      <c r="I57" s="64"/>
      <c r="J57" s="64"/>
      <c r="K57" s="64"/>
      <c r="L57" s="64" t="s">
        <v>47</v>
      </c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90"/>
      <c r="AI57" t="s">
        <v>47</v>
      </c>
    </row>
    <row r="59" spans="1:37" x14ac:dyDescent="0.2">
      <c r="AI59" t="s">
        <v>47</v>
      </c>
    </row>
    <row r="60" spans="1:37" x14ac:dyDescent="0.2">
      <c r="K60" s="2" t="s">
        <v>47</v>
      </c>
      <c r="AE60" s="2" t="s">
        <v>47</v>
      </c>
    </row>
    <row r="62" spans="1:37" x14ac:dyDescent="0.2">
      <c r="M62" s="2" t="s">
        <v>47</v>
      </c>
      <c r="T62" s="2" t="s">
        <v>47</v>
      </c>
    </row>
    <row r="63" spans="1:37" x14ac:dyDescent="0.2">
      <c r="AB63" s="2" t="s">
        <v>47</v>
      </c>
      <c r="AC63" s="2" t="s">
        <v>47</v>
      </c>
      <c r="AG63" s="7" t="s">
        <v>47</v>
      </c>
    </row>
    <row r="64" spans="1:37" x14ac:dyDescent="0.2">
      <c r="P64" s="2" t="s">
        <v>47</v>
      </c>
      <c r="R64" s="2" t="s">
        <v>47</v>
      </c>
    </row>
    <row r="66" spans="11:34" x14ac:dyDescent="0.2">
      <c r="AH66" t="s">
        <v>47</v>
      </c>
    </row>
    <row r="69" spans="11:34" x14ac:dyDescent="0.2">
      <c r="T69" s="2" t="s">
        <v>47</v>
      </c>
    </row>
    <row r="72" spans="11:34" x14ac:dyDescent="0.2">
      <c r="K72" s="2" t="s">
        <v>47</v>
      </c>
    </row>
  </sheetData>
  <sheetProtection password="C6EC" sheet="1" objects="1" scenarios="1"/>
  <mergeCells count="37">
    <mergeCell ref="B2:AG2"/>
    <mergeCell ref="M3:M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N3:N4"/>
    <mergeCell ref="O3:O4"/>
    <mergeCell ref="P3:P4"/>
    <mergeCell ref="Q3:Q4"/>
    <mergeCell ref="R3:R4"/>
    <mergeCell ref="AG3:AG4"/>
    <mergeCell ref="T52:X52"/>
    <mergeCell ref="T53:X53"/>
    <mergeCell ref="Z3:Z4"/>
    <mergeCell ref="AE3:AE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6"/>
  <sheetViews>
    <sheetView zoomScale="90" zoomScaleNormal="90" workbookViewId="0">
      <selection activeCell="AJ15" sqref="AJ15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2" width="6.28515625" style="2" customWidth="1"/>
    <col min="33" max="33" width="7.5703125" style="7" bestFit="1" customWidth="1"/>
    <col min="34" max="34" width="7.7109375" style="1" customWidth="1"/>
  </cols>
  <sheetData>
    <row r="1" spans="1:36" ht="20.100000000000001" customHeight="1" x14ac:dyDescent="0.2">
      <c r="A1" s="148" t="s">
        <v>26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50"/>
    </row>
    <row r="2" spans="1:36" s="4" customFormat="1" ht="20.100000000000001" customHeight="1" x14ac:dyDescent="0.2">
      <c r="A2" s="168" t="s">
        <v>21</v>
      </c>
      <c r="B2" s="145" t="s">
        <v>230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61"/>
      <c r="AG2" s="146"/>
      <c r="AH2" s="147"/>
    </row>
    <row r="3" spans="1:36" s="5" customFormat="1" ht="20.100000000000001" customHeight="1" x14ac:dyDescent="0.2">
      <c r="A3" s="168"/>
      <c r="B3" s="165">
        <v>1</v>
      </c>
      <c r="C3" s="165">
        <f>SUM(B3+1)</f>
        <v>2</v>
      </c>
      <c r="D3" s="165">
        <f t="shared" ref="D3:AD3" si="0">SUM(C3+1)</f>
        <v>3</v>
      </c>
      <c r="E3" s="165">
        <f t="shared" si="0"/>
        <v>4</v>
      </c>
      <c r="F3" s="165">
        <f t="shared" si="0"/>
        <v>5</v>
      </c>
      <c r="G3" s="165">
        <f t="shared" si="0"/>
        <v>6</v>
      </c>
      <c r="H3" s="165">
        <f t="shared" si="0"/>
        <v>7</v>
      </c>
      <c r="I3" s="165">
        <f t="shared" si="0"/>
        <v>8</v>
      </c>
      <c r="J3" s="165">
        <f t="shared" si="0"/>
        <v>9</v>
      </c>
      <c r="K3" s="165">
        <f t="shared" si="0"/>
        <v>10</v>
      </c>
      <c r="L3" s="165">
        <f t="shared" si="0"/>
        <v>11</v>
      </c>
      <c r="M3" s="165">
        <f t="shared" si="0"/>
        <v>12</v>
      </c>
      <c r="N3" s="165">
        <f t="shared" si="0"/>
        <v>13</v>
      </c>
      <c r="O3" s="165">
        <f t="shared" si="0"/>
        <v>14</v>
      </c>
      <c r="P3" s="165">
        <f t="shared" si="0"/>
        <v>15</v>
      </c>
      <c r="Q3" s="165">
        <f t="shared" si="0"/>
        <v>16</v>
      </c>
      <c r="R3" s="165">
        <f t="shared" si="0"/>
        <v>17</v>
      </c>
      <c r="S3" s="165">
        <f t="shared" si="0"/>
        <v>18</v>
      </c>
      <c r="T3" s="165">
        <f t="shared" si="0"/>
        <v>19</v>
      </c>
      <c r="U3" s="165">
        <f t="shared" si="0"/>
        <v>20</v>
      </c>
      <c r="V3" s="165">
        <f t="shared" si="0"/>
        <v>21</v>
      </c>
      <c r="W3" s="165">
        <f t="shared" si="0"/>
        <v>22</v>
      </c>
      <c r="X3" s="165">
        <f t="shared" si="0"/>
        <v>23</v>
      </c>
      <c r="Y3" s="165">
        <f t="shared" si="0"/>
        <v>24</v>
      </c>
      <c r="Z3" s="165">
        <f t="shared" si="0"/>
        <v>25</v>
      </c>
      <c r="AA3" s="165">
        <f t="shared" si="0"/>
        <v>26</v>
      </c>
      <c r="AB3" s="165">
        <f t="shared" si="0"/>
        <v>27</v>
      </c>
      <c r="AC3" s="165">
        <f t="shared" si="0"/>
        <v>28</v>
      </c>
      <c r="AD3" s="165">
        <f t="shared" si="0"/>
        <v>29</v>
      </c>
      <c r="AE3" s="169">
        <v>30</v>
      </c>
      <c r="AF3" s="166">
        <v>31</v>
      </c>
      <c r="AG3" s="121" t="s">
        <v>37</v>
      </c>
      <c r="AH3" s="111" t="s">
        <v>36</v>
      </c>
    </row>
    <row r="4" spans="1:36" s="5" customFormat="1" ht="20.100000000000001" customHeight="1" x14ac:dyDescent="0.2">
      <c r="A4" s="168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9"/>
      <c r="AF4" s="167"/>
      <c r="AG4" s="121" t="s">
        <v>35</v>
      </c>
      <c r="AH4" s="111" t="s">
        <v>35</v>
      </c>
    </row>
    <row r="5" spans="1:36" s="5" customFormat="1" x14ac:dyDescent="0.2">
      <c r="A5" s="59" t="s">
        <v>40</v>
      </c>
      <c r="B5" s="11">
        <f>[1]Dezembro!$F$5</f>
        <v>97</v>
      </c>
      <c r="C5" s="11">
        <f>[1]Dezembro!$F$6</f>
        <v>98</v>
      </c>
      <c r="D5" s="11">
        <f>[1]Dezembro!$F$7</f>
        <v>92</v>
      </c>
      <c r="E5" s="11">
        <f>[1]Dezembro!$F$8</f>
        <v>97</v>
      </c>
      <c r="F5" s="11">
        <f>[1]Dezembro!$F$9</f>
        <v>94</v>
      </c>
      <c r="G5" s="11">
        <f>[1]Dezembro!$F$10</f>
        <v>95</v>
      </c>
      <c r="H5" s="11">
        <f>[1]Dezembro!$F$11</f>
        <v>92</v>
      </c>
      <c r="I5" s="11">
        <f>[1]Dezembro!$F$12</f>
        <v>64</v>
      </c>
      <c r="J5" s="11">
        <f>[1]Dezembro!$F$13</f>
        <v>92</v>
      </c>
      <c r="K5" s="11">
        <f>[1]Dezembro!$F$14</f>
        <v>93</v>
      </c>
      <c r="L5" s="11">
        <f>[1]Dezembro!$F$15</f>
        <v>92</v>
      </c>
      <c r="M5" s="11">
        <f>[1]Dezembro!$F$16</f>
        <v>96</v>
      </c>
      <c r="N5" s="11">
        <f>[1]Dezembro!$F$17</f>
        <v>99</v>
      </c>
      <c r="O5" s="11">
        <f>[1]Dezembro!$F$18</f>
        <v>95</v>
      </c>
      <c r="P5" s="11">
        <f>[1]Dezembro!$F$19</f>
        <v>85</v>
      </c>
      <c r="Q5" s="11">
        <f>[1]Dezembro!$F$20</f>
        <v>98</v>
      </c>
      <c r="R5" s="11">
        <f>[1]Dezembro!$F$21</f>
        <v>96</v>
      </c>
      <c r="S5" s="11">
        <f>[1]Dezembro!$F$22</f>
        <v>92</v>
      </c>
      <c r="T5" s="11">
        <f>[1]Dezembro!$F$23</f>
        <v>97</v>
      </c>
      <c r="U5" s="11">
        <f>[1]Dezembro!$F$24</f>
        <v>98</v>
      </c>
      <c r="V5" s="11">
        <f>[1]Dezembro!$F$25</f>
        <v>97</v>
      </c>
      <c r="W5" s="11">
        <f>[1]Dezembro!$F$26</f>
        <v>97</v>
      </c>
      <c r="X5" s="11">
        <f>[1]Dezembro!$F$27</f>
        <v>95</v>
      </c>
      <c r="Y5" s="11">
        <f>[1]Dezembro!$F$28</f>
        <v>91</v>
      </c>
      <c r="Z5" s="11">
        <f>[1]Dezembro!$F$29</f>
        <v>99</v>
      </c>
      <c r="AA5" s="11">
        <f>[1]Dezembro!$F$30</f>
        <v>96</v>
      </c>
      <c r="AB5" s="11">
        <f>[1]Dezembro!$F$31</f>
        <v>97</v>
      </c>
      <c r="AC5" s="11">
        <f>[1]Dezembro!$F$32</f>
        <v>100</v>
      </c>
      <c r="AD5" s="11">
        <f>[1]Dezembro!$F$33</f>
        <v>100</v>
      </c>
      <c r="AE5" s="11">
        <f>[1]Dezembro!$F$34</f>
        <v>98</v>
      </c>
      <c r="AF5" s="11">
        <f>[1]Dezembro!$F$35</f>
        <v>98</v>
      </c>
      <c r="AG5" s="14">
        <f>MAX(B5:AF5)</f>
        <v>100</v>
      </c>
      <c r="AH5" s="114">
        <f>AVERAGE(B5:AF5)</f>
        <v>94.516129032258064</v>
      </c>
    </row>
    <row r="6" spans="1:36" x14ac:dyDescent="0.2">
      <c r="A6" s="59" t="s">
        <v>0</v>
      </c>
      <c r="B6" s="11">
        <f>[2]Dezembro!$F$5</f>
        <v>98</v>
      </c>
      <c r="C6" s="11">
        <f>[2]Dezembro!$F$6</f>
        <v>87</v>
      </c>
      <c r="D6" s="11">
        <f>[2]Dezembro!$F$7</f>
        <v>88</v>
      </c>
      <c r="E6" s="11">
        <f>[2]Dezembro!$F$8</f>
        <v>87</v>
      </c>
      <c r="F6" s="11">
        <f>[2]Dezembro!$F$9</f>
        <v>89</v>
      </c>
      <c r="G6" s="11">
        <f>[2]Dezembro!$F$10</f>
        <v>89</v>
      </c>
      <c r="H6" s="11">
        <f>[2]Dezembro!$F$11</f>
        <v>83</v>
      </c>
      <c r="I6" s="11">
        <f>[2]Dezembro!$F$12</f>
        <v>86</v>
      </c>
      <c r="J6" s="11">
        <f>[2]Dezembro!$F$13</f>
        <v>90</v>
      </c>
      <c r="K6" s="11">
        <f>[2]Dezembro!$F$14</f>
        <v>90</v>
      </c>
      <c r="L6" s="11">
        <f>[2]Dezembro!$F$15</f>
        <v>83</v>
      </c>
      <c r="M6" s="11">
        <f>[2]Dezembro!$F$16</f>
        <v>89</v>
      </c>
      <c r="N6" s="11">
        <f>[2]Dezembro!$F$17</f>
        <v>94</v>
      </c>
      <c r="O6" s="11">
        <f>[2]Dezembro!$F$18</f>
        <v>87</v>
      </c>
      <c r="P6" s="11">
        <f>[2]Dezembro!$F$19</f>
        <v>90</v>
      </c>
      <c r="Q6" s="11">
        <f>[2]Dezembro!$F$20</f>
        <v>90</v>
      </c>
      <c r="R6" s="11">
        <f>[2]Dezembro!$F$21</f>
        <v>92</v>
      </c>
      <c r="S6" s="11">
        <f>[2]Dezembro!$F$22</f>
        <v>97</v>
      </c>
      <c r="T6" s="11">
        <f>[2]Dezembro!$F$23</f>
        <v>92</v>
      </c>
      <c r="U6" s="11">
        <f>[2]Dezembro!$F$24</f>
        <v>91</v>
      </c>
      <c r="V6" s="11">
        <f>[2]Dezembro!$F$25</f>
        <v>84</v>
      </c>
      <c r="W6" s="11">
        <f>[2]Dezembro!$F$26</f>
        <v>91</v>
      </c>
      <c r="X6" s="11">
        <f>[2]Dezembro!$F$27</f>
        <v>98</v>
      </c>
      <c r="Y6" s="11">
        <f>[2]Dezembro!$F$28</f>
        <v>98</v>
      </c>
      <c r="Z6" s="11">
        <f>[2]Dezembro!$F$29</f>
        <v>99</v>
      </c>
      <c r="AA6" s="11">
        <f>[2]Dezembro!$F$30</f>
        <v>99</v>
      </c>
      <c r="AB6" s="11">
        <f>[2]Dezembro!$F$31</f>
        <v>98</v>
      </c>
      <c r="AC6" s="11">
        <f>[2]Dezembro!$F$32</f>
        <v>98</v>
      </c>
      <c r="AD6" s="11">
        <f>[2]Dezembro!$F$33</f>
        <v>98</v>
      </c>
      <c r="AE6" s="11">
        <f>[2]Dezembro!$F$34</f>
        <v>99</v>
      </c>
      <c r="AF6" s="11">
        <f>[2]Dezembro!$F$35</f>
        <v>99</v>
      </c>
      <c r="AG6" s="15">
        <f>MAX(B6:AF6)</f>
        <v>99</v>
      </c>
      <c r="AH6" s="95">
        <f t="shared" ref="AH6" si="1">AVERAGE(B6:AF6)</f>
        <v>92.032258064516128</v>
      </c>
    </row>
    <row r="7" spans="1:36" x14ac:dyDescent="0.2">
      <c r="A7" s="59" t="s">
        <v>104</v>
      </c>
      <c r="B7" s="11">
        <f>[3]Dezembro!$F$5</f>
        <v>98</v>
      </c>
      <c r="C7" s="11">
        <f>[3]Dezembro!$F$6</f>
        <v>79</v>
      </c>
      <c r="D7" s="11">
        <f>[3]Dezembro!$F$7</f>
        <v>82</v>
      </c>
      <c r="E7" s="11">
        <f>[3]Dezembro!$F$8</f>
        <v>77</v>
      </c>
      <c r="F7" s="11">
        <f>[3]Dezembro!$F$9</f>
        <v>73</v>
      </c>
      <c r="G7" s="11">
        <f>[3]Dezembro!$F$10</f>
        <v>72</v>
      </c>
      <c r="H7" s="11">
        <f>[3]Dezembro!$F$11</f>
        <v>63</v>
      </c>
      <c r="I7" s="11">
        <f>[3]Dezembro!$F$12</f>
        <v>69</v>
      </c>
      <c r="J7" s="11">
        <f>[3]Dezembro!$F$13</f>
        <v>79</v>
      </c>
      <c r="K7" s="11">
        <f>[3]Dezembro!$F$14</f>
        <v>74</v>
      </c>
      <c r="L7" s="11">
        <f>[3]Dezembro!$F$15</f>
        <v>74</v>
      </c>
      <c r="M7" s="11">
        <f>[3]Dezembro!$F$16</f>
        <v>86</v>
      </c>
      <c r="N7" s="11">
        <f>[3]Dezembro!$F$17</f>
        <v>95</v>
      </c>
      <c r="O7" s="11">
        <f>[3]Dezembro!$F$18</f>
        <v>84</v>
      </c>
      <c r="P7" s="11">
        <f>[3]Dezembro!$F$19</f>
        <v>81</v>
      </c>
      <c r="Q7" s="11">
        <f>[3]Dezembro!$F$20</f>
        <v>93</v>
      </c>
      <c r="R7" s="11">
        <f>[3]Dezembro!$F$21</f>
        <v>90</v>
      </c>
      <c r="S7" s="11">
        <f>[3]Dezembro!$F$22</f>
        <v>81</v>
      </c>
      <c r="T7" s="11">
        <f>[3]Dezembro!$F$23</f>
        <v>95</v>
      </c>
      <c r="U7" s="11">
        <f>[3]Dezembro!$F$24</f>
        <v>86</v>
      </c>
      <c r="V7" s="11">
        <f>[3]Dezembro!$F$25</f>
        <v>84</v>
      </c>
      <c r="W7" s="11">
        <f>[3]Dezembro!$F$26</f>
        <v>95</v>
      </c>
      <c r="X7" s="11">
        <f>[3]Dezembro!$F$27</f>
        <v>97</v>
      </c>
      <c r="Y7" s="11">
        <f>[3]Dezembro!$F$28</f>
        <v>98</v>
      </c>
      <c r="Z7" s="11">
        <f>[3]Dezembro!$F$29</f>
        <v>97</v>
      </c>
      <c r="AA7" s="11">
        <f>[3]Dezembro!$F$30</f>
        <v>97</v>
      </c>
      <c r="AB7" s="11">
        <f>[3]Dezembro!$F$31</f>
        <v>96</v>
      </c>
      <c r="AC7" s="11">
        <f>[3]Dezembro!$F$32</f>
        <v>94</v>
      </c>
      <c r="AD7" s="11">
        <f>[3]Dezembro!$F$33</f>
        <v>96</v>
      </c>
      <c r="AE7" s="11">
        <f>[3]Dezembro!$F$34</f>
        <v>98</v>
      </c>
      <c r="AF7" s="11">
        <f>[3]Dezembro!$F$35</f>
        <v>97</v>
      </c>
      <c r="AG7" s="14">
        <f>MAX(B7:AF7)</f>
        <v>98</v>
      </c>
      <c r="AH7" s="114">
        <f>AVERAGE(B7:AF7)</f>
        <v>86.451612903225808</v>
      </c>
    </row>
    <row r="8" spans="1:36" x14ac:dyDescent="0.2">
      <c r="A8" s="59" t="s">
        <v>1</v>
      </c>
      <c r="B8" s="11">
        <f>[4]Dezembro!$F$5</f>
        <v>96</v>
      </c>
      <c r="C8" s="11">
        <f>[4]Dezembro!$F$6</f>
        <v>92</v>
      </c>
      <c r="D8" s="11">
        <f>[4]Dezembro!$F$7</f>
        <v>91</v>
      </c>
      <c r="E8" s="11">
        <f>[4]Dezembro!$F$8</f>
        <v>89</v>
      </c>
      <c r="F8" s="11">
        <f>[4]Dezembro!$F$9</f>
        <v>93</v>
      </c>
      <c r="G8" s="11">
        <f>[4]Dezembro!$F$10</f>
        <v>92</v>
      </c>
      <c r="H8" s="11">
        <f>[4]Dezembro!$F$11</f>
        <v>80</v>
      </c>
      <c r="I8" s="11">
        <f>[4]Dezembro!$F$12</f>
        <v>79</v>
      </c>
      <c r="J8" s="11">
        <f>[4]Dezembro!$F$13</f>
        <v>63</v>
      </c>
      <c r="K8" s="11">
        <f>[4]Dezembro!$F$14</f>
        <v>83</v>
      </c>
      <c r="L8" s="11">
        <f>[4]Dezembro!$F$15</f>
        <v>93</v>
      </c>
      <c r="M8" s="11">
        <f>[4]Dezembro!$F$16</f>
        <v>87</v>
      </c>
      <c r="N8" s="11">
        <f>[4]Dezembro!$F$17</f>
        <v>89</v>
      </c>
      <c r="O8" s="11">
        <f>[4]Dezembro!$F$18</f>
        <v>73</v>
      </c>
      <c r="P8" s="11">
        <f>[4]Dezembro!$F$19</f>
        <v>78</v>
      </c>
      <c r="Q8" s="11">
        <f>[4]Dezembro!$F$20</f>
        <v>94</v>
      </c>
      <c r="R8" s="11">
        <f>[4]Dezembro!$F$21</f>
        <v>93</v>
      </c>
      <c r="S8" s="11">
        <f>[4]Dezembro!$F$22</f>
        <v>92</v>
      </c>
      <c r="T8" s="11">
        <f>[4]Dezembro!$F$23</f>
        <v>92</v>
      </c>
      <c r="U8" s="11">
        <f>[4]Dezembro!$F$24</f>
        <v>90</v>
      </c>
      <c r="V8" s="11">
        <f>[4]Dezembro!$F$25</f>
        <v>78</v>
      </c>
      <c r="W8" s="11">
        <f>[4]Dezembro!$F$26</f>
        <v>91</v>
      </c>
      <c r="X8" s="11">
        <f>[4]Dezembro!$F$27</f>
        <v>93</v>
      </c>
      <c r="Y8" s="11">
        <f>[4]Dezembro!$F$28</f>
        <v>93</v>
      </c>
      <c r="Z8" s="11">
        <f>[4]Dezembro!$F$29</f>
        <v>94</v>
      </c>
      <c r="AA8" s="11">
        <f>[4]Dezembro!$F$30</f>
        <v>93</v>
      </c>
      <c r="AB8" s="11">
        <f>[4]Dezembro!$F$31</f>
        <v>88</v>
      </c>
      <c r="AC8" s="11">
        <f>[4]Dezembro!$F$32</f>
        <v>89</v>
      </c>
      <c r="AD8" s="11">
        <f>[4]Dezembro!$F$33</f>
        <v>95</v>
      </c>
      <c r="AE8" s="11">
        <f>[4]Dezembro!$F$34</f>
        <v>91</v>
      </c>
      <c r="AF8" s="11">
        <f>[4]Dezembro!$F$35</f>
        <v>91</v>
      </c>
      <c r="AG8" s="15">
        <f>MAX(B8:AF8)</f>
        <v>96</v>
      </c>
      <c r="AH8" s="95">
        <f t="shared" ref="AH8" si="2">AVERAGE(B8:AF8)</f>
        <v>88.225806451612897</v>
      </c>
    </row>
    <row r="9" spans="1:36" x14ac:dyDescent="0.2">
      <c r="A9" s="59" t="s">
        <v>167</v>
      </c>
      <c r="B9" s="11" t="str">
        <f>[5]Dezembro!$F$5</f>
        <v>*</v>
      </c>
      <c r="C9" s="11" t="str">
        <f>[5]Dezembro!$F$6</f>
        <v>*</v>
      </c>
      <c r="D9" s="11" t="str">
        <f>[5]Dezembro!$F$7</f>
        <v>*</v>
      </c>
      <c r="E9" s="11" t="str">
        <f>[5]Dezembro!$F$8</f>
        <v>*</v>
      </c>
      <c r="F9" s="11" t="str">
        <f>[5]Dezembro!$F$9</f>
        <v>*</v>
      </c>
      <c r="G9" s="11" t="str">
        <f>[5]Dezembro!$F$10</f>
        <v>*</v>
      </c>
      <c r="H9" s="11" t="str">
        <f>[5]Dezembro!$F$11</f>
        <v>*</v>
      </c>
      <c r="I9" s="11" t="str">
        <f>[5]Dezembro!$F$12</f>
        <v>*</v>
      </c>
      <c r="J9" s="11" t="str">
        <f>[5]Dezembro!$F$13</f>
        <v>*</v>
      </c>
      <c r="K9" s="11" t="str">
        <f>[5]Dezembro!$F$14</f>
        <v>*</v>
      </c>
      <c r="L9" s="11" t="str">
        <f>[5]Dezembro!$F$15</f>
        <v>*</v>
      </c>
      <c r="M9" s="11" t="str">
        <f>[5]Dezembro!$F$16</f>
        <v>*</v>
      </c>
      <c r="N9" s="11" t="str">
        <f>[5]Dezembro!$F$17</f>
        <v>*</v>
      </c>
      <c r="O9" s="11" t="str">
        <f>[5]Dezembro!$F$18</f>
        <v>*</v>
      </c>
      <c r="P9" s="11" t="str">
        <f>[5]Dezembro!$F$19</f>
        <v>*</v>
      </c>
      <c r="Q9" s="11" t="str">
        <f>[5]Dezembro!$F$20</f>
        <v>*</v>
      </c>
      <c r="R9" s="11" t="str">
        <f>[5]Dezembro!$F$21</f>
        <v>*</v>
      </c>
      <c r="S9" s="11" t="str">
        <f>[5]Dezembro!$F$22</f>
        <v>*</v>
      </c>
      <c r="T9" s="11" t="str">
        <f>[5]Dezembro!$F$23</f>
        <v>*</v>
      </c>
      <c r="U9" s="11" t="str">
        <f>[5]Dezembro!$F$24</f>
        <v>*</v>
      </c>
      <c r="V9" s="11" t="str">
        <f>[5]Dezembro!$F$25</f>
        <v>*</v>
      </c>
      <c r="W9" s="11" t="str">
        <f>[5]Dezembro!$F$26</f>
        <v>*</v>
      </c>
      <c r="X9" s="11" t="str">
        <f>[5]Dezembro!$F$27</f>
        <v>*</v>
      </c>
      <c r="Y9" s="11" t="str">
        <f>[5]Dezembro!$F$28</f>
        <v>*</v>
      </c>
      <c r="Z9" s="11" t="str">
        <f>[5]Dezembro!$F$29</f>
        <v>*</v>
      </c>
      <c r="AA9" s="11" t="str">
        <f>[5]Dezembro!$F$30</f>
        <v>*</v>
      </c>
      <c r="AB9" s="11" t="str">
        <f>[5]Dezembro!$F$31</f>
        <v>*</v>
      </c>
      <c r="AC9" s="11" t="str">
        <f>[5]Dezembro!$F$32</f>
        <v>*</v>
      </c>
      <c r="AD9" s="11" t="str">
        <f>[5]Dezembro!$F$33</f>
        <v>*</v>
      </c>
      <c r="AE9" s="11" t="str">
        <f>[5]Dezembro!$F$34</f>
        <v>*</v>
      </c>
      <c r="AF9" s="11" t="str">
        <f>[5]Dezembro!$F$35</f>
        <v>*</v>
      </c>
      <c r="AG9" s="15" t="s">
        <v>226</v>
      </c>
      <c r="AH9" s="95" t="s">
        <v>226</v>
      </c>
    </row>
    <row r="10" spans="1:36" x14ac:dyDescent="0.2">
      <c r="A10" s="59" t="s">
        <v>111</v>
      </c>
      <c r="B10" s="11" t="str">
        <f>[6]Dezembro!$F$5</f>
        <v>*</v>
      </c>
      <c r="C10" s="11" t="str">
        <f>[6]Dezembro!$F$6</f>
        <v>*</v>
      </c>
      <c r="D10" s="11" t="str">
        <f>[6]Dezembro!$F$7</f>
        <v>*</v>
      </c>
      <c r="E10" s="11" t="str">
        <f>[6]Dezembro!$F$8</f>
        <v>*</v>
      </c>
      <c r="F10" s="11" t="str">
        <f>[6]Dezembro!$F$9</f>
        <v>*</v>
      </c>
      <c r="G10" s="11" t="str">
        <f>[6]Dezembro!$F$10</f>
        <v>*</v>
      </c>
      <c r="H10" s="11" t="str">
        <f>[6]Dezembro!$F$11</f>
        <v>*</v>
      </c>
      <c r="I10" s="11" t="str">
        <f>[6]Dezembro!$F$12</f>
        <v>*</v>
      </c>
      <c r="J10" s="11" t="str">
        <f>[6]Dezembro!$F$13</f>
        <v>*</v>
      </c>
      <c r="K10" s="11" t="str">
        <f>[6]Dezembro!$F$14</f>
        <v>*</v>
      </c>
      <c r="L10" s="11" t="str">
        <f>[6]Dezembro!$F$15</f>
        <v>*</v>
      </c>
      <c r="M10" s="11" t="str">
        <f>[6]Dezembro!$F$16</f>
        <v>*</v>
      </c>
      <c r="N10" s="11" t="str">
        <f>[6]Dezembro!$F$17</f>
        <v>*</v>
      </c>
      <c r="O10" s="11" t="str">
        <f>[6]Dezembro!$F$18</f>
        <v>*</v>
      </c>
      <c r="P10" s="11" t="str">
        <f>[6]Dezembro!$F$19</f>
        <v>*</v>
      </c>
      <c r="Q10" s="11" t="str">
        <f>[6]Dezembro!$F$20</f>
        <v>*</v>
      </c>
      <c r="R10" s="11" t="str">
        <f>[6]Dezembro!$F$21</f>
        <v>*</v>
      </c>
      <c r="S10" s="11" t="str">
        <f>[6]Dezembro!$F$22</f>
        <v>*</v>
      </c>
      <c r="T10" s="11" t="str">
        <f>[6]Dezembro!$F$23</f>
        <v>*</v>
      </c>
      <c r="U10" s="11" t="str">
        <f>[6]Dezembro!$F$24</f>
        <v>*</v>
      </c>
      <c r="V10" s="11" t="str">
        <f>[6]Dezembro!$F$25</f>
        <v>*</v>
      </c>
      <c r="W10" s="11" t="str">
        <f>[6]Dezembro!$F$26</f>
        <v>*</v>
      </c>
      <c r="X10" s="11" t="str">
        <f>[6]Dezembro!$F$27</f>
        <v>*</v>
      </c>
      <c r="Y10" s="11" t="str">
        <f>[6]Dezembro!$F$28</f>
        <v>*</v>
      </c>
      <c r="Z10" s="11" t="str">
        <f>[6]Dezembro!$F$29</f>
        <v>*</v>
      </c>
      <c r="AA10" s="11" t="str">
        <f>[6]Dezembro!$F$30</f>
        <v>*</v>
      </c>
      <c r="AB10" s="11" t="str">
        <f>[6]Dezembro!$F$31</f>
        <v>*</v>
      </c>
      <c r="AC10" s="11" t="str">
        <f>[6]Dezembro!$F$32</f>
        <v>*</v>
      </c>
      <c r="AD10" s="11" t="str">
        <f>[6]Dezembro!$F$33</f>
        <v>*</v>
      </c>
      <c r="AE10" s="11" t="str">
        <f>[6]Dezembro!$F$34</f>
        <v>*</v>
      </c>
      <c r="AF10" s="11" t="str">
        <f>[6]Dezembro!$F$35</f>
        <v>*</v>
      </c>
      <c r="AG10" s="15" t="s">
        <v>226</v>
      </c>
      <c r="AH10" s="95" t="s">
        <v>226</v>
      </c>
    </row>
    <row r="11" spans="1:36" x14ac:dyDescent="0.2">
      <c r="A11" s="59" t="s">
        <v>64</v>
      </c>
      <c r="B11" s="11">
        <f>[7]Dezembro!$F$5</f>
        <v>100</v>
      </c>
      <c r="C11" s="11">
        <f>[7]Dezembro!$F$6</f>
        <v>100</v>
      </c>
      <c r="D11" s="11">
        <f>[7]Dezembro!$F$7</f>
        <v>97</v>
      </c>
      <c r="E11" s="11">
        <f>[7]Dezembro!$F$8</f>
        <v>86</v>
      </c>
      <c r="F11" s="11">
        <f>[7]Dezembro!$F$9</f>
        <v>59</v>
      </c>
      <c r="G11" s="11">
        <f>[7]Dezembro!$F$10</f>
        <v>61</v>
      </c>
      <c r="H11" s="11">
        <f>[7]Dezembro!$F$11</f>
        <v>66</v>
      </c>
      <c r="I11" s="11">
        <f>[7]Dezembro!$F$12</f>
        <v>80</v>
      </c>
      <c r="J11" s="11">
        <f>[7]Dezembro!$F$13</f>
        <v>70</v>
      </c>
      <c r="K11" s="11">
        <f>[7]Dezembro!$F$14</f>
        <v>83</v>
      </c>
      <c r="L11" s="11">
        <f>[7]Dezembro!$F$15</f>
        <v>69</v>
      </c>
      <c r="M11" s="11">
        <f>[7]Dezembro!$F$16</f>
        <v>66</v>
      </c>
      <c r="N11" s="11">
        <f>[7]Dezembro!$F$17</f>
        <v>98</v>
      </c>
      <c r="O11" s="11">
        <f>[7]Dezembro!$F$18</f>
        <v>98</v>
      </c>
      <c r="P11" s="11">
        <f>[7]Dezembro!$F$19</f>
        <v>100</v>
      </c>
      <c r="Q11" s="11">
        <f>[7]Dezembro!$F$20</f>
        <v>99</v>
      </c>
      <c r="R11" s="11">
        <f>[7]Dezembro!$F$21</f>
        <v>82</v>
      </c>
      <c r="S11" s="11">
        <f>[7]Dezembro!$F$22</f>
        <v>79</v>
      </c>
      <c r="T11" s="11">
        <f>[7]Dezembro!$F$23</f>
        <v>90</v>
      </c>
      <c r="U11" s="11">
        <f>[7]Dezembro!$F$24</f>
        <v>79</v>
      </c>
      <c r="V11" s="11">
        <f>[7]Dezembro!$F$25</f>
        <v>77</v>
      </c>
      <c r="W11" s="11">
        <f>[7]Dezembro!$F$26</f>
        <v>100</v>
      </c>
      <c r="X11" s="11">
        <f>[7]Dezembro!$F$27</f>
        <v>100</v>
      </c>
      <c r="Y11" s="11">
        <f>[7]Dezembro!$F$28</f>
        <v>100</v>
      </c>
      <c r="Z11" s="11">
        <f>[7]Dezembro!$F$29</f>
        <v>100</v>
      </c>
      <c r="AA11" s="11">
        <f>[7]Dezembro!$F$30</f>
        <v>100</v>
      </c>
      <c r="AB11" s="11">
        <f>[7]Dezembro!$F$31</f>
        <v>100</v>
      </c>
      <c r="AC11" s="11">
        <f>[7]Dezembro!$F$32</f>
        <v>100</v>
      </c>
      <c r="AD11" s="11">
        <f>[7]Dezembro!$F$33</f>
        <v>100</v>
      </c>
      <c r="AE11" s="11">
        <f>[7]Dezembro!$F$34</f>
        <v>100</v>
      </c>
      <c r="AF11" s="11">
        <f>[7]Dezembro!$F$35</f>
        <v>100</v>
      </c>
      <c r="AG11" s="15">
        <f>MAX(B11:AF11)</f>
        <v>100</v>
      </c>
      <c r="AH11" s="95">
        <f t="shared" ref="AH11:AH14" si="3">AVERAGE(B11:AF11)</f>
        <v>88.354838709677423</v>
      </c>
    </row>
    <row r="12" spans="1:36" x14ac:dyDescent="0.2">
      <c r="A12" s="59" t="s">
        <v>41</v>
      </c>
      <c r="B12" s="11">
        <f>[8]Dezembro!$F$5</f>
        <v>98</v>
      </c>
      <c r="C12" s="11">
        <f>[8]Dezembro!$F$6</f>
        <v>86</v>
      </c>
      <c r="D12" s="11">
        <f>[8]Dezembro!$F$7</f>
        <v>90</v>
      </c>
      <c r="E12" s="11">
        <f>[8]Dezembro!$F$8</f>
        <v>93</v>
      </c>
      <c r="F12" s="11">
        <f>[8]Dezembro!$F$9</f>
        <v>92</v>
      </c>
      <c r="G12" s="11">
        <f>[8]Dezembro!$F$10</f>
        <v>92</v>
      </c>
      <c r="H12" s="11">
        <f>[8]Dezembro!$F$11</f>
        <v>87</v>
      </c>
      <c r="I12" s="11">
        <f>[8]Dezembro!$F$12</f>
        <v>89</v>
      </c>
      <c r="J12" s="11">
        <f>[8]Dezembro!$F$13</f>
        <v>92</v>
      </c>
      <c r="K12" s="11">
        <f>[8]Dezembro!$F$14</f>
        <v>92</v>
      </c>
      <c r="L12" s="11">
        <f>[8]Dezembro!$F$15</f>
        <v>91</v>
      </c>
      <c r="M12" s="11">
        <f>[8]Dezembro!$F$16</f>
        <v>89</v>
      </c>
      <c r="N12" s="11">
        <f>[8]Dezembro!$F$17</f>
        <v>81</v>
      </c>
      <c r="O12" s="11">
        <f>[8]Dezembro!$F$18</f>
        <v>83</v>
      </c>
      <c r="P12" s="11">
        <f>[8]Dezembro!$F$19</f>
        <v>87</v>
      </c>
      <c r="Q12" s="11">
        <f>[8]Dezembro!$F$20</f>
        <v>91</v>
      </c>
      <c r="R12" s="11">
        <f>[8]Dezembro!$F$21</f>
        <v>91</v>
      </c>
      <c r="S12" s="11">
        <f>[8]Dezembro!$F$22</f>
        <v>91</v>
      </c>
      <c r="T12" s="11">
        <f>[8]Dezembro!$F$23</f>
        <v>91</v>
      </c>
      <c r="U12" s="11">
        <f>[8]Dezembro!$F$24</f>
        <v>91</v>
      </c>
      <c r="V12" s="11">
        <f>[8]Dezembro!$F$25</f>
        <v>86</v>
      </c>
      <c r="W12" s="11">
        <f>[8]Dezembro!$F$26</f>
        <v>90</v>
      </c>
      <c r="X12" s="11">
        <f>[8]Dezembro!$F$27</f>
        <v>92</v>
      </c>
      <c r="Y12" s="11">
        <f>[8]Dezembro!$F$28</f>
        <v>90</v>
      </c>
      <c r="Z12" s="11">
        <f>[8]Dezembro!$F$29</f>
        <v>91</v>
      </c>
      <c r="AA12" s="11">
        <f>[8]Dezembro!$F$30</f>
        <v>91</v>
      </c>
      <c r="AB12" s="11">
        <f>[8]Dezembro!$F$31</f>
        <v>91</v>
      </c>
      <c r="AC12" s="11">
        <f>[8]Dezembro!$F$32</f>
        <v>89</v>
      </c>
      <c r="AD12" s="11">
        <f>[8]Dezembro!$F$33</f>
        <v>91</v>
      </c>
      <c r="AE12" s="11">
        <f>[8]Dezembro!$F$34</f>
        <v>91</v>
      </c>
      <c r="AF12" s="11">
        <f>[8]Dezembro!$F$35</f>
        <v>90</v>
      </c>
      <c r="AG12" s="15">
        <f>MAX(B12:AF12)</f>
        <v>98</v>
      </c>
      <c r="AH12" s="95">
        <f t="shared" si="3"/>
        <v>89.967741935483872</v>
      </c>
    </row>
    <row r="13" spans="1:36" x14ac:dyDescent="0.2">
      <c r="A13" s="59" t="s">
        <v>114</v>
      </c>
      <c r="B13" s="11">
        <f>[9]Dezembro!$F$5</f>
        <v>98</v>
      </c>
      <c r="C13" s="11">
        <f>[9]Dezembro!$F$6</f>
        <v>89</v>
      </c>
      <c r="D13" s="11">
        <f>[9]Dezembro!$F$7</f>
        <v>91</v>
      </c>
      <c r="E13" s="11">
        <f>[9]Dezembro!$F$8</f>
        <v>90</v>
      </c>
      <c r="F13" s="11">
        <f>[9]Dezembro!$F$9</f>
        <v>85</v>
      </c>
      <c r="G13" s="11">
        <f>[9]Dezembro!$F$10</f>
        <v>84</v>
      </c>
      <c r="H13" s="11">
        <f>[9]Dezembro!$F$11</f>
        <v>79</v>
      </c>
      <c r="I13" s="11">
        <f>[9]Dezembro!$F$12</f>
        <v>86</v>
      </c>
      <c r="J13" s="11">
        <f>[9]Dezembro!$F$13</f>
        <v>83</v>
      </c>
      <c r="K13" s="11">
        <f>[9]Dezembro!$F$14</f>
        <v>92</v>
      </c>
      <c r="L13" s="11">
        <f>[9]Dezembro!$F$15</f>
        <v>91</v>
      </c>
      <c r="M13" s="11">
        <f>[9]Dezembro!$F$16</f>
        <v>93</v>
      </c>
      <c r="N13" s="11">
        <f>[9]Dezembro!$F$17</f>
        <v>95</v>
      </c>
      <c r="O13" s="11">
        <f>[9]Dezembro!$F$18</f>
        <v>85</v>
      </c>
      <c r="P13" s="11">
        <f>[9]Dezembro!$F$19</f>
        <v>89</v>
      </c>
      <c r="Q13" s="11">
        <f>[9]Dezembro!$F$20</f>
        <v>92</v>
      </c>
      <c r="R13" s="11">
        <f>[9]Dezembro!$F$21</f>
        <v>96</v>
      </c>
      <c r="S13" s="11">
        <f>[9]Dezembro!$F$22</f>
        <v>94</v>
      </c>
      <c r="T13" s="11">
        <f>[9]Dezembro!$F$23</f>
        <v>94</v>
      </c>
      <c r="U13" s="11">
        <f>[9]Dezembro!$F$24</f>
        <v>92</v>
      </c>
      <c r="V13" s="11">
        <f>[9]Dezembro!$F$25</f>
        <v>87</v>
      </c>
      <c r="W13" s="11">
        <f>[9]Dezembro!$F$26</f>
        <v>92</v>
      </c>
      <c r="X13" s="11">
        <f>[9]Dezembro!$F$27</f>
        <v>97</v>
      </c>
      <c r="Y13" s="11">
        <f>[9]Dezembro!$F$28</f>
        <v>99</v>
      </c>
      <c r="Z13" s="11">
        <f>[9]Dezembro!$F$29</f>
        <v>98</v>
      </c>
      <c r="AA13" s="11">
        <f>[9]Dezembro!$F$30</f>
        <v>98</v>
      </c>
      <c r="AB13" s="11">
        <f>[9]Dezembro!$F$31</f>
        <v>97</v>
      </c>
      <c r="AC13" s="11">
        <f>[9]Dezembro!$F$32</f>
        <v>96</v>
      </c>
      <c r="AD13" s="11">
        <f>[9]Dezembro!$F$33</f>
        <v>99</v>
      </c>
      <c r="AE13" s="11">
        <f>[9]Dezembro!$F$34</f>
        <v>98</v>
      </c>
      <c r="AF13" s="11" t="str">
        <f>[9]Dezembro!$F$35</f>
        <v>*</v>
      </c>
      <c r="AG13" s="15">
        <f>MAX(B13:AF13)</f>
        <v>99</v>
      </c>
      <c r="AH13" s="95">
        <f t="shared" si="3"/>
        <v>91.966666666666669</v>
      </c>
    </row>
    <row r="14" spans="1:36" x14ac:dyDescent="0.2">
      <c r="A14" s="59" t="s">
        <v>118</v>
      </c>
      <c r="B14" s="11">
        <f>[10]Dezembro!$F$5</f>
        <v>98</v>
      </c>
      <c r="C14" s="11">
        <f>[10]Dezembro!$F$6</f>
        <v>98</v>
      </c>
      <c r="D14" s="11">
        <f>[10]Dezembro!$F$7</f>
        <v>90</v>
      </c>
      <c r="E14" s="11">
        <f>[10]Dezembro!$F$8</f>
        <v>97</v>
      </c>
      <c r="F14" s="11">
        <f>[10]Dezembro!$F$9</f>
        <v>87</v>
      </c>
      <c r="G14" s="11">
        <f>[10]Dezembro!$F$10</f>
        <v>87</v>
      </c>
      <c r="H14" s="11">
        <f>[10]Dezembro!$F$11</f>
        <v>82</v>
      </c>
      <c r="I14" s="11">
        <f>[10]Dezembro!$F$12</f>
        <v>80</v>
      </c>
      <c r="J14" s="11">
        <f>[10]Dezembro!$F$13</f>
        <v>73</v>
      </c>
      <c r="K14" s="11">
        <f>[10]Dezembro!$F$14</f>
        <v>84</v>
      </c>
      <c r="L14" s="11">
        <f>[10]Dezembro!$F$15</f>
        <v>88</v>
      </c>
      <c r="M14" s="11">
        <f>[10]Dezembro!$F$16</f>
        <v>82</v>
      </c>
      <c r="N14" s="11">
        <f>[10]Dezembro!$F$17</f>
        <v>93</v>
      </c>
      <c r="O14" s="11">
        <f>[10]Dezembro!$F$18</f>
        <v>93</v>
      </c>
      <c r="P14" s="11">
        <f>[10]Dezembro!$F$19</f>
        <v>92</v>
      </c>
      <c r="Q14" s="11">
        <f>[10]Dezembro!$F$20</f>
        <v>97</v>
      </c>
      <c r="R14" s="11">
        <f>[10]Dezembro!$F$21</f>
        <v>92</v>
      </c>
      <c r="S14" s="11">
        <f>[10]Dezembro!$F$22</f>
        <v>91</v>
      </c>
      <c r="T14" s="11">
        <f>[10]Dezembro!$F$23</f>
        <v>93</v>
      </c>
      <c r="U14" s="11">
        <f>[10]Dezembro!$F$24</f>
        <v>90</v>
      </c>
      <c r="V14" s="11">
        <f>[10]Dezembro!$F$25</f>
        <v>88</v>
      </c>
      <c r="W14" s="11">
        <f>[10]Dezembro!$F$26</f>
        <v>98</v>
      </c>
      <c r="X14" s="11">
        <f>[10]Dezembro!$F$27</f>
        <v>96</v>
      </c>
      <c r="Y14" s="11">
        <f>[10]Dezembro!$F$28</f>
        <v>98</v>
      </c>
      <c r="Z14" s="11">
        <f>[10]Dezembro!$F$29</f>
        <v>97</v>
      </c>
      <c r="AA14" s="11">
        <f>[10]Dezembro!$F$30</f>
        <v>98</v>
      </c>
      <c r="AB14" s="11">
        <f>[10]Dezembro!$F$31</f>
        <v>97</v>
      </c>
      <c r="AC14" s="11">
        <f>[10]Dezembro!$F$32</f>
        <v>99</v>
      </c>
      <c r="AD14" s="11">
        <f>[10]Dezembro!$F$33</f>
        <v>98</v>
      </c>
      <c r="AE14" s="11">
        <f>[10]Dezembro!$F$34</f>
        <v>98</v>
      </c>
      <c r="AF14" s="11">
        <f>[10]Dezembro!$F$35</f>
        <v>98</v>
      </c>
      <c r="AG14" s="15">
        <f>MAX(B14:AF14)</f>
        <v>99</v>
      </c>
      <c r="AH14" s="95">
        <f t="shared" si="3"/>
        <v>92</v>
      </c>
    </row>
    <row r="15" spans="1:36" x14ac:dyDescent="0.2">
      <c r="A15" s="59" t="s">
        <v>121</v>
      </c>
      <c r="B15" s="11">
        <f>[11]Dezembro!$F$5</f>
        <v>98</v>
      </c>
      <c r="C15" s="11">
        <f>[11]Dezembro!$F$6</f>
        <v>92</v>
      </c>
      <c r="D15" s="11">
        <f>[11]Dezembro!$F$7</f>
        <v>91</v>
      </c>
      <c r="E15" s="11">
        <f>[11]Dezembro!$F$8</f>
        <v>86</v>
      </c>
      <c r="F15" s="11">
        <f>[11]Dezembro!$F$9</f>
        <v>88</v>
      </c>
      <c r="G15" s="11">
        <f>[11]Dezembro!$F$10</f>
        <v>87</v>
      </c>
      <c r="H15" s="11">
        <f>[11]Dezembro!$F$11</f>
        <v>84</v>
      </c>
      <c r="I15" s="11">
        <f>[11]Dezembro!$F$12</f>
        <v>85</v>
      </c>
      <c r="J15" s="11">
        <f>[11]Dezembro!$F$13</f>
        <v>80</v>
      </c>
      <c r="K15" s="11">
        <f>[11]Dezembro!$F$14</f>
        <v>68</v>
      </c>
      <c r="L15" s="11">
        <f>[11]Dezembro!$F$15</f>
        <v>67</v>
      </c>
      <c r="M15" s="11">
        <f>[11]Dezembro!$F$16</f>
        <v>63</v>
      </c>
      <c r="N15" s="11">
        <f>[11]Dezembro!$F$17</f>
        <v>93</v>
      </c>
      <c r="O15" s="11">
        <f>[11]Dezembro!$F$18</f>
        <v>88</v>
      </c>
      <c r="P15" s="11">
        <f>[11]Dezembro!$F$19</f>
        <v>80</v>
      </c>
      <c r="Q15" s="11">
        <f>[11]Dezembro!$F$20</f>
        <v>92</v>
      </c>
      <c r="R15" s="11">
        <f>[11]Dezembro!$F$21</f>
        <v>86</v>
      </c>
      <c r="S15" s="11">
        <f>[11]Dezembro!$F$22</f>
        <v>85</v>
      </c>
      <c r="T15" s="11">
        <f>[11]Dezembro!$F$23</f>
        <v>83</v>
      </c>
      <c r="U15" s="11">
        <f>[11]Dezembro!$F$24</f>
        <v>89</v>
      </c>
      <c r="V15" s="11">
        <f>[11]Dezembro!$F$25</f>
        <v>80</v>
      </c>
      <c r="W15" s="11">
        <f>[11]Dezembro!$F$26</f>
        <v>94</v>
      </c>
      <c r="X15" s="11">
        <f>[11]Dezembro!$F$27</f>
        <v>97</v>
      </c>
      <c r="Y15" s="11">
        <f>[11]Dezembro!$F$28</f>
        <v>97</v>
      </c>
      <c r="Z15" s="11">
        <f>[11]Dezembro!$F$29</f>
        <v>96</v>
      </c>
      <c r="AA15" s="11">
        <f>[11]Dezembro!$F$30</f>
        <v>96</v>
      </c>
      <c r="AB15" s="11">
        <f>[11]Dezembro!$F$31</f>
        <v>97</v>
      </c>
      <c r="AC15" s="11">
        <f>[11]Dezembro!$F$32</f>
        <v>96</v>
      </c>
      <c r="AD15" s="11">
        <f>[11]Dezembro!$F$33</f>
        <v>98</v>
      </c>
      <c r="AE15" s="11">
        <f>[11]Dezembro!$F$34</f>
        <v>97</v>
      </c>
      <c r="AF15" s="11">
        <f>[11]Dezembro!$F$35</f>
        <v>97</v>
      </c>
      <c r="AG15" s="15">
        <f t="shared" ref="AG15:AG16" si="4">MAX(B15:AF15)</f>
        <v>98</v>
      </c>
      <c r="AH15" s="95">
        <f>AVERAGE(B15:AF15)</f>
        <v>88.064516129032256</v>
      </c>
      <c r="AJ15" t="s">
        <v>47</v>
      </c>
    </row>
    <row r="16" spans="1:36" x14ac:dyDescent="0.2">
      <c r="A16" s="59" t="s">
        <v>168</v>
      </c>
      <c r="B16" s="11" t="str">
        <f>[12]Dezembro!$F$5</f>
        <v>*</v>
      </c>
      <c r="C16" s="11" t="str">
        <f>[12]Dezembro!$F$6</f>
        <v>*</v>
      </c>
      <c r="D16" s="11" t="str">
        <f>[12]Dezembro!$F$7</f>
        <v>*</v>
      </c>
      <c r="E16" s="11" t="str">
        <f>[12]Dezembro!$F$8</f>
        <v>*</v>
      </c>
      <c r="F16" s="11" t="str">
        <f>[12]Dezembro!$F$9</f>
        <v>*</v>
      </c>
      <c r="G16" s="11" t="str">
        <f>[12]Dezembro!$F$10</f>
        <v>*</v>
      </c>
      <c r="H16" s="11" t="str">
        <f>[12]Dezembro!$F$11</f>
        <v>*</v>
      </c>
      <c r="I16" s="11" t="str">
        <f>[12]Dezembro!$F$12</f>
        <v>*</v>
      </c>
      <c r="J16" s="11" t="str">
        <f>[12]Dezembro!$F$13</f>
        <v>*</v>
      </c>
      <c r="K16" s="11" t="str">
        <f>[12]Dezembro!$F$14</f>
        <v>*</v>
      </c>
      <c r="L16" s="11" t="str">
        <f>[12]Dezembro!$F$15</f>
        <v>*</v>
      </c>
      <c r="M16" s="11" t="str">
        <f>[12]Dezembro!$F$16</f>
        <v>*</v>
      </c>
      <c r="N16" s="11" t="str">
        <f>[12]Dezembro!$F$17</f>
        <v>*</v>
      </c>
      <c r="O16" s="11" t="str">
        <f>[12]Dezembro!$F$18</f>
        <v>*</v>
      </c>
      <c r="P16" s="11" t="str">
        <f>[12]Dezembro!$F$19</f>
        <v>*</v>
      </c>
      <c r="Q16" s="11" t="str">
        <f>[12]Dezembro!$F$20</f>
        <v>*</v>
      </c>
      <c r="R16" s="11" t="str">
        <f>[12]Dezembro!$F$21</f>
        <v>*</v>
      </c>
      <c r="S16" s="11" t="str">
        <f>[12]Dezembro!$F$22</f>
        <v>*</v>
      </c>
      <c r="T16" s="11" t="str">
        <f>[12]Dezembro!$F$23</f>
        <v>*</v>
      </c>
      <c r="U16" s="11" t="str">
        <f>[12]Dezembro!$F$24</f>
        <v>*</v>
      </c>
      <c r="V16" s="11" t="str">
        <f>[12]Dezembro!$F$25</f>
        <v>*</v>
      </c>
      <c r="W16" s="11" t="str">
        <f>[12]Dezembro!$F$26</f>
        <v>*</v>
      </c>
      <c r="X16" s="11" t="str">
        <f>[12]Dezembro!$F$27</f>
        <v>*</v>
      </c>
      <c r="Y16" s="11" t="str">
        <f>[12]Dezembro!$F$28</f>
        <v>*</v>
      </c>
      <c r="Z16" s="11" t="str">
        <f>[12]Dezembro!$F$29</f>
        <v>*</v>
      </c>
      <c r="AA16" s="11">
        <f>[12]Dezembro!$F$30</f>
        <v>80</v>
      </c>
      <c r="AB16" s="11" t="str">
        <f>[12]Dezembro!$F$31</f>
        <v>*</v>
      </c>
      <c r="AC16" s="11" t="str">
        <f>[12]Dezembro!$F$32</f>
        <v>*</v>
      </c>
      <c r="AD16" s="11" t="str">
        <f>[12]Dezembro!$F$33</f>
        <v>*</v>
      </c>
      <c r="AE16" s="11" t="str">
        <f>[12]Dezembro!$F$34</f>
        <v>*</v>
      </c>
      <c r="AF16" s="11" t="str">
        <f>[12]Dezembro!$F$35</f>
        <v>*</v>
      </c>
      <c r="AG16" s="15">
        <f t="shared" si="4"/>
        <v>80</v>
      </c>
      <c r="AH16" s="95">
        <f>AVERAGE(B16:AF16)</f>
        <v>80</v>
      </c>
    </row>
    <row r="17" spans="1:37" x14ac:dyDescent="0.2">
      <c r="A17" s="59" t="s">
        <v>2</v>
      </c>
      <c r="B17" s="11">
        <f>[13]Dezembro!$F$5</f>
        <v>97</v>
      </c>
      <c r="C17" s="11">
        <f>[13]Dezembro!$F$6</f>
        <v>88</v>
      </c>
      <c r="D17" s="11">
        <f>[13]Dezembro!$F$7</f>
        <v>90</v>
      </c>
      <c r="E17" s="11">
        <f>[13]Dezembro!$F$8</f>
        <v>87</v>
      </c>
      <c r="F17" s="11">
        <f>[13]Dezembro!$F$9</f>
        <v>83</v>
      </c>
      <c r="G17" s="11">
        <f>[13]Dezembro!$F$10</f>
        <v>68</v>
      </c>
      <c r="H17" s="11">
        <f>[13]Dezembro!$F$11</f>
        <v>68</v>
      </c>
      <c r="I17" s="11">
        <f>[13]Dezembro!$F$12</f>
        <v>63</v>
      </c>
      <c r="J17" s="11">
        <f>[13]Dezembro!$F$13</f>
        <v>68</v>
      </c>
      <c r="K17" s="11">
        <f>[13]Dezembro!$F$14</f>
        <v>65</v>
      </c>
      <c r="L17" s="11">
        <f>[13]Dezembro!$F$15</f>
        <v>77</v>
      </c>
      <c r="M17" s="11">
        <f>[13]Dezembro!$F$16</f>
        <v>78</v>
      </c>
      <c r="N17" s="11">
        <f>[13]Dezembro!$F$17</f>
        <v>86</v>
      </c>
      <c r="O17" s="11">
        <f>[13]Dezembro!$F$18</f>
        <v>78</v>
      </c>
      <c r="P17" s="11">
        <f>[13]Dezembro!$F$19</f>
        <v>82</v>
      </c>
      <c r="Q17" s="11">
        <f>[13]Dezembro!$F$20</f>
        <v>86</v>
      </c>
      <c r="R17" s="11">
        <f>[13]Dezembro!$F$21</f>
        <v>83</v>
      </c>
      <c r="S17" s="11">
        <f>[13]Dezembro!$F$22</f>
        <v>74</v>
      </c>
      <c r="T17" s="11">
        <f>[13]Dezembro!$F$23</f>
        <v>84</v>
      </c>
      <c r="U17" s="11">
        <f>[13]Dezembro!$F$24</f>
        <v>77</v>
      </c>
      <c r="V17" s="11">
        <f>[13]Dezembro!$F$25</f>
        <v>77</v>
      </c>
      <c r="W17" s="11">
        <f>[13]Dezembro!$F$26</f>
        <v>84</v>
      </c>
      <c r="X17" s="11">
        <f>[13]Dezembro!$F$27</f>
        <v>91</v>
      </c>
      <c r="Y17" s="11">
        <f>[13]Dezembro!$F$28</f>
        <v>94</v>
      </c>
      <c r="Z17" s="11">
        <f>[13]Dezembro!$F$29</f>
        <v>91</v>
      </c>
      <c r="AA17" s="11">
        <f>[13]Dezembro!$F$30</f>
        <v>93</v>
      </c>
      <c r="AB17" s="11">
        <f>[13]Dezembro!$F$31</f>
        <v>92</v>
      </c>
      <c r="AC17" s="11">
        <f>[13]Dezembro!$F$32</f>
        <v>92</v>
      </c>
      <c r="AD17" s="11">
        <f>[13]Dezembro!$F$33</f>
        <v>96</v>
      </c>
      <c r="AE17" s="11">
        <f>[13]Dezembro!$F$34</f>
        <v>97</v>
      </c>
      <c r="AF17" s="11">
        <f>[13]Dezembro!$F$35</f>
        <v>97</v>
      </c>
      <c r="AG17" s="15">
        <f t="shared" ref="AG17:AG23" si="5">MAX(B17:AF17)</f>
        <v>97</v>
      </c>
      <c r="AH17" s="95">
        <f>AVERAGE(B17:AF17)</f>
        <v>83.41935483870968</v>
      </c>
      <c r="AJ17" s="12" t="s">
        <v>47</v>
      </c>
    </row>
    <row r="18" spans="1:37" x14ac:dyDescent="0.2">
      <c r="A18" s="59" t="s">
        <v>3</v>
      </c>
      <c r="B18" s="11">
        <f>[14]Dezembro!$F$5</f>
        <v>100</v>
      </c>
      <c r="C18" s="11">
        <f>[14]Dezembro!$F$6</f>
        <v>98</v>
      </c>
      <c r="D18" s="11">
        <f>[14]Dezembro!$F$7</f>
        <v>90</v>
      </c>
      <c r="E18" s="11">
        <f>[14]Dezembro!$F$8</f>
        <v>100</v>
      </c>
      <c r="F18" s="11">
        <f>[14]Dezembro!$F$9</f>
        <v>90</v>
      </c>
      <c r="G18" s="11">
        <f>[14]Dezembro!$F$10</f>
        <v>92</v>
      </c>
      <c r="H18" s="11">
        <f>[14]Dezembro!$F$11</f>
        <v>84</v>
      </c>
      <c r="I18" s="11">
        <f>[14]Dezembro!$F$12</f>
        <v>77</v>
      </c>
      <c r="J18" s="11">
        <f>[14]Dezembro!$F$13</f>
        <v>76</v>
      </c>
      <c r="K18" s="11">
        <f>[14]Dezembro!$F$14</f>
        <v>82</v>
      </c>
      <c r="L18" s="11">
        <f>[14]Dezembro!$F$15</f>
        <v>85</v>
      </c>
      <c r="M18" s="11">
        <f>[14]Dezembro!$F$16</f>
        <v>87</v>
      </c>
      <c r="N18" s="11">
        <f>[14]Dezembro!$F$17</f>
        <v>87</v>
      </c>
      <c r="O18" s="11">
        <f>[14]Dezembro!$F$18</f>
        <v>86</v>
      </c>
      <c r="P18" s="11">
        <f>[14]Dezembro!$F$19</f>
        <v>89</v>
      </c>
      <c r="Q18" s="11">
        <f>[14]Dezembro!$F$20</f>
        <v>93</v>
      </c>
      <c r="R18" s="11">
        <f>[14]Dezembro!$F$21</f>
        <v>89</v>
      </c>
      <c r="S18" s="11">
        <f>[14]Dezembro!$F$22</f>
        <v>89</v>
      </c>
      <c r="T18" s="11">
        <f>[14]Dezembro!$F$23</f>
        <v>87</v>
      </c>
      <c r="U18" s="11">
        <f>[14]Dezembro!$F$24</f>
        <v>87</v>
      </c>
      <c r="V18" s="11">
        <f>[14]Dezembro!$F$25</f>
        <v>85</v>
      </c>
      <c r="W18" s="11">
        <f>[14]Dezembro!$F$26</f>
        <v>92</v>
      </c>
      <c r="X18" s="11">
        <f>[14]Dezembro!$F$27</f>
        <v>88</v>
      </c>
      <c r="Y18" s="11">
        <f>[14]Dezembro!$F$28</f>
        <v>100</v>
      </c>
      <c r="Z18" s="11">
        <f>[14]Dezembro!$F$29</f>
        <v>97</v>
      </c>
      <c r="AA18" s="11">
        <f>[14]Dezembro!$F$30</f>
        <v>98</v>
      </c>
      <c r="AB18" s="11">
        <f>[14]Dezembro!$F$31</f>
        <v>100</v>
      </c>
      <c r="AC18" s="11">
        <f>[14]Dezembro!$F$32</f>
        <v>100</v>
      </c>
      <c r="AD18" s="11">
        <f>[14]Dezembro!$F$33</f>
        <v>91</v>
      </c>
      <c r="AE18" s="11">
        <f>[14]Dezembro!$F$34</f>
        <v>96</v>
      </c>
      <c r="AF18" s="11">
        <f>[14]Dezembro!$F$35</f>
        <v>97</v>
      </c>
      <c r="AG18" s="15">
        <f t="shared" si="5"/>
        <v>100</v>
      </c>
      <c r="AH18" s="95">
        <f>AVERAGE(B18:AF18)</f>
        <v>90.709677419354833</v>
      </c>
      <c r="AI18" s="12" t="s">
        <v>47</v>
      </c>
      <c r="AJ18" s="12" t="s">
        <v>47</v>
      </c>
    </row>
    <row r="19" spans="1:37" x14ac:dyDescent="0.2">
      <c r="A19" s="59" t="s">
        <v>4</v>
      </c>
      <c r="B19" s="11">
        <f>[15]Dezembro!$F$5</f>
        <v>94</v>
      </c>
      <c r="C19" s="11">
        <f>[15]Dezembro!$F$6</f>
        <v>95</v>
      </c>
      <c r="D19" s="11">
        <f>[15]Dezembro!$F$7</f>
        <v>89</v>
      </c>
      <c r="E19" s="11">
        <f>[15]Dezembro!$F$8</f>
        <v>93</v>
      </c>
      <c r="F19" s="11">
        <f>[15]Dezembro!$F$9</f>
        <v>79</v>
      </c>
      <c r="G19" s="11">
        <f>[15]Dezembro!$F$10</f>
        <v>88</v>
      </c>
      <c r="H19" s="11">
        <f>[15]Dezembro!$F$11</f>
        <v>87</v>
      </c>
      <c r="I19" s="11">
        <f>[15]Dezembro!$F$12</f>
        <v>75</v>
      </c>
      <c r="J19" s="11">
        <f>[15]Dezembro!$F$13</f>
        <v>79</v>
      </c>
      <c r="K19" s="11">
        <f>[15]Dezembro!$F$14</f>
        <v>90</v>
      </c>
      <c r="L19" s="11">
        <f>[15]Dezembro!$F$15</f>
        <v>87</v>
      </c>
      <c r="M19" s="11">
        <f>[15]Dezembro!$F$16</f>
        <v>84</v>
      </c>
      <c r="N19" s="11">
        <f>[15]Dezembro!$F$17</f>
        <v>92</v>
      </c>
      <c r="O19" s="11">
        <f>[15]Dezembro!$F$18</f>
        <v>89</v>
      </c>
      <c r="P19" s="11">
        <f>[15]Dezembro!$F$19</f>
        <v>86</v>
      </c>
      <c r="Q19" s="11">
        <f>[15]Dezembro!$F$20</f>
        <v>91</v>
      </c>
      <c r="R19" s="11">
        <f>[15]Dezembro!$F$21</f>
        <v>80</v>
      </c>
      <c r="S19" s="11">
        <f>[15]Dezembro!$F$22</f>
        <v>75</v>
      </c>
      <c r="T19" s="11">
        <f>[15]Dezembro!$F$23</f>
        <v>82</v>
      </c>
      <c r="U19" s="11">
        <f>[15]Dezembro!$F$24</f>
        <v>82</v>
      </c>
      <c r="V19" s="11">
        <f>[15]Dezembro!$F$25</f>
        <v>78</v>
      </c>
      <c r="W19" s="11">
        <f>[15]Dezembro!$F$26</f>
        <v>88</v>
      </c>
      <c r="X19" s="11">
        <f>[15]Dezembro!$F$27</f>
        <v>89</v>
      </c>
      <c r="Y19" s="11">
        <f>[15]Dezembro!$F$28</f>
        <v>94</v>
      </c>
      <c r="Z19" s="11">
        <f>[15]Dezembro!$F$29</f>
        <v>94</v>
      </c>
      <c r="AA19" s="11">
        <f>[15]Dezembro!$F$30</f>
        <v>93</v>
      </c>
      <c r="AB19" s="11">
        <f>[15]Dezembro!$F$31</f>
        <v>91</v>
      </c>
      <c r="AC19" s="11">
        <f>[15]Dezembro!$F$32</f>
        <v>91</v>
      </c>
      <c r="AD19" s="11">
        <f>[15]Dezembro!$F$33</f>
        <v>95</v>
      </c>
      <c r="AE19" s="11">
        <f>[15]Dezembro!$F$34</f>
        <v>95</v>
      </c>
      <c r="AF19" s="11">
        <f>[15]Dezembro!$F$35</f>
        <v>95</v>
      </c>
      <c r="AG19" s="15">
        <f>MAX(B19:AF19)</f>
        <v>95</v>
      </c>
      <c r="AH19" s="95">
        <f t="shared" ref="AH19:AH26" si="6">AVERAGE(B19:AF19)</f>
        <v>87.741935483870961</v>
      </c>
      <c r="AJ19" t="s">
        <v>47</v>
      </c>
    </row>
    <row r="20" spans="1:37" x14ac:dyDescent="0.2">
      <c r="A20" s="59" t="s">
        <v>5</v>
      </c>
      <c r="B20" s="11">
        <f>[16]Dezembro!$F$5</f>
        <v>93</v>
      </c>
      <c r="C20" s="11">
        <f>[16]Dezembro!$F$6</f>
        <v>72</v>
      </c>
      <c r="D20" s="11">
        <f>[16]Dezembro!$F$7</f>
        <v>61</v>
      </c>
      <c r="E20" s="11">
        <f>[16]Dezembro!$F$8</f>
        <v>86</v>
      </c>
      <c r="F20" s="11" t="str">
        <f>[16]Dezembro!$F$9</f>
        <v>*</v>
      </c>
      <c r="G20" s="11" t="str">
        <f>[16]Dezembro!$F$10</f>
        <v>*</v>
      </c>
      <c r="H20" s="11" t="str">
        <f>[16]Dezembro!$F$11</f>
        <v>*</v>
      </c>
      <c r="I20" s="11" t="str">
        <f>[16]Dezembro!$F$12</f>
        <v>*</v>
      </c>
      <c r="J20" s="11" t="str">
        <f>[16]Dezembro!$F$13</f>
        <v>*</v>
      </c>
      <c r="K20" s="11" t="str">
        <f>[16]Dezembro!$F$14</f>
        <v>*</v>
      </c>
      <c r="L20" s="11">
        <f>[16]Dezembro!$F$15</f>
        <v>68</v>
      </c>
      <c r="M20" s="11">
        <f>[16]Dezembro!$F$16</f>
        <v>79</v>
      </c>
      <c r="N20" s="11">
        <f>[16]Dezembro!$F$17</f>
        <v>81</v>
      </c>
      <c r="O20" s="11">
        <f>[16]Dezembro!$F$18</f>
        <v>86</v>
      </c>
      <c r="P20" s="11">
        <f>[16]Dezembro!$F$19</f>
        <v>78</v>
      </c>
      <c r="Q20" s="11" t="str">
        <f>[16]Dezembro!$F$20</f>
        <v>*</v>
      </c>
      <c r="R20" s="11" t="str">
        <f>[16]Dezembro!$F$21</f>
        <v>*</v>
      </c>
      <c r="S20" s="11" t="str">
        <f>[16]Dezembro!$F$22</f>
        <v>*</v>
      </c>
      <c r="T20" s="11" t="str">
        <f>[16]Dezembro!$F$23</f>
        <v>*</v>
      </c>
      <c r="U20" s="11" t="str">
        <f>[16]Dezembro!$F$24</f>
        <v>*</v>
      </c>
      <c r="V20" s="11" t="str">
        <f>[16]Dezembro!$F$25</f>
        <v>*</v>
      </c>
      <c r="W20" s="11" t="str">
        <f>[16]Dezembro!$F$26</f>
        <v>*</v>
      </c>
      <c r="X20" s="11">
        <f>[16]Dezembro!$F$27</f>
        <v>64</v>
      </c>
      <c r="Y20" s="11">
        <f>[16]Dezembro!$F$28</f>
        <v>90</v>
      </c>
      <c r="Z20" s="11">
        <f>[16]Dezembro!$F$29</f>
        <v>92</v>
      </c>
      <c r="AA20" s="11">
        <f>[16]Dezembro!$F$30</f>
        <v>90</v>
      </c>
      <c r="AB20" s="11">
        <f>[16]Dezembro!$F$31</f>
        <v>85</v>
      </c>
      <c r="AC20" s="11" t="str">
        <f>[16]Dezembro!$F$32</f>
        <v>*</v>
      </c>
      <c r="AD20" s="11" t="str">
        <f>[16]Dezembro!$F$33</f>
        <v>*</v>
      </c>
      <c r="AE20" s="11" t="str">
        <f>[16]Dezembro!$F$34</f>
        <v>*</v>
      </c>
      <c r="AF20" s="11">
        <f>[16]Dezembro!$F$35</f>
        <v>91</v>
      </c>
      <c r="AG20" s="15">
        <f t="shared" si="5"/>
        <v>93</v>
      </c>
      <c r="AH20" s="95">
        <f t="shared" si="6"/>
        <v>81.066666666666663</v>
      </c>
      <c r="AI20" s="12" t="s">
        <v>47</v>
      </c>
    </row>
    <row r="21" spans="1:37" x14ac:dyDescent="0.2">
      <c r="A21" s="59" t="s">
        <v>43</v>
      </c>
      <c r="B21" s="11">
        <f>[17]Dezembro!$F$5</f>
        <v>97</v>
      </c>
      <c r="C21" s="11">
        <f>[17]Dezembro!$F$6</f>
        <v>98</v>
      </c>
      <c r="D21" s="11">
        <f>[17]Dezembro!$F$7</f>
        <v>92</v>
      </c>
      <c r="E21" s="11">
        <f>[17]Dezembro!$F$8</f>
        <v>93</v>
      </c>
      <c r="F21" s="11">
        <f>[17]Dezembro!$F$9</f>
        <v>87</v>
      </c>
      <c r="G21" s="11">
        <f>[17]Dezembro!$F$10</f>
        <v>91</v>
      </c>
      <c r="H21" s="11">
        <f>[17]Dezembro!$F$11</f>
        <v>95</v>
      </c>
      <c r="I21" s="11">
        <f>[17]Dezembro!$F$12</f>
        <v>73</v>
      </c>
      <c r="J21" s="11">
        <f>[17]Dezembro!$F$13</f>
        <v>76</v>
      </c>
      <c r="K21" s="11">
        <f>[17]Dezembro!$F$14</f>
        <v>92</v>
      </c>
      <c r="L21" s="11">
        <f>[17]Dezembro!$F$15</f>
        <v>90</v>
      </c>
      <c r="M21" s="11">
        <f>[17]Dezembro!$F$16</f>
        <v>91</v>
      </c>
      <c r="N21" s="11">
        <f>[17]Dezembro!$F$17</f>
        <v>98</v>
      </c>
      <c r="O21" s="11">
        <f>[17]Dezembro!$F$18</f>
        <v>96</v>
      </c>
      <c r="P21" s="11">
        <f>[17]Dezembro!$F$19</f>
        <v>90</v>
      </c>
      <c r="Q21" s="11">
        <f>[17]Dezembro!$F$20</f>
        <v>96</v>
      </c>
      <c r="R21" s="11">
        <f>[17]Dezembro!$F$21</f>
        <v>93</v>
      </c>
      <c r="S21" s="11">
        <f>[17]Dezembro!$F$22</f>
        <v>91</v>
      </c>
      <c r="T21" s="11">
        <f>[17]Dezembro!$F$23</f>
        <v>91</v>
      </c>
      <c r="U21" s="11">
        <f>[17]Dezembro!$F$24</f>
        <v>86</v>
      </c>
      <c r="V21" s="11">
        <f>[17]Dezembro!$F$25</f>
        <v>86</v>
      </c>
      <c r="W21" s="11">
        <f>[17]Dezembro!$F$26</f>
        <v>93</v>
      </c>
      <c r="X21" s="11">
        <f>[17]Dezembro!$F$27</f>
        <v>91</v>
      </c>
      <c r="Y21" s="11">
        <f>[17]Dezembro!$F$28</f>
        <v>97</v>
      </c>
      <c r="Z21" s="11">
        <f>[17]Dezembro!$F$29</f>
        <v>97</v>
      </c>
      <c r="AA21" s="11">
        <f>[17]Dezembro!$F$30</f>
        <v>97</v>
      </c>
      <c r="AB21" s="11">
        <f>[17]Dezembro!$F$31</f>
        <v>97</v>
      </c>
      <c r="AC21" s="11">
        <f>[17]Dezembro!$F$32</f>
        <v>94</v>
      </c>
      <c r="AD21" s="11">
        <f>[17]Dezembro!$F$33</f>
        <v>98</v>
      </c>
      <c r="AE21" s="11">
        <f>[17]Dezembro!$F$34</f>
        <v>98</v>
      </c>
      <c r="AF21" s="11">
        <f>[17]Dezembro!$F$35</f>
        <v>98</v>
      </c>
      <c r="AG21" s="15">
        <f t="shared" si="5"/>
        <v>98</v>
      </c>
      <c r="AH21" s="95">
        <f t="shared" si="6"/>
        <v>92.322580645161295</v>
      </c>
    </row>
    <row r="22" spans="1:37" x14ac:dyDescent="0.2">
      <c r="A22" s="59" t="s">
        <v>6</v>
      </c>
      <c r="B22" s="11">
        <f>[18]Dezembro!$F$5</f>
        <v>81</v>
      </c>
      <c r="C22" s="11">
        <f>[18]Dezembro!$F$6</f>
        <v>85</v>
      </c>
      <c r="D22" s="11">
        <f>[18]Dezembro!$F$7</f>
        <v>76</v>
      </c>
      <c r="E22" s="11">
        <f>[18]Dezembro!$F$8</f>
        <v>79</v>
      </c>
      <c r="F22" s="11">
        <f>[18]Dezembro!$F$9</f>
        <v>80</v>
      </c>
      <c r="G22" s="11">
        <f>[18]Dezembro!$F$10</f>
        <v>82</v>
      </c>
      <c r="H22" s="11">
        <f>[18]Dezembro!$F$11</f>
        <v>82</v>
      </c>
      <c r="I22" s="11">
        <f>[18]Dezembro!$F$12</f>
        <v>78</v>
      </c>
      <c r="J22" s="11">
        <f>[18]Dezembro!$F$13</f>
        <v>81</v>
      </c>
      <c r="K22" s="11">
        <f>[18]Dezembro!$F$14</f>
        <v>81</v>
      </c>
      <c r="L22" s="11">
        <f>[18]Dezembro!$F$15</f>
        <v>83</v>
      </c>
      <c r="M22" s="11">
        <f>[18]Dezembro!$F$16</f>
        <v>84</v>
      </c>
      <c r="N22" s="11">
        <f>[18]Dezembro!$F$17</f>
        <v>86</v>
      </c>
      <c r="O22" s="11">
        <f>[18]Dezembro!$F$18</f>
        <v>83</v>
      </c>
      <c r="P22" s="11">
        <f>[18]Dezembro!$F$19</f>
        <v>81</v>
      </c>
      <c r="Q22" s="11">
        <f>[18]Dezembro!$F$20</f>
        <v>83</v>
      </c>
      <c r="R22" s="11">
        <f>[18]Dezembro!$F$21</f>
        <v>83</v>
      </c>
      <c r="S22" s="11">
        <f>[18]Dezembro!$F$22</f>
        <v>84</v>
      </c>
      <c r="T22" s="11">
        <f>[18]Dezembro!$F$23</f>
        <v>83</v>
      </c>
      <c r="U22" s="11">
        <f>[18]Dezembro!$F$24</f>
        <v>81</v>
      </c>
      <c r="V22" s="11">
        <f>[18]Dezembro!$F$25</f>
        <v>84</v>
      </c>
      <c r="W22" s="11">
        <f>[18]Dezembro!$F$26</f>
        <v>84</v>
      </c>
      <c r="X22" s="11">
        <f>[18]Dezembro!$F$27</f>
        <v>85</v>
      </c>
      <c r="Y22" s="11">
        <f>[18]Dezembro!$F$28</f>
        <v>81</v>
      </c>
      <c r="Z22" s="11">
        <f>[18]Dezembro!$F$29</f>
        <v>83</v>
      </c>
      <c r="AA22" s="11">
        <f>[18]Dezembro!$F$30</f>
        <v>85</v>
      </c>
      <c r="AB22" s="11">
        <f>[18]Dezembro!$F$31</f>
        <v>86</v>
      </c>
      <c r="AC22" s="11">
        <f>[18]Dezembro!$F$32</f>
        <v>89</v>
      </c>
      <c r="AD22" s="11">
        <f>[18]Dezembro!$F$33</f>
        <v>88</v>
      </c>
      <c r="AE22" s="11">
        <f>[18]Dezembro!$F$34</f>
        <v>91</v>
      </c>
      <c r="AF22" s="11">
        <f>[18]Dezembro!$F$35</f>
        <v>89</v>
      </c>
      <c r="AG22" s="15">
        <f t="shared" si="5"/>
        <v>91</v>
      </c>
      <c r="AH22" s="95">
        <f t="shared" si="6"/>
        <v>83.258064516129039</v>
      </c>
    </row>
    <row r="23" spans="1:37" x14ac:dyDescent="0.2">
      <c r="A23" s="59" t="s">
        <v>7</v>
      </c>
      <c r="B23" s="11">
        <f>[19]Dezembro!$F$5</f>
        <v>97</v>
      </c>
      <c r="C23" s="11">
        <f>[19]Dezembro!$F$6</f>
        <v>88</v>
      </c>
      <c r="D23" s="11">
        <f>[19]Dezembro!$F$7</f>
        <v>89</v>
      </c>
      <c r="E23" s="11">
        <f>[19]Dezembro!$F$8</f>
        <v>76</v>
      </c>
      <c r="F23" s="11">
        <f>[19]Dezembro!$F$9</f>
        <v>84</v>
      </c>
      <c r="G23" s="11">
        <f>[19]Dezembro!$F$10</f>
        <v>82</v>
      </c>
      <c r="H23" s="11">
        <f>[19]Dezembro!$F$11</f>
        <v>76</v>
      </c>
      <c r="I23" s="11">
        <f>[19]Dezembro!$F$12</f>
        <v>81</v>
      </c>
      <c r="J23" s="11">
        <f>[19]Dezembro!$F$13</f>
        <v>77</v>
      </c>
      <c r="K23" s="11">
        <f>[19]Dezembro!$F$14</f>
        <v>62</v>
      </c>
      <c r="L23" s="11">
        <f>[19]Dezembro!$F$15</f>
        <v>67</v>
      </c>
      <c r="M23" s="11">
        <f>[19]Dezembro!$F$16</f>
        <v>77</v>
      </c>
      <c r="N23" s="11">
        <f>[19]Dezembro!$F$17</f>
        <v>89</v>
      </c>
      <c r="O23" s="11">
        <f>[19]Dezembro!$F$18</f>
        <v>86</v>
      </c>
      <c r="P23" s="11">
        <f>[19]Dezembro!$F$19</f>
        <v>85</v>
      </c>
      <c r="Q23" s="11">
        <f>[19]Dezembro!$F$20</f>
        <v>97</v>
      </c>
      <c r="R23" s="11">
        <f>[19]Dezembro!$F$21</f>
        <v>91</v>
      </c>
      <c r="S23" s="11">
        <f>[19]Dezembro!$F$22</f>
        <v>86</v>
      </c>
      <c r="T23" s="11">
        <f>[19]Dezembro!$F$23</f>
        <v>84</v>
      </c>
      <c r="U23" s="11">
        <f>[19]Dezembro!$F$24</f>
        <v>86</v>
      </c>
      <c r="V23" s="11">
        <f>[19]Dezembro!$F$25</f>
        <v>86</v>
      </c>
      <c r="W23" s="11">
        <f>[19]Dezembro!$F$26</f>
        <v>96</v>
      </c>
      <c r="X23" s="11">
        <f>[19]Dezembro!$F$27</f>
        <v>95</v>
      </c>
      <c r="Y23" s="11">
        <f>[19]Dezembro!$F$28</f>
        <v>98</v>
      </c>
      <c r="Z23" s="11">
        <f>[19]Dezembro!$F$29</f>
        <v>97</v>
      </c>
      <c r="AA23" s="11">
        <f>[19]Dezembro!$F$30</f>
        <v>97</v>
      </c>
      <c r="AB23" s="11">
        <f>[19]Dezembro!$F$31</f>
        <v>97</v>
      </c>
      <c r="AC23" s="11">
        <f>[19]Dezembro!$F$32</f>
        <v>97</v>
      </c>
      <c r="AD23" s="11">
        <f>[19]Dezembro!$F$33</f>
        <v>97</v>
      </c>
      <c r="AE23" s="11">
        <f>[19]Dezembro!$F$34</f>
        <v>97</v>
      </c>
      <c r="AF23" s="11">
        <f>[19]Dezembro!$F$35</f>
        <v>97</v>
      </c>
      <c r="AG23" s="15">
        <f t="shared" si="5"/>
        <v>98</v>
      </c>
      <c r="AH23" s="95">
        <f t="shared" si="6"/>
        <v>87.548387096774192</v>
      </c>
      <c r="AJ23" t="s">
        <v>47</v>
      </c>
    </row>
    <row r="24" spans="1:37" x14ac:dyDescent="0.2">
      <c r="A24" s="59" t="s">
        <v>169</v>
      </c>
      <c r="B24" s="11" t="str">
        <f>[20]Dezembro!$F$5</f>
        <v>*</v>
      </c>
      <c r="C24" s="11" t="str">
        <f>[20]Dezembro!$F$6</f>
        <v>*</v>
      </c>
      <c r="D24" s="11" t="str">
        <f>[20]Dezembro!$F$7</f>
        <v>*</v>
      </c>
      <c r="E24" s="11" t="str">
        <f>[20]Dezembro!$F$8</f>
        <v>*</v>
      </c>
      <c r="F24" s="11" t="str">
        <f>[20]Dezembro!$F$9</f>
        <v>*</v>
      </c>
      <c r="G24" s="11">
        <f>[20]Dezembro!$F$10</f>
        <v>42</v>
      </c>
      <c r="H24" s="11" t="str">
        <f>[20]Dezembro!$F$11</f>
        <v>*</v>
      </c>
      <c r="I24" s="11" t="str">
        <f>[20]Dezembro!$F$12</f>
        <v>*</v>
      </c>
      <c r="J24" s="11" t="str">
        <f>[20]Dezembro!$F$13</f>
        <v>*</v>
      </c>
      <c r="K24" s="11">
        <f>[20]Dezembro!$F$14</f>
        <v>54</v>
      </c>
      <c r="L24" s="11">
        <f>[20]Dezembro!$F$15</f>
        <v>51</v>
      </c>
      <c r="M24" s="11">
        <f>[20]Dezembro!$F$16</f>
        <v>84</v>
      </c>
      <c r="N24" s="11">
        <f>[20]Dezembro!$F$17</f>
        <v>94</v>
      </c>
      <c r="O24" s="11">
        <f>[20]Dezembro!$F$18</f>
        <v>72</v>
      </c>
      <c r="P24" s="11" t="str">
        <f>[20]Dezembro!$F$19</f>
        <v>*</v>
      </c>
      <c r="Q24" s="11" t="str">
        <f>[20]Dezembro!$F$20</f>
        <v>*</v>
      </c>
      <c r="R24" s="11">
        <f>[20]Dezembro!$F$21</f>
        <v>58</v>
      </c>
      <c r="S24" s="11">
        <f>[20]Dezembro!$F$22</f>
        <v>59</v>
      </c>
      <c r="T24" s="11">
        <f>[20]Dezembro!$F$23</f>
        <v>51</v>
      </c>
      <c r="U24" s="11">
        <f>[20]Dezembro!$F$24</f>
        <v>49</v>
      </c>
      <c r="V24" s="11">
        <f>[20]Dezembro!$F$25</f>
        <v>48</v>
      </c>
      <c r="W24" s="11" t="str">
        <f>[20]Dezembro!$F$26</f>
        <v>*</v>
      </c>
      <c r="X24" s="11" t="str">
        <f>[20]Dezembro!$F$27</f>
        <v>*</v>
      </c>
      <c r="Y24" s="11" t="str">
        <f>[20]Dezembro!$F$28</f>
        <v>*</v>
      </c>
      <c r="Z24" s="11" t="str">
        <f>[20]Dezembro!$F$29</f>
        <v>*</v>
      </c>
      <c r="AA24" s="11" t="str">
        <f>[20]Dezembro!$F$30</f>
        <v>*</v>
      </c>
      <c r="AB24" s="11">
        <f>[20]Dezembro!$F$31</f>
        <v>67</v>
      </c>
      <c r="AC24" s="11" t="str">
        <f>[20]Dezembro!$F$32</f>
        <v>*</v>
      </c>
      <c r="AD24" s="11" t="str">
        <f>[20]Dezembro!$F$33</f>
        <v>*</v>
      </c>
      <c r="AE24" s="11" t="str">
        <f>[20]Dezembro!$F$34</f>
        <v>*</v>
      </c>
      <c r="AF24" s="11" t="str">
        <f>[20]Dezembro!$F$35</f>
        <v>*</v>
      </c>
      <c r="AG24" s="15">
        <f>MAX(B24:AF24)</f>
        <v>94</v>
      </c>
      <c r="AH24" s="95">
        <f t="shared" si="6"/>
        <v>60.75</v>
      </c>
    </row>
    <row r="25" spans="1:37" x14ac:dyDescent="0.2">
      <c r="A25" s="59" t="s">
        <v>170</v>
      </c>
      <c r="B25" s="11">
        <f>[21]Dezembro!$F$5</f>
        <v>98</v>
      </c>
      <c r="C25" s="11">
        <f>[21]Dezembro!$F$6</f>
        <v>90</v>
      </c>
      <c r="D25" s="11">
        <f>[21]Dezembro!$F$7</f>
        <v>96</v>
      </c>
      <c r="E25" s="11">
        <f>[21]Dezembro!$F$8</f>
        <v>94</v>
      </c>
      <c r="F25" s="11">
        <f>[21]Dezembro!$F$9</f>
        <v>92</v>
      </c>
      <c r="G25" s="11">
        <f>[21]Dezembro!$F$10</f>
        <v>95</v>
      </c>
      <c r="H25" s="11">
        <f>[21]Dezembro!$F$11</f>
        <v>87</v>
      </c>
      <c r="I25" s="11">
        <f>[21]Dezembro!$F$12</f>
        <v>93</v>
      </c>
      <c r="J25" s="11">
        <f>[21]Dezembro!$F$13</f>
        <v>78</v>
      </c>
      <c r="K25" s="11">
        <f>[21]Dezembro!$F$14</f>
        <v>88</v>
      </c>
      <c r="L25" s="11">
        <f>[21]Dezembro!$F$15</f>
        <v>79</v>
      </c>
      <c r="M25" s="11">
        <f>[21]Dezembro!$F$16</f>
        <v>85</v>
      </c>
      <c r="N25" s="11">
        <f>[21]Dezembro!$F$17</f>
        <v>91</v>
      </c>
      <c r="O25" s="11">
        <f>[21]Dezembro!$F$18</f>
        <v>87</v>
      </c>
      <c r="P25" s="11">
        <f>[21]Dezembro!$F$19</f>
        <v>82</v>
      </c>
      <c r="Q25" s="11">
        <f>[21]Dezembro!$F$20</f>
        <v>96</v>
      </c>
      <c r="R25" s="11">
        <f>[21]Dezembro!$F$21</f>
        <v>98</v>
      </c>
      <c r="S25" s="11">
        <f>[21]Dezembro!$F$22</f>
        <v>94</v>
      </c>
      <c r="T25" s="11">
        <f>[21]Dezembro!$F$23</f>
        <v>93</v>
      </c>
      <c r="U25" s="11">
        <f>[21]Dezembro!$F$24</f>
        <v>95</v>
      </c>
      <c r="V25" s="11">
        <f>[21]Dezembro!$F$25</f>
        <v>97</v>
      </c>
      <c r="W25" s="11">
        <f>[21]Dezembro!$F$26</f>
        <v>98</v>
      </c>
      <c r="X25" s="11">
        <f>[21]Dezembro!$F$27</f>
        <v>97</v>
      </c>
      <c r="Y25" s="11">
        <f>[21]Dezembro!$F$28</f>
        <v>97</v>
      </c>
      <c r="Z25" s="11">
        <f>[21]Dezembro!$F$29</f>
        <v>97</v>
      </c>
      <c r="AA25" s="11">
        <f>[21]Dezembro!$F$30</f>
        <v>97</v>
      </c>
      <c r="AB25" s="11">
        <f>[21]Dezembro!$F$31</f>
        <v>97</v>
      </c>
      <c r="AC25" s="11">
        <f>[21]Dezembro!$F$32</f>
        <v>95</v>
      </c>
      <c r="AD25" s="11">
        <f>[21]Dezembro!$F$33</f>
        <v>96</v>
      </c>
      <c r="AE25" s="11">
        <f>[21]Dezembro!$F$34</f>
        <v>97</v>
      </c>
      <c r="AF25" s="11">
        <f>[21]Dezembro!$F$35</f>
        <v>98</v>
      </c>
      <c r="AG25" s="15">
        <f t="shared" ref="AG25:AG26" si="7">MAX(B25:AF25)</f>
        <v>98</v>
      </c>
      <c r="AH25" s="95">
        <f t="shared" si="6"/>
        <v>92.806451612903231</v>
      </c>
      <c r="AI25" s="12" t="s">
        <v>47</v>
      </c>
    </row>
    <row r="26" spans="1:37" x14ac:dyDescent="0.2">
      <c r="A26" s="59" t="s">
        <v>171</v>
      </c>
      <c r="B26" s="11" t="str">
        <f>[22]Dezembro!$F$5</f>
        <v>*</v>
      </c>
      <c r="C26" s="11">
        <f>[22]Dezembro!$F$6</f>
        <v>82</v>
      </c>
      <c r="D26" s="11">
        <f>[22]Dezembro!$F$7</f>
        <v>77</v>
      </c>
      <c r="E26" s="11">
        <f>[22]Dezembro!$F$8</f>
        <v>74</v>
      </c>
      <c r="F26" s="11">
        <f>[22]Dezembro!$F$9</f>
        <v>90</v>
      </c>
      <c r="G26" s="11">
        <f>[22]Dezembro!$F$10</f>
        <v>63</v>
      </c>
      <c r="H26" s="11">
        <f>[22]Dezembro!$F$11</f>
        <v>64</v>
      </c>
      <c r="I26" s="11">
        <f>[22]Dezembro!$F$12</f>
        <v>69</v>
      </c>
      <c r="J26" s="11">
        <f>[22]Dezembro!$F$13</f>
        <v>81</v>
      </c>
      <c r="K26" s="11">
        <f>[22]Dezembro!$F$14</f>
        <v>73</v>
      </c>
      <c r="L26" s="11">
        <f>[22]Dezembro!$F$15</f>
        <v>76</v>
      </c>
      <c r="M26" s="11">
        <f>[22]Dezembro!$F$16</f>
        <v>86</v>
      </c>
      <c r="N26" s="11">
        <f>[22]Dezembro!$F$17</f>
        <v>89</v>
      </c>
      <c r="O26" s="11">
        <f>[22]Dezembro!$F$18</f>
        <v>88</v>
      </c>
      <c r="P26" s="11">
        <f>[22]Dezembro!$F$19</f>
        <v>88</v>
      </c>
      <c r="Q26" s="11">
        <f>[22]Dezembro!$F$20</f>
        <v>97</v>
      </c>
      <c r="R26" s="11">
        <f>[22]Dezembro!$F$21</f>
        <v>96</v>
      </c>
      <c r="S26" s="11">
        <f>[22]Dezembro!$F$22</f>
        <v>95</v>
      </c>
      <c r="T26" s="11">
        <f>[22]Dezembro!$F$23</f>
        <v>94</v>
      </c>
      <c r="U26" s="11">
        <f>[22]Dezembro!$F$24</f>
        <v>92</v>
      </c>
      <c r="V26" s="11">
        <f>[22]Dezembro!$F$25</f>
        <v>93</v>
      </c>
      <c r="W26" s="11">
        <f>[22]Dezembro!$F$26</f>
        <v>96</v>
      </c>
      <c r="X26" s="11">
        <f>[22]Dezembro!$F$27</f>
        <v>97</v>
      </c>
      <c r="Y26" s="11">
        <f>[22]Dezembro!$F$28</f>
        <v>98</v>
      </c>
      <c r="Z26" s="11">
        <f>[22]Dezembro!$F$29</f>
        <v>97</v>
      </c>
      <c r="AA26" s="11">
        <f>[22]Dezembro!$F$30</f>
        <v>97</v>
      </c>
      <c r="AB26" s="11">
        <f>[22]Dezembro!$F$31</f>
        <v>98</v>
      </c>
      <c r="AC26" s="11">
        <f>[22]Dezembro!$F$32</f>
        <v>98</v>
      </c>
      <c r="AD26" s="11">
        <f>[22]Dezembro!$F$33</f>
        <v>98</v>
      </c>
      <c r="AE26" s="11">
        <f>[22]Dezembro!$F$34</f>
        <v>98</v>
      </c>
      <c r="AF26" s="11">
        <f>[22]Dezembro!$F$35</f>
        <v>98</v>
      </c>
      <c r="AG26" s="15">
        <f t="shared" si="7"/>
        <v>98</v>
      </c>
      <c r="AH26" s="95">
        <f t="shared" si="6"/>
        <v>88.066666666666663</v>
      </c>
      <c r="AJ26" t="s">
        <v>47</v>
      </c>
    </row>
    <row r="27" spans="1:37" x14ac:dyDescent="0.2">
      <c r="A27" s="59" t="s">
        <v>8</v>
      </c>
      <c r="B27" s="11">
        <f>[23]Dezembro!$F$5</f>
        <v>100</v>
      </c>
      <c r="C27" s="11">
        <f>[23]Dezembro!$F$6</f>
        <v>85</v>
      </c>
      <c r="D27" s="11">
        <f>[23]Dezembro!$F$7</f>
        <v>84</v>
      </c>
      <c r="E27" s="11">
        <f>[23]Dezembro!$F$8</f>
        <v>73</v>
      </c>
      <c r="F27" s="11">
        <f>[23]Dezembro!$F$9</f>
        <v>79</v>
      </c>
      <c r="G27" s="11">
        <f>[23]Dezembro!$F$10</f>
        <v>71</v>
      </c>
      <c r="H27" s="11">
        <f>[23]Dezembro!$F$11</f>
        <v>76</v>
      </c>
      <c r="I27" s="11">
        <f>[23]Dezembro!$F$12</f>
        <v>79</v>
      </c>
      <c r="J27" s="11">
        <f>[23]Dezembro!$F$13</f>
        <v>79</v>
      </c>
      <c r="K27" s="11">
        <f>[23]Dezembro!$F$14</f>
        <v>76</v>
      </c>
      <c r="L27" s="11">
        <f>[23]Dezembro!$F$15</f>
        <v>69</v>
      </c>
      <c r="M27" s="11">
        <f>[23]Dezembro!$F$16</f>
        <v>81</v>
      </c>
      <c r="N27" s="11">
        <f>[23]Dezembro!$F$17</f>
        <v>97</v>
      </c>
      <c r="O27" s="11">
        <f>[23]Dezembro!$F$18</f>
        <v>83</v>
      </c>
      <c r="P27" s="11">
        <f>[23]Dezembro!$F$19</f>
        <v>100</v>
      </c>
      <c r="Q27" s="11">
        <f>[23]Dezembro!$F$20</f>
        <v>100</v>
      </c>
      <c r="R27" s="11">
        <f>[23]Dezembro!$F$21</f>
        <v>96</v>
      </c>
      <c r="S27" s="11">
        <f>[23]Dezembro!$F$22</f>
        <v>96</v>
      </c>
      <c r="T27" s="11">
        <f>[23]Dezembro!$F$23</f>
        <v>100</v>
      </c>
      <c r="U27" s="11">
        <f>[23]Dezembro!$F$24</f>
        <v>98</v>
      </c>
      <c r="V27" s="11">
        <f>[23]Dezembro!$F$25</f>
        <v>97</v>
      </c>
      <c r="W27" s="11">
        <f>[23]Dezembro!$F$26</f>
        <v>100</v>
      </c>
      <c r="X27" s="11">
        <f>[23]Dezembro!$F$27</f>
        <v>100</v>
      </c>
      <c r="Y27" s="11">
        <f>[23]Dezembro!$F$28</f>
        <v>100</v>
      </c>
      <c r="Z27" s="11">
        <f>[23]Dezembro!$F$29</f>
        <v>100</v>
      </c>
      <c r="AA27" s="11">
        <f>[23]Dezembro!$F$30</f>
        <v>99</v>
      </c>
      <c r="AB27" s="11">
        <f>[23]Dezembro!$F$31</f>
        <v>100</v>
      </c>
      <c r="AC27" s="11">
        <f>[23]Dezembro!$F$32</f>
        <v>96</v>
      </c>
      <c r="AD27" s="11">
        <f>[23]Dezembro!$F$33</f>
        <v>100</v>
      </c>
      <c r="AE27" s="11">
        <f>[23]Dezembro!$F$34</f>
        <v>100</v>
      </c>
      <c r="AF27" s="11">
        <f>[23]Dezembro!$F$35</f>
        <v>100</v>
      </c>
      <c r="AG27" s="15">
        <f>MAX(B27:AF27)</f>
        <v>100</v>
      </c>
      <c r="AH27" s="95">
        <f>AVERAGE(B27:AF27)</f>
        <v>90.774193548387103</v>
      </c>
      <c r="AJ27" t="s">
        <v>47</v>
      </c>
    </row>
    <row r="28" spans="1:37" x14ac:dyDescent="0.2">
      <c r="A28" s="59" t="s">
        <v>9</v>
      </c>
      <c r="B28" s="11">
        <f>[24]Dezembro!$F$5</f>
        <v>96</v>
      </c>
      <c r="C28" s="11">
        <f>[24]Dezembro!$F$6</f>
        <v>81</v>
      </c>
      <c r="D28" s="11">
        <f>[24]Dezembro!$F$7</f>
        <v>82</v>
      </c>
      <c r="E28" s="11">
        <f>[24]Dezembro!$F$8</f>
        <v>72</v>
      </c>
      <c r="F28" s="11">
        <f>[24]Dezembro!$F$9</f>
        <v>66</v>
      </c>
      <c r="G28" s="11">
        <f>[24]Dezembro!$F$10</f>
        <v>61</v>
      </c>
      <c r="H28" s="11">
        <f>[24]Dezembro!$F$11</f>
        <v>65</v>
      </c>
      <c r="I28" s="11">
        <f>[24]Dezembro!$F$12</f>
        <v>68</v>
      </c>
      <c r="J28" s="11">
        <f>[24]Dezembro!$F$13</f>
        <v>76</v>
      </c>
      <c r="K28" s="11">
        <f>[24]Dezembro!$F$14</f>
        <v>67</v>
      </c>
      <c r="L28" s="11">
        <f>[24]Dezembro!$F$15</f>
        <v>71</v>
      </c>
      <c r="M28" s="11">
        <f>[24]Dezembro!$F$16</f>
        <v>72</v>
      </c>
      <c r="N28" s="11">
        <f>[24]Dezembro!$F$17</f>
        <v>90</v>
      </c>
      <c r="O28" s="11">
        <f>[24]Dezembro!$F$18</f>
        <v>77</v>
      </c>
      <c r="P28" s="11">
        <f>[24]Dezembro!$F$19</f>
        <v>79</v>
      </c>
      <c r="Q28" s="11">
        <f>[24]Dezembro!$F$20</f>
        <v>89</v>
      </c>
      <c r="R28" s="11">
        <f>[24]Dezembro!$F$21</f>
        <v>84</v>
      </c>
      <c r="S28" s="11">
        <f>[24]Dezembro!$F$22</f>
        <v>79</v>
      </c>
      <c r="T28" s="11">
        <f>[24]Dezembro!$F$23</f>
        <v>94</v>
      </c>
      <c r="U28" s="11">
        <f>[24]Dezembro!$F$24</f>
        <v>77</v>
      </c>
      <c r="V28" s="11">
        <f>[24]Dezembro!$F$25</f>
        <v>80</v>
      </c>
      <c r="W28" s="11">
        <f>[24]Dezembro!$F$26</f>
        <v>89</v>
      </c>
      <c r="X28" s="11">
        <f>[24]Dezembro!$F$27</f>
        <v>94</v>
      </c>
      <c r="Y28" s="11">
        <f>[24]Dezembro!$F$28</f>
        <v>96</v>
      </c>
      <c r="Z28" s="11">
        <f>[24]Dezembro!$F$29</f>
        <v>96</v>
      </c>
      <c r="AA28" s="11">
        <f>[24]Dezembro!$F$30</f>
        <v>93</v>
      </c>
      <c r="AB28" s="11">
        <f>[24]Dezembro!$F$31</f>
        <v>92</v>
      </c>
      <c r="AC28" s="11">
        <f>[24]Dezembro!$F$32</f>
        <v>92</v>
      </c>
      <c r="AD28" s="11">
        <f>[24]Dezembro!$F$33</f>
        <v>100</v>
      </c>
      <c r="AE28" s="11">
        <f>[24]Dezembro!$F$34</f>
        <v>100</v>
      </c>
      <c r="AF28" s="11">
        <f>[24]Dezembro!$F$35</f>
        <v>95</v>
      </c>
      <c r="AG28" s="15">
        <f t="shared" ref="AG28:AG31" si="8">MAX(B28:AF28)</f>
        <v>100</v>
      </c>
      <c r="AH28" s="95">
        <f t="shared" ref="AH28:AH31" si="9">AVERAGE(B28:AF28)</f>
        <v>83</v>
      </c>
      <c r="AJ28" t="s">
        <v>47</v>
      </c>
    </row>
    <row r="29" spans="1:37" x14ac:dyDescent="0.2">
      <c r="A29" s="59" t="s">
        <v>42</v>
      </c>
      <c r="B29" s="11">
        <f>[25]Dezembro!$F$5</f>
        <v>100</v>
      </c>
      <c r="C29" s="11">
        <f>[25]Dezembro!$F$6</f>
        <v>100</v>
      </c>
      <c r="D29" s="11">
        <f>[25]Dezembro!$F$7</f>
        <v>90</v>
      </c>
      <c r="E29" s="11">
        <f>[25]Dezembro!$F$8</f>
        <v>100</v>
      </c>
      <c r="F29" s="11">
        <f>[25]Dezembro!$F$9</f>
        <v>99</v>
      </c>
      <c r="G29" s="11">
        <f>[25]Dezembro!$F$10</f>
        <v>92</v>
      </c>
      <c r="H29" s="11">
        <f>[25]Dezembro!$F$11</f>
        <v>82</v>
      </c>
      <c r="I29" s="11">
        <f>[25]Dezembro!$F$12</f>
        <v>86</v>
      </c>
      <c r="J29" s="11">
        <f>[25]Dezembro!$F$13</f>
        <v>75</v>
      </c>
      <c r="K29" s="11">
        <f>[25]Dezembro!$F$14</f>
        <v>87</v>
      </c>
      <c r="L29" s="11">
        <f>[25]Dezembro!$F$15</f>
        <v>93</v>
      </c>
      <c r="M29" s="11">
        <f>[25]Dezembro!$F$16</f>
        <v>93</v>
      </c>
      <c r="N29" s="11">
        <f>[25]Dezembro!$F$17</f>
        <v>100</v>
      </c>
      <c r="O29" s="11">
        <f>[25]Dezembro!$F$18</f>
        <v>83</v>
      </c>
      <c r="P29" s="11">
        <f>[25]Dezembro!$F$19</f>
        <v>87</v>
      </c>
      <c r="Q29" s="11">
        <f>[25]Dezembro!$F$20</f>
        <v>100</v>
      </c>
      <c r="R29" s="11">
        <f>[25]Dezembro!$F$21</f>
        <v>100</v>
      </c>
      <c r="S29" s="11">
        <f>[25]Dezembro!$F$22</f>
        <v>95</v>
      </c>
      <c r="T29" s="11">
        <f>[25]Dezembro!$F$23</f>
        <v>100</v>
      </c>
      <c r="U29" s="11">
        <f>[25]Dezembro!$F$24</f>
        <v>94</v>
      </c>
      <c r="V29" s="11">
        <f>[25]Dezembro!$F$25</f>
        <v>89</v>
      </c>
      <c r="W29" s="11">
        <f>[25]Dezembro!$F$26</f>
        <v>100</v>
      </c>
      <c r="X29" s="11">
        <f>[25]Dezembro!$F$27</f>
        <v>100</v>
      </c>
      <c r="Y29" s="11">
        <f>[25]Dezembro!$F$28</f>
        <v>100</v>
      </c>
      <c r="Z29" s="11">
        <f>[25]Dezembro!$F$29</f>
        <v>99</v>
      </c>
      <c r="AA29" s="11">
        <f>[25]Dezembro!$F$30</f>
        <v>97</v>
      </c>
      <c r="AB29" s="11">
        <f>[25]Dezembro!$F$31</f>
        <v>95</v>
      </c>
      <c r="AC29" s="11">
        <f>[25]Dezembro!$F$32</f>
        <v>100</v>
      </c>
      <c r="AD29" s="11">
        <f>[25]Dezembro!$F$33</f>
        <v>100</v>
      </c>
      <c r="AE29" s="11">
        <f>[25]Dezembro!$F$34</f>
        <v>92</v>
      </c>
      <c r="AF29" s="11">
        <f>[25]Dezembro!$F$35</f>
        <v>100</v>
      </c>
      <c r="AG29" s="15">
        <f t="shared" si="8"/>
        <v>100</v>
      </c>
      <c r="AH29" s="95">
        <f t="shared" si="9"/>
        <v>94.451612903225808</v>
      </c>
      <c r="AJ29" t="s">
        <v>47</v>
      </c>
    </row>
    <row r="30" spans="1:37" x14ac:dyDescent="0.2">
      <c r="A30" s="59" t="s">
        <v>10</v>
      </c>
      <c r="B30" s="11">
        <f>[26]Dezembro!$F$5</f>
        <v>99</v>
      </c>
      <c r="C30" s="11">
        <f>[26]Dezembro!$F$6</f>
        <v>89</v>
      </c>
      <c r="D30" s="11">
        <f>[26]Dezembro!$F$7</f>
        <v>90</v>
      </c>
      <c r="E30" s="11">
        <f>[26]Dezembro!$F$8</f>
        <v>82</v>
      </c>
      <c r="F30" s="11">
        <f>[26]Dezembro!$F$9</f>
        <v>85</v>
      </c>
      <c r="G30" s="11">
        <f>[26]Dezembro!$F$10</f>
        <v>85</v>
      </c>
      <c r="H30" s="11">
        <f>[26]Dezembro!$F$11</f>
        <v>79</v>
      </c>
      <c r="I30" s="11">
        <f>[26]Dezembro!$F$12</f>
        <v>87</v>
      </c>
      <c r="J30" s="11">
        <f>[26]Dezembro!$F$13</f>
        <v>77</v>
      </c>
      <c r="K30" s="11">
        <f>[26]Dezembro!$F$14</f>
        <v>74</v>
      </c>
      <c r="L30" s="11">
        <f>[26]Dezembro!$F$15</f>
        <v>66</v>
      </c>
      <c r="M30" s="11">
        <f>[26]Dezembro!$F$16</f>
        <v>76</v>
      </c>
      <c r="N30" s="11">
        <f>[26]Dezembro!$F$17</f>
        <v>96</v>
      </c>
      <c r="O30" s="11">
        <f>[26]Dezembro!$F$18</f>
        <v>82</v>
      </c>
      <c r="P30" s="11">
        <f>[26]Dezembro!$F$19</f>
        <v>75</v>
      </c>
      <c r="Q30" s="11">
        <f>[26]Dezembro!$F$20</f>
        <v>92</v>
      </c>
      <c r="R30" s="11">
        <f>[26]Dezembro!$F$21</f>
        <v>90</v>
      </c>
      <c r="S30" s="11">
        <f>[26]Dezembro!$F$22</f>
        <v>90</v>
      </c>
      <c r="T30" s="11">
        <f>[26]Dezembro!$F$23</f>
        <v>88</v>
      </c>
      <c r="U30" s="11">
        <f>[26]Dezembro!$F$24</f>
        <v>87</v>
      </c>
      <c r="V30" s="11">
        <f>[26]Dezembro!$F$25</f>
        <v>82</v>
      </c>
      <c r="W30" s="11">
        <f>[26]Dezembro!$F$26</f>
        <v>93</v>
      </c>
      <c r="X30" s="11">
        <f>[26]Dezembro!$F$27</f>
        <v>98</v>
      </c>
      <c r="Y30" s="11">
        <f>[26]Dezembro!$F$28</f>
        <v>98</v>
      </c>
      <c r="Z30" s="11">
        <f>[26]Dezembro!$F$29</f>
        <v>94</v>
      </c>
      <c r="AA30" s="11">
        <f>[26]Dezembro!$F$30</f>
        <v>93</v>
      </c>
      <c r="AB30" s="11">
        <f>[26]Dezembro!$F$31</f>
        <v>96</v>
      </c>
      <c r="AC30" s="11">
        <f>[26]Dezembro!$F$32</f>
        <v>95</v>
      </c>
      <c r="AD30" s="11">
        <f>[26]Dezembro!$F$33</f>
        <v>97</v>
      </c>
      <c r="AE30" s="11">
        <f>[26]Dezembro!$F$34</f>
        <v>98</v>
      </c>
      <c r="AF30" s="11">
        <f>[26]Dezembro!$F$35</f>
        <v>98</v>
      </c>
      <c r="AG30" s="15">
        <f t="shared" si="8"/>
        <v>99</v>
      </c>
      <c r="AH30" s="95">
        <f t="shared" si="9"/>
        <v>88.096774193548384</v>
      </c>
      <c r="AJ30" t="s">
        <v>47</v>
      </c>
    </row>
    <row r="31" spans="1:37" x14ac:dyDescent="0.2">
      <c r="A31" s="59" t="s">
        <v>172</v>
      </c>
      <c r="B31" s="11">
        <f>[27]Dezembro!$F$5</f>
        <v>99</v>
      </c>
      <c r="C31" s="11">
        <f>[27]Dezembro!$F$6</f>
        <v>89</v>
      </c>
      <c r="D31" s="11">
        <f>[27]Dezembro!$F$7</f>
        <v>87</v>
      </c>
      <c r="E31" s="11">
        <f>[27]Dezembro!$F$8</f>
        <v>75</v>
      </c>
      <c r="F31" s="11">
        <f>[27]Dezembro!$F$9</f>
        <v>83</v>
      </c>
      <c r="G31" s="11">
        <f>[27]Dezembro!$F$10</f>
        <v>82</v>
      </c>
      <c r="H31" s="11">
        <f>[27]Dezembro!$F$11</f>
        <v>76</v>
      </c>
      <c r="I31" s="11">
        <f>[27]Dezembro!$F$12</f>
        <v>81</v>
      </c>
      <c r="J31" s="11">
        <f>[27]Dezembro!$F$13</f>
        <v>90</v>
      </c>
      <c r="K31" s="11">
        <f>[27]Dezembro!$F$14</f>
        <v>81</v>
      </c>
      <c r="L31" s="11">
        <f>[27]Dezembro!$F$15</f>
        <v>85</v>
      </c>
      <c r="M31" s="11">
        <f>[27]Dezembro!$F$16</f>
        <v>87</v>
      </c>
      <c r="N31" s="11">
        <f>[27]Dezembro!$F$17</f>
        <v>96</v>
      </c>
      <c r="O31" s="11">
        <f>[27]Dezembro!$F$18</f>
        <v>92</v>
      </c>
      <c r="P31" s="11">
        <f>[27]Dezembro!$F$19</f>
        <v>91</v>
      </c>
      <c r="Q31" s="11">
        <f>[27]Dezembro!$F$20</f>
        <v>98</v>
      </c>
      <c r="R31" s="11">
        <f>[27]Dezembro!$F$21</f>
        <v>95</v>
      </c>
      <c r="S31" s="11" t="str">
        <f>[27]Dezembro!$F$22</f>
        <v>*</v>
      </c>
      <c r="T31" s="11" t="str">
        <f>[27]Dezembro!$F$23</f>
        <v>*</v>
      </c>
      <c r="U31" s="11" t="str">
        <f>[27]Dezembro!$F$24</f>
        <v>*</v>
      </c>
      <c r="V31" s="11" t="str">
        <f>[27]Dezembro!$F$25</f>
        <v>*</v>
      </c>
      <c r="W31" s="11" t="str">
        <f>[27]Dezembro!$F$26</f>
        <v>*</v>
      </c>
      <c r="X31" s="11" t="str">
        <f>[27]Dezembro!$F$27</f>
        <v>*</v>
      </c>
      <c r="Y31" s="11" t="str">
        <f>[27]Dezembro!$F$28</f>
        <v>*</v>
      </c>
      <c r="Z31" s="11" t="str">
        <f>[27]Dezembro!$F$29</f>
        <v>*</v>
      </c>
      <c r="AA31" s="11" t="str">
        <f>[27]Dezembro!$F$30</f>
        <v>*</v>
      </c>
      <c r="AB31" s="11" t="str">
        <f>[27]Dezembro!$F$31</f>
        <v>*</v>
      </c>
      <c r="AC31" s="11" t="str">
        <f>[27]Dezembro!$F$32</f>
        <v>*</v>
      </c>
      <c r="AD31" s="11" t="str">
        <f>[27]Dezembro!$F$33</f>
        <v>*</v>
      </c>
      <c r="AE31" s="11" t="str">
        <f>[27]Dezembro!$F$34</f>
        <v>*</v>
      </c>
      <c r="AF31" s="11" t="str">
        <f>[27]Dezembro!$F$35</f>
        <v>*</v>
      </c>
      <c r="AG31" s="15">
        <f t="shared" si="8"/>
        <v>99</v>
      </c>
      <c r="AH31" s="95">
        <f t="shared" si="9"/>
        <v>87.470588235294116</v>
      </c>
      <c r="AI31" s="12" t="s">
        <v>47</v>
      </c>
    </row>
    <row r="32" spans="1:37" x14ac:dyDescent="0.2">
      <c r="A32" s="59" t="s">
        <v>11</v>
      </c>
      <c r="B32" s="11">
        <f>[28]Dezembro!$F$5</f>
        <v>94</v>
      </c>
      <c r="C32" s="11">
        <f>[28]Dezembro!$F$6</f>
        <v>79</v>
      </c>
      <c r="D32" s="11">
        <f>[28]Dezembro!$F$7</f>
        <v>79</v>
      </c>
      <c r="E32" s="11">
        <f>[28]Dezembro!$F$8</f>
        <v>82</v>
      </c>
      <c r="F32" s="11">
        <f>[28]Dezembro!$F$9</f>
        <v>83</v>
      </c>
      <c r="G32" s="11">
        <f>[28]Dezembro!$F$10</f>
        <v>88</v>
      </c>
      <c r="H32" s="11">
        <f>[28]Dezembro!$F$11</f>
        <v>68</v>
      </c>
      <c r="I32" s="11">
        <f>[28]Dezembro!$F$12</f>
        <v>71</v>
      </c>
      <c r="J32" s="11">
        <f>[28]Dezembro!$F$13</f>
        <v>82</v>
      </c>
      <c r="K32" s="11">
        <f>[28]Dezembro!$F$14</f>
        <v>88</v>
      </c>
      <c r="L32" s="11">
        <f>[28]Dezembro!$F$15</f>
        <v>89</v>
      </c>
      <c r="M32" s="11">
        <f>[28]Dezembro!$F$16</f>
        <v>87</v>
      </c>
      <c r="N32" s="11">
        <f>[28]Dezembro!$F$17</f>
        <v>89</v>
      </c>
      <c r="O32" s="11">
        <f>[28]Dezembro!$F$18</f>
        <v>90</v>
      </c>
      <c r="P32" s="11">
        <f>[28]Dezembro!$F$19</f>
        <v>90</v>
      </c>
      <c r="Q32" s="11">
        <f>[28]Dezembro!$F$20</f>
        <v>94</v>
      </c>
      <c r="R32" s="11">
        <f>[28]Dezembro!$F$21</f>
        <v>94</v>
      </c>
      <c r="S32" s="11">
        <f>[28]Dezembro!$F$22</f>
        <v>88</v>
      </c>
      <c r="T32" s="11">
        <f>[28]Dezembro!$F$23</f>
        <v>91</v>
      </c>
      <c r="U32" s="11">
        <f>[28]Dezembro!$F$24</f>
        <v>87</v>
      </c>
      <c r="V32" s="11">
        <f>[28]Dezembro!$F$25</f>
        <v>89</v>
      </c>
      <c r="W32" s="11">
        <f>[28]Dezembro!$F$26</f>
        <v>91</v>
      </c>
      <c r="X32" s="11">
        <f>[28]Dezembro!$F$27</f>
        <v>93</v>
      </c>
      <c r="Y32" s="11">
        <f>[28]Dezembro!$F$28</f>
        <v>94</v>
      </c>
      <c r="Z32" s="11">
        <f>[28]Dezembro!$F$29</f>
        <v>95</v>
      </c>
      <c r="AA32" s="11">
        <f>[28]Dezembro!$F$30</f>
        <v>95</v>
      </c>
      <c r="AB32" s="11">
        <f>[28]Dezembro!$F$31</f>
        <v>95</v>
      </c>
      <c r="AC32" s="11">
        <f>[28]Dezembro!$F$32</f>
        <v>94</v>
      </c>
      <c r="AD32" s="11">
        <f>[28]Dezembro!$F$33</f>
        <v>94</v>
      </c>
      <c r="AE32" s="11">
        <f>[28]Dezembro!$F$34</f>
        <v>94</v>
      </c>
      <c r="AF32" s="11">
        <f>[28]Dezembro!$F$35</f>
        <v>94</v>
      </c>
      <c r="AG32" s="15">
        <f t="shared" ref="AG32:AG35" si="10">MAX(B32:AF32)</f>
        <v>95</v>
      </c>
      <c r="AH32" s="95">
        <f t="shared" ref="AH32:AH35" si="11">AVERAGE(B32:AF32)</f>
        <v>88.41935483870968</v>
      </c>
      <c r="AJ32" t="s">
        <v>47</v>
      </c>
      <c r="AK32" t="s">
        <v>47</v>
      </c>
    </row>
    <row r="33" spans="1:36" s="5" customFormat="1" x14ac:dyDescent="0.2">
      <c r="A33" s="59" t="s">
        <v>12</v>
      </c>
      <c r="B33" s="11">
        <f>[29]Dezembro!$F$5</f>
        <v>95</v>
      </c>
      <c r="C33" s="11">
        <f>[29]Dezembro!$F$6</f>
        <v>72</v>
      </c>
      <c r="D33" s="11">
        <f>[29]Dezembro!$F$7</f>
        <v>60</v>
      </c>
      <c r="E33" s="11">
        <f>[29]Dezembro!$F$8</f>
        <v>52</v>
      </c>
      <c r="F33" s="11">
        <f>[29]Dezembro!$F$9</f>
        <v>62</v>
      </c>
      <c r="G33" s="11">
        <f>[29]Dezembro!$F$10</f>
        <v>59</v>
      </c>
      <c r="H33" s="11">
        <f>[29]Dezembro!$F$11</f>
        <v>53</v>
      </c>
      <c r="I33" s="11">
        <f>[29]Dezembro!$F$12</f>
        <v>51</v>
      </c>
      <c r="J33" s="11">
        <f>[29]Dezembro!$F$13</f>
        <v>60</v>
      </c>
      <c r="K33" s="11">
        <f>[29]Dezembro!$F$14</f>
        <v>59</v>
      </c>
      <c r="L33" s="11">
        <f>[29]Dezembro!$F$15</f>
        <v>64</v>
      </c>
      <c r="M33" s="11">
        <f>[29]Dezembro!$F$16</f>
        <v>70</v>
      </c>
      <c r="N33" s="11">
        <f>[29]Dezembro!$F$17</f>
        <v>74</v>
      </c>
      <c r="O33" s="11">
        <f>[29]Dezembro!$F$18</f>
        <v>74</v>
      </c>
      <c r="P33" s="11">
        <f>[29]Dezembro!$F$19</f>
        <v>75</v>
      </c>
      <c r="Q33" s="11">
        <f>[29]Dezembro!$F$20</f>
        <v>82</v>
      </c>
      <c r="R33" s="11">
        <f>[29]Dezembro!$F$21</f>
        <v>76</v>
      </c>
      <c r="S33" s="11">
        <f>[29]Dezembro!$F$22</f>
        <v>73</v>
      </c>
      <c r="T33" s="11">
        <f>[29]Dezembro!$F$23</f>
        <v>76</v>
      </c>
      <c r="U33" s="11">
        <f>[29]Dezembro!$F$24</f>
        <v>73</v>
      </c>
      <c r="V33" s="11">
        <f>[29]Dezembro!$F$25</f>
        <v>75</v>
      </c>
      <c r="W33" s="11">
        <f>[29]Dezembro!$F$26</f>
        <v>87</v>
      </c>
      <c r="X33" s="11">
        <f>[29]Dezembro!$F$27</f>
        <v>86</v>
      </c>
      <c r="Y33" s="11">
        <f>[29]Dezembro!$F$28</f>
        <v>89</v>
      </c>
      <c r="Z33" s="11">
        <f>[29]Dezembro!$F$29</f>
        <v>93</v>
      </c>
      <c r="AA33" s="11">
        <f>[29]Dezembro!$F$30</f>
        <v>95</v>
      </c>
      <c r="AB33" s="11">
        <f>[29]Dezembro!$F$31</f>
        <v>84</v>
      </c>
      <c r="AC33" s="11">
        <f>[29]Dezembro!$F$32</f>
        <v>85</v>
      </c>
      <c r="AD33" s="11">
        <f>[29]Dezembro!$F$33</f>
        <v>92</v>
      </c>
      <c r="AE33" s="11">
        <f>[29]Dezembro!$F$34</f>
        <v>91</v>
      </c>
      <c r="AF33" s="11">
        <f>[29]Dezembro!$F$35</f>
        <v>94</v>
      </c>
      <c r="AG33" s="15">
        <f t="shared" si="10"/>
        <v>95</v>
      </c>
      <c r="AH33" s="95">
        <f t="shared" si="11"/>
        <v>75.193548387096769</v>
      </c>
    </row>
    <row r="34" spans="1:36" x14ac:dyDescent="0.2">
      <c r="A34" s="59" t="s">
        <v>13</v>
      </c>
      <c r="B34" s="11">
        <f>[30]Dezembro!$F$5</f>
        <v>95</v>
      </c>
      <c r="C34" s="11">
        <f>[30]Dezembro!$F$6</f>
        <v>86</v>
      </c>
      <c r="D34" s="11">
        <f>[30]Dezembro!$F$7</f>
        <v>87</v>
      </c>
      <c r="E34" s="11">
        <f>[30]Dezembro!$F$8</f>
        <v>95</v>
      </c>
      <c r="F34" s="11">
        <f>[30]Dezembro!$F$9</f>
        <v>95</v>
      </c>
      <c r="G34" s="11">
        <f>[30]Dezembro!$F$10</f>
        <v>95</v>
      </c>
      <c r="H34" s="11">
        <f>[30]Dezembro!$F$11</f>
        <v>92</v>
      </c>
      <c r="I34" s="11">
        <f>[30]Dezembro!$F$12</f>
        <v>85</v>
      </c>
      <c r="J34" s="11">
        <f>[30]Dezembro!$F$13</f>
        <v>95</v>
      </c>
      <c r="K34" s="11">
        <f>[30]Dezembro!$F$14</f>
        <v>94</v>
      </c>
      <c r="L34" s="11">
        <f>[30]Dezembro!$F$15</f>
        <v>86</v>
      </c>
      <c r="M34" s="11">
        <f>[30]Dezembro!$F$16</f>
        <v>95</v>
      </c>
      <c r="N34" s="11">
        <f>[30]Dezembro!$F$17</f>
        <v>92</v>
      </c>
      <c r="O34" s="11">
        <f>[30]Dezembro!$F$18</f>
        <v>91</v>
      </c>
      <c r="P34" s="11">
        <f>[30]Dezembro!$F$19</f>
        <v>91</v>
      </c>
      <c r="Q34" s="11">
        <f>[30]Dezembro!$F$20</f>
        <v>93</v>
      </c>
      <c r="R34" s="11">
        <f>[30]Dezembro!$F$21</f>
        <v>95</v>
      </c>
      <c r="S34" s="11">
        <f>[30]Dezembro!$F$22</f>
        <v>95</v>
      </c>
      <c r="T34" s="11">
        <f>[30]Dezembro!$F$23</f>
        <v>95</v>
      </c>
      <c r="U34" s="11">
        <f>[30]Dezembro!$F$24</f>
        <v>94</v>
      </c>
      <c r="V34" s="11">
        <f>[30]Dezembro!$F$25</f>
        <v>95</v>
      </c>
      <c r="W34" s="11">
        <f>[30]Dezembro!$F$26</f>
        <v>93</v>
      </c>
      <c r="X34" s="11">
        <f>[30]Dezembro!$F$27</f>
        <v>95</v>
      </c>
      <c r="Y34" s="11">
        <f>[30]Dezembro!$F$28</f>
        <v>95</v>
      </c>
      <c r="Z34" s="11">
        <f>[30]Dezembro!$F$29</f>
        <v>95</v>
      </c>
      <c r="AA34" s="11">
        <f>[30]Dezembro!$F$30</f>
        <v>95</v>
      </c>
      <c r="AB34" s="11">
        <f>[30]Dezembro!$F$31</f>
        <v>94</v>
      </c>
      <c r="AC34" s="11">
        <f>[30]Dezembro!$F$32</f>
        <v>94</v>
      </c>
      <c r="AD34" s="11">
        <f>[30]Dezembro!$F$33</f>
        <v>93</v>
      </c>
      <c r="AE34" s="11">
        <f>[30]Dezembro!$F$34</f>
        <v>95</v>
      </c>
      <c r="AF34" s="11">
        <f>[30]Dezembro!$F$35</f>
        <v>93</v>
      </c>
      <c r="AG34" s="15">
        <f t="shared" si="10"/>
        <v>95</v>
      </c>
      <c r="AH34" s="95">
        <f t="shared" si="11"/>
        <v>93</v>
      </c>
      <c r="AJ34" t="s">
        <v>47</v>
      </c>
    </row>
    <row r="35" spans="1:36" x14ac:dyDescent="0.2">
      <c r="A35" s="59" t="s">
        <v>173</v>
      </c>
      <c r="B35" s="11">
        <f>[31]Dezembro!$F$5</f>
        <v>87</v>
      </c>
      <c r="C35" s="11">
        <f>[31]Dezembro!$F$6</f>
        <v>82</v>
      </c>
      <c r="D35" s="11">
        <f>[31]Dezembro!$F$7</f>
        <v>76</v>
      </c>
      <c r="E35" s="11">
        <f>[31]Dezembro!$F$8</f>
        <v>79</v>
      </c>
      <c r="F35" s="11">
        <f>[31]Dezembro!$F$9</f>
        <v>78</v>
      </c>
      <c r="G35" s="11">
        <f>[31]Dezembro!$F$10</f>
        <v>79</v>
      </c>
      <c r="H35" s="11">
        <f>[31]Dezembro!$F$11</f>
        <v>77</v>
      </c>
      <c r="I35" s="11">
        <f>[31]Dezembro!$F$12</f>
        <v>74</v>
      </c>
      <c r="J35" s="11">
        <f>[31]Dezembro!$F$13</f>
        <v>67</v>
      </c>
      <c r="K35" s="11">
        <f>[31]Dezembro!$F$14</f>
        <v>67</v>
      </c>
      <c r="L35" s="11">
        <f>[31]Dezembro!$F$15</f>
        <v>68</v>
      </c>
      <c r="M35" s="11">
        <f>[31]Dezembro!$F$16</f>
        <v>73</v>
      </c>
      <c r="N35" s="11">
        <f>[31]Dezembro!$F$17</f>
        <v>81</v>
      </c>
      <c r="O35" s="11">
        <f>[31]Dezembro!$F$18</f>
        <v>74</v>
      </c>
      <c r="P35" s="11">
        <f>[31]Dezembro!$F$19</f>
        <v>72</v>
      </c>
      <c r="Q35" s="11">
        <f>[31]Dezembro!$F$20</f>
        <v>83</v>
      </c>
      <c r="R35" s="11">
        <f>[31]Dezembro!$F$21</f>
        <v>84</v>
      </c>
      <c r="S35" s="11">
        <f>[31]Dezembro!$F$22</f>
        <v>80</v>
      </c>
      <c r="T35" s="11">
        <f>[31]Dezembro!$F$23</f>
        <v>84</v>
      </c>
      <c r="U35" s="11">
        <f>[31]Dezembro!$F$24</f>
        <v>81</v>
      </c>
      <c r="V35" s="11">
        <f>[31]Dezembro!$F$25</f>
        <v>77</v>
      </c>
      <c r="W35" s="11">
        <f>[31]Dezembro!$F$26</f>
        <v>81</v>
      </c>
      <c r="X35" s="11">
        <f>[31]Dezembro!$F$27</f>
        <v>82</v>
      </c>
      <c r="Y35" s="11">
        <f>[31]Dezembro!$F$28</f>
        <v>85</v>
      </c>
      <c r="Z35" s="11">
        <f>[31]Dezembro!$F$29</f>
        <v>87</v>
      </c>
      <c r="AA35" s="11">
        <f>[31]Dezembro!$F$30</f>
        <v>85</v>
      </c>
      <c r="AB35" s="11">
        <f>[31]Dezembro!$F$31</f>
        <v>84</v>
      </c>
      <c r="AC35" s="11">
        <f>[31]Dezembro!$F$32</f>
        <v>83</v>
      </c>
      <c r="AD35" s="11">
        <f>[31]Dezembro!$F$33</f>
        <v>86</v>
      </c>
      <c r="AE35" s="11">
        <f>[31]Dezembro!$F$34</f>
        <v>87</v>
      </c>
      <c r="AF35" s="11">
        <f>[31]Dezembro!$F$35</f>
        <v>87</v>
      </c>
      <c r="AG35" s="15">
        <f t="shared" si="10"/>
        <v>87</v>
      </c>
      <c r="AH35" s="95">
        <f t="shared" si="11"/>
        <v>79.677419354838705</v>
      </c>
      <c r="AJ35" t="s">
        <v>47</v>
      </c>
    </row>
    <row r="36" spans="1:36" x14ac:dyDescent="0.2">
      <c r="A36" s="59" t="s">
        <v>144</v>
      </c>
      <c r="B36" s="11">
        <f>[32]Dezembro!$F$5</f>
        <v>98</v>
      </c>
      <c r="C36" s="11">
        <f>[32]Dezembro!$F$6</f>
        <v>91</v>
      </c>
      <c r="D36" s="11">
        <f>[32]Dezembro!$F$7</f>
        <v>92</v>
      </c>
      <c r="E36" s="11">
        <f>[32]Dezembro!$F$8</f>
        <v>92</v>
      </c>
      <c r="F36" s="11">
        <f>[32]Dezembro!$F$9</f>
        <v>87</v>
      </c>
      <c r="G36" s="11">
        <f>[32]Dezembro!$F$10</f>
        <v>86</v>
      </c>
      <c r="H36" s="11">
        <f>[32]Dezembro!$F$11</f>
        <v>88</v>
      </c>
      <c r="I36" s="11">
        <f>[32]Dezembro!$F$12</f>
        <v>91</v>
      </c>
      <c r="J36" s="11">
        <f>[32]Dezembro!$F$13</f>
        <v>78</v>
      </c>
      <c r="K36" s="11">
        <f>[32]Dezembro!$F$14</f>
        <v>84</v>
      </c>
      <c r="L36" s="11">
        <f>[32]Dezembro!$F$15</f>
        <v>73</v>
      </c>
      <c r="M36" s="11">
        <f>[32]Dezembro!$F$16</f>
        <v>88</v>
      </c>
      <c r="N36" s="11">
        <f>[32]Dezembro!$F$17</f>
        <v>97</v>
      </c>
      <c r="O36" s="11">
        <f>[32]Dezembro!$F$18</f>
        <v>82</v>
      </c>
      <c r="P36" s="11">
        <f>[32]Dezembro!$F$19</f>
        <v>95</v>
      </c>
      <c r="Q36" s="11">
        <f>[32]Dezembro!$F$20</f>
        <v>96</v>
      </c>
      <c r="R36" s="11">
        <f>[32]Dezembro!$F$21</f>
        <v>94</v>
      </c>
      <c r="S36" s="11">
        <f>[32]Dezembro!$F$22</f>
        <v>91</v>
      </c>
      <c r="T36" s="11">
        <f>[32]Dezembro!$F$23</f>
        <v>96</v>
      </c>
      <c r="U36" s="11">
        <f>[32]Dezembro!$F$24</f>
        <v>93</v>
      </c>
      <c r="V36" s="11">
        <f>[32]Dezembro!$F$25</f>
        <v>93</v>
      </c>
      <c r="W36" s="11">
        <f>[32]Dezembro!$F$26</f>
        <v>97</v>
      </c>
      <c r="X36" s="11">
        <f>[32]Dezembro!$F$27</f>
        <v>97</v>
      </c>
      <c r="Y36" s="11">
        <f>[32]Dezembro!$F$28</f>
        <v>98</v>
      </c>
      <c r="Z36" s="11">
        <f>[32]Dezembro!$F$29</f>
        <v>98</v>
      </c>
      <c r="AA36" s="11">
        <f>[32]Dezembro!$F$30</f>
        <v>98</v>
      </c>
      <c r="AB36" s="11">
        <f>[32]Dezembro!$F$31</f>
        <v>97</v>
      </c>
      <c r="AC36" s="11">
        <f>[32]Dezembro!$F$32</f>
        <v>97</v>
      </c>
      <c r="AD36" s="11">
        <f>[32]Dezembro!$F$33</f>
        <v>97</v>
      </c>
      <c r="AE36" s="11">
        <f>[32]Dezembro!$F$34</f>
        <v>98</v>
      </c>
      <c r="AF36" s="11">
        <f>[32]Dezembro!$F$35</f>
        <v>98</v>
      </c>
      <c r="AG36" s="15">
        <f>MAX(B36:AF36)</f>
        <v>98</v>
      </c>
      <c r="AH36" s="95">
        <f>AVERAGE(B36:AF36)</f>
        <v>92.258064516129039</v>
      </c>
    </row>
    <row r="37" spans="1:36" x14ac:dyDescent="0.2">
      <c r="A37" s="59" t="s">
        <v>14</v>
      </c>
      <c r="B37" s="11">
        <f>[33]Dezembro!$F$5</f>
        <v>94</v>
      </c>
      <c r="C37" s="11">
        <f>[33]Dezembro!$F$6</f>
        <v>94</v>
      </c>
      <c r="D37" s="11">
        <f>[33]Dezembro!$F$7</f>
        <v>90</v>
      </c>
      <c r="E37" s="11">
        <f>[33]Dezembro!$F$8</f>
        <v>94</v>
      </c>
      <c r="F37" s="11">
        <f>[33]Dezembro!$F$9</f>
        <v>93</v>
      </c>
      <c r="G37" s="11">
        <f>[33]Dezembro!$F$10</f>
        <v>91</v>
      </c>
      <c r="H37" s="11">
        <f>[33]Dezembro!$F$11</f>
        <v>80</v>
      </c>
      <c r="I37" s="11">
        <f>[33]Dezembro!$F$12</f>
        <v>70</v>
      </c>
      <c r="J37" s="11">
        <f>[33]Dezembro!$F$13</f>
        <v>73</v>
      </c>
      <c r="K37" s="11">
        <f>[33]Dezembro!$F$14</f>
        <v>76</v>
      </c>
      <c r="L37" s="11">
        <f>[33]Dezembro!$F$15</f>
        <v>80</v>
      </c>
      <c r="M37" s="11">
        <f>[33]Dezembro!$F$16</f>
        <v>83</v>
      </c>
      <c r="N37" s="11">
        <f>[33]Dezembro!$F$17</f>
        <v>95</v>
      </c>
      <c r="O37" s="11">
        <f>[33]Dezembro!$F$18</f>
        <v>83</v>
      </c>
      <c r="P37" s="11">
        <f>[33]Dezembro!$F$19</f>
        <v>88</v>
      </c>
      <c r="Q37" s="11">
        <f>[33]Dezembro!$F$20</f>
        <v>91</v>
      </c>
      <c r="R37" s="11">
        <f>[33]Dezembro!$F$21</f>
        <v>89</v>
      </c>
      <c r="S37" s="11">
        <f>[33]Dezembro!$F$22</f>
        <v>90</v>
      </c>
      <c r="T37" s="11">
        <f>[33]Dezembro!$F$23</f>
        <v>88</v>
      </c>
      <c r="U37" s="11">
        <f>[33]Dezembro!$F$24</f>
        <v>90</v>
      </c>
      <c r="V37" s="11">
        <f>[33]Dezembro!$F$25</f>
        <v>86</v>
      </c>
      <c r="W37" s="11">
        <f>[33]Dezembro!$F$26</f>
        <v>90</v>
      </c>
      <c r="X37" s="11">
        <f>[33]Dezembro!$F$27</f>
        <v>88</v>
      </c>
      <c r="Y37" s="11">
        <f>[33]Dezembro!$F$28</f>
        <v>93</v>
      </c>
      <c r="Z37" s="11">
        <f>[33]Dezembro!$F$29</f>
        <v>93</v>
      </c>
      <c r="AA37" s="11">
        <f>[33]Dezembro!$F$30</f>
        <v>94</v>
      </c>
      <c r="AB37" s="11">
        <f>[33]Dezembro!$F$31</f>
        <v>92</v>
      </c>
      <c r="AC37" s="11">
        <f>[33]Dezembro!$F$32</f>
        <v>94</v>
      </c>
      <c r="AD37" s="11">
        <f>[33]Dezembro!$F$33</f>
        <v>93</v>
      </c>
      <c r="AE37" s="11">
        <f>[33]Dezembro!$F$34</f>
        <v>90</v>
      </c>
      <c r="AF37" s="11">
        <f>[33]Dezembro!$F$35</f>
        <v>95</v>
      </c>
      <c r="AG37" s="15">
        <f t="shared" ref="AG37:AG38" si="12">MAX(B37:AF37)</f>
        <v>95</v>
      </c>
      <c r="AH37" s="95">
        <f t="shared" ref="AH37:AH38" si="13">AVERAGE(B37:AF37)</f>
        <v>88.387096774193552</v>
      </c>
    </row>
    <row r="38" spans="1:36" x14ac:dyDescent="0.2">
      <c r="A38" s="59" t="s">
        <v>174</v>
      </c>
      <c r="B38" s="11">
        <f>[34]Dezembro!$F$5</f>
        <v>91</v>
      </c>
      <c r="C38" s="11">
        <f>[34]Dezembro!$F$6</f>
        <v>91</v>
      </c>
      <c r="D38" s="11">
        <f>[34]Dezembro!$F$7</f>
        <v>86</v>
      </c>
      <c r="E38" s="11">
        <f>[34]Dezembro!$F$8</f>
        <v>87</v>
      </c>
      <c r="F38" s="11">
        <f>[34]Dezembro!$F$9</f>
        <v>87</v>
      </c>
      <c r="G38" s="11">
        <f>[34]Dezembro!$F$10</f>
        <v>86</v>
      </c>
      <c r="H38" s="11">
        <f>[34]Dezembro!$F$11</f>
        <v>85</v>
      </c>
      <c r="I38" s="11">
        <f>[34]Dezembro!$F$12</f>
        <v>81</v>
      </c>
      <c r="J38" s="11">
        <f>[34]Dezembro!$F$13</f>
        <v>85</v>
      </c>
      <c r="K38" s="11">
        <f>[34]Dezembro!$F$14</f>
        <v>85</v>
      </c>
      <c r="L38" s="11">
        <f>[34]Dezembro!$F$15</f>
        <v>87</v>
      </c>
      <c r="M38" s="11">
        <f>[34]Dezembro!$F$16</f>
        <v>85</v>
      </c>
      <c r="N38" s="11">
        <f>[34]Dezembro!$F$17</f>
        <v>87</v>
      </c>
      <c r="O38" s="11">
        <f>[34]Dezembro!$F$18</f>
        <v>88</v>
      </c>
      <c r="P38" s="11">
        <f>[34]Dezembro!$F$19</f>
        <v>86</v>
      </c>
      <c r="Q38" s="11">
        <f>[34]Dezembro!$F$20</f>
        <v>85</v>
      </c>
      <c r="R38" s="11">
        <f>[34]Dezembro!$F$21</f>
        <v>87</v>
      </c>
      <c r="S38" s="11">
        <f>[34]Dezembro!$F$22</f>
        <v>89</v>
      </c>
      <c r="T38" s="11">
        <f>[34]Dezembro!$F$23</f>
        <v>86</v>
      </c>
      <c r="U38" s="11">
        <f>[34]Dezembro!$F$24</f>
        <v>85</v>
      </c>
      <c r="V38" s="11">
        <f>[34]Dezembro!$F$25</f>
        <v>88</v>
      </c>
      <c r="W38" s="11">
        <f>[34]Dezembro!$F$26</f>
        <v>87</v>
      </c>
      <c r="X38" s="11">
        <f>[34]Dezembro!$F$27</f>
        <v>87</v>
      </c>
      <c r="Y38" s="11">
        <f>[34]Dezembro!$F$28</f>
        <v>86</v>
      </c>
      <c r="Z38" s="11">
        <f>[34]Dezembro!$F$29</f>
        <v>85</v>
      </c>
      <c r="AA38" s="11">
        <f>[34]Dezembro!$F$30</f>
        <v>86</v>
      </c>
      <c r="AB38" s="11">
        <f>[34]Dezembro!$F$31</f>
        <v>87</v>
      </c>
      <c r="AC38" s="11">
        <f>[34]Dezembro!$F$32</f>
        <v>90</v>
      </c>
      <c r="AD38" s="11">
        <f>[34]Dezembro!$F$33</f>
        <v>90</v>
      </c>
      <c r="AE38" s="11">
        <f>[34]Dezembro!$F$34</f>
        <v>92</v>
      </c>
      <c r="AF38" s="11">
        <f>[34]Dezembro!$F$35</f>
        <v>91</v>
      </c>
      <c r="AG38" s="15">
        <f t="shared" si="12"/>
        <v>92</v>
      </c>
      <c r="AH38" s="95">
        <f t="shared" si="13"/>
        <v>87.032258064516128</v>
      </c>
    </row>
    <row r="39" spans="1:36" x14ac:dyDescent="0.2">
      <c r="A39" s="59" t="s">
        <v>15</v>
      </c>
      <c r="B39" s="11">
        <f>[35]Dezembro!$F$5</f>
        <v>95</v>
      </c>
      <c r="C39" s="11">
        <f>[35]Dezembro!$F$6</f>
        <v>90</v>
      </c>
      <c r="D39" s="11">
        <f>[35]Dezembro!$F$7</f>
        <v>90</v>
      </c>
      <c r="E39" s="11">
        <f>[35]Dezembro!$F$8</f>
        <v>65</v>
      </c>
      <c r="F39" s="11">
        <f>[35]Dezembro!$F$9</f>
        <v>66</v>
      </c>
      <c r="G39" s="11">
        <f>[35]Dezembro!$F$10</f>
        <v>72</v>
      </c>
      <c r="H39" s="11">
        <f>[35]Dezembro!$F$11</f>
        <v>78</v>
      </c>
      <c r="I39" s="11">
        <f>[35]Dezembro!$F$12</f>
        <v>73</v>
      </c>
      <c r="J39" s="11">
        <f>[35]Dezembro!$F$13</f>
        <v>84</v>
      </c>
      <c r="K39" s="11">
        <f>[35]Dezembro!$F$14</f>
        <v>75</v>
      </c>
      <c r="L39" s="11">
        <f>[35]Dezembro!$F$15</f>
        <v>74</v>
      </c>
      <c r="M39" s="11">
        <f>[35]Dezembro!$F$16</f>
        <v>80</v>
      </c>
      <c r="N39" s="11">
        <f>[35]Dezembro!$F$17</f>
        <v>89</v>
      </c>
      <c r="O39" s="11">
        <f>[35]Dezembro!$F$18</f>
        <v>78</v>
      </c>
      <c r="P39" s="11">
        <f>[35]Dezembro!$F$19</f>
        <v>76</v>
      </c>
      <c r="Q39" s="11">
        <f>[35]Dezembro!$F$20</f>
        <v>92</v>
      </c>
      <c r="R39" s="11">
        <f>[35]Dezembro!$F$21</f>
        <v>88</v>
      </c>
      <c r="S39" s="11">
        <f>[35]Dezembro!$F$22</f>
        <v>77</v>
      </c>
      <c r="T39" s="11">
        <f>[35]Dezembro!$F$23</f>
        <v>71</v>
      </c>
      <c r="U39" s="11">
        <f>[35]Dezembro!$F$24</f>
        <v>72</v>
      </c>
      <c r="V39" s="11">
        <f>[35]Dezembro!$F$25</f>
        <v>87</v>
      </c>
      <c r="W39" s="11">
        <f>[35]Dezembro!$F$26</f>
        <v>92</v>
      </c>
      <c r="X39" s="11">
        <f>[35]Dezembro!$F$27</f>
        <v>95</v>
      </c>
      <c r="Y39" s="11">
        <f>[35]Dezembro!$F$28</f>
        <v>96</v>
      </c>
      <c r="Z39" s="11">
        <f>[35]Dezembro!$F$29</f>
        <v>96</v>
      </c>
      <c r="AA39" s="11">
        <f>[35]Dezembro!$F$30</f>
        <v>96</v>
      </c>
      <c r="AB39" s="11">
        <f>[35]Dezembro!$F$31</f>
        <v>95</v>
      </c>
      <c r="AC39" s="11">
        <f>[35]Dezembro!$F$32</f>
        <v>95</v>
      </c>
      <c r="AD39" s="11">
        <f>[35]Dezembro!$F$33</f>
        <v>96</v>
      </c>
      <c r="AE39" s="11">
        <f>[35]Dezembro!$F$34</f>
        <v>96</v>
      </c>
      <c r="AF39" s="11">
        <f>[35]Dezembro!$F$35</f>
        <v>96</v>
      </c>
      <c r="AG39" s="15">
        <f t="shared" ref="AG39:AG41" si="14">MAX(B39:AF39)</f>
        <v>96</v>
      </c>
      <c r="AH39" s="95">
        <f t="shared" ref="AH39:AH41" si="15">AVERAGE(B39:AF39)</f>
        <v>84.677419354838705</v>
      </c>
      <c r="AI39" s="12" t="s">
        <v>47</v>
      </c>
      <c r="AJ39" t="s">
        <v>47</v>
      </c>
    </row>
    <row r="40" spans="1:36" x14ac:dyDescent="0.2">
      <c r="A40" s="59" t="s">
        <v>16</v>
      </c>
      <c r="B40" s="11">
        <f>[36]Dezembro!$F$5</f>
        <v>94</v>
      </c>
      <c r="C40" s="11">
        <f>[36]Dezembro!$F$6</f>
        <v>88</v>
      </c>
      <c r="D40" s="11">
        <f>[36]Dezembro!$F$7</f>
        <v>90</v>
      </c>
      <c r="E40" s="11">
        <f>[36]Dezembro!$F$8</f>
        <v>91</v>
      </c>
      <c r="F40" s="11">
        <f>[36]Dezembro!$F$9</f>
        <v>89</v>
      </c>
      <c r="G40" s="11">
        <f>[36]Dezembro!$F$10</f>
        <v>84</v>
      </c>
      <c r="H40" s="11">
        <f>[36]Dezembro!$F$11</f>
        <v>73</v>
      </c>
      <c r="I40" s="11">
        <f>[36]Dezembro!$F$12</f>
        <v>83</v>
      </c>
      <c r="J40" s="11">
        <f>[36]Dezembro!$F$13</f>
        <v>84</v>
      </c>
      <c r="K40" s="11">
        <f>[36]Dezembro!$F$14</f>
        <v>84</v>
      </c>
      <c r="L40" s="11">
        <f>[36]Dezembro!$F$15</f>
        <v>76</v>
      </c>
      <c r="M40" s="11">
        <f>[36]Dezembro!$F$16</f>
        <v>80</v>
      </c>
      <c r="N40" s="11">
        <f>[36]Dezembro!$F$17</f>
        <v>78</v>
      </c>
      <c r="O40" s="11">
        <f>[36]Dezembro!$F$18</f>
        <v>81</v>
      </c>
      <c r="P40" s="11">
        <f>[36]Dezembro!$F$19</f>
        <v>76</v>
      </c>
      <c r="Q40" s="11">
        <f>[36]Dezembro!$F$20</f>
        <v>87</v>
      </c>
      <c r="R40" s="11">
        <f>[36]Dezembro!$F$21</f>
        <v>82</v>
      </c>
      <c r="S40" s="11">
        <f>[36]Dezembro!$F$22</f>
        <v>78</v>
      </c>
      <c r="T40" s="11">
        <f>[36]Dezembro!$F$23</f>
        <v>83</v>
      </c>
      <c r="U40" s="11">
        <f>[36]Dezembro!$F$24</f>
        <v>79</v>
      </c>
      <c r="V40" s="11">
        <f>[36]Dezembro!$F$25</f>
        <v>76</v>
      </c>
      <c r="W40" s="11">
        <f>[36]Dezembro!$F$26</f>
        <v>94</v>
      </c>
      <c r="X40" s="11">
        <f>[36]Dezembro!$F$27</f>
        <v>91</v>
      </c>
      <c r="Y40" s="11">
        <f>[36]Dezembro!$F$28</f>
        <v>93</v>
      </c>
      <c r="Z40" s="11">
        <f>[36]Dezembro!$F$29</f>
        <v>94</v>
      </c>
      <c r="AA40" s="11">
        <f>[36]Dezembro!$F$30</f>
        <v>89</v>
      </c>
      <c r="AB40" s="11">
        <f>[36]Dezembro!$F$31</f>
        <v>91</v>
      </c>
      <c r="AC40" s="11">
        <f>[36]Dezembro!$F$32</f>
        <v>86</v>
      </c>
      <c r="AD40" s="11">
        <f>[36]Dezembro!$F$33</f>
        <v>94</v>
      </c>
      <c r="AE40" s="11">
        <f>[36]Dezembro!$F$34</f>
        <v>90</v>
      </c>
      <c r="AF40" s="11">
        <f>[36]Dezembro!$F$35</f>
        <v>93</v>
      </c>
      <c r="AG40" s="15">
        <f t="shared" si="14"/>
        <v>94</v>
      </c>
      <c r="AH40" s="95">
        <f t="shared" si="15"/>
        <v>85.516129032258064</v>
      </c>
    </row>
    <row r="41" spans="1:36" x14ac:dyDescent="0.2">
      <c r="A41" s="59" t="s">
        <v>175</v>
      </c>
      <c r="B41" s="11">
        <f>[37]Dezembro!$F$5</f>
        <v>98</v>
      </c>
      <c r="C41" s="11">
        <f>[37]Dezembro!$F$6</f>
        <v>97</v>
      </c>
      <c r="D41" s="11">
        <f>[37]Dezembro!$F$7</f>
        <v>91</v>
      </c>
      <c r="E41" s="11">
        <f>[37]Dezembro!$F$8</f>
        <v>94</v>
      </c>
      <c r="F41" s="11">
        <f>[37]Dezembro!$F$9</f>
        <v>92</v>
      </c>
      <c r="G41" s="11">
        <f>[37]Dezembro!$F$10</f>
        <v>87</v>
      </c>
      <c r="H41" s="11">
        <f>[37]Dezembro!$F$11</f>
        <v>78</v>
      </c>
      <c r="I41" s="11">
        <f>[37]Dezembro!$F$12</f>
        <v>67</v>
      </c>
      <c r="J41" s="11">
        <f>[37]Dezembro!$F$13</f>
        <v>83</v>
      </c>
      <c r="K41" s="11">
        <f>[37]Dezembro!$F$14</f>
        <v>86</v>
      </c>
      <c r="L41" s="11">
        <f>[37]Dezembro!$F$15</f>
        <v>82</v>
      </c>
      <c r="M41" s="11">
        <f>[37]Dezembro!$F$16</f>
        <v>97</v>
      </c>
      <c r="N41" s="11">
        <f>[37]Dezembro!$F$17</f>
        <v>96</v>
      </c>
      <c r="O41" s="11">
        <f>[37]Dezembro!$F$18</f>
        <v>95</v>
      </c>
      <c r="P41" s="11">
        <f>[37]Dezembro!$F$19</f>
        <v>91</v>
      </c>
      <c r="Q41" s="11">
        <f>[37]Dezembro!$F$20</f>
        <v>97</v>
      </c>
      <c r="R41" s="11">
        <f>[37]Dezembro!$F$21</f>
        <v>93</v>
      </c>
      <c r="S41" s="11">
        <f>[37]Dezembro!$F$22</f>
        <v>96</v>
      </c>
      <c r="T41" s="11">
        <f>[37]Dezembro!$F$23</f>
        <v>98</v>
      </c>
      <c r="U41" s="11">
        <f>[37]Dezembro!$F$24</f>
        <v>98</v>
      </c>
      <c r="V41" s="11">
        <f>[37]Dezembro!$F$25</f>
        <v>88</v>
      </c>
      <c r="W41" s="11">
        <f>[37]Dezembro!$F$26</f>
        <v>92</v>
      </c>
      <c r="X41" s="11">
        <f>[37]Dezembro!$F$27</f>
        <v>93</v>
      </c>
      <c r="Y41" s="11">
        <f>[37]Dezembro!$F$28</f>
        <v>94</v>
      </c>
      <c r="Z41" s="11">
        <f>[37]Dezembro!$F$29</f>
        <v>97</v>
      </c>
      <c r="AA41" s="11">
        <f>[37]Dezembro!$F$30</f>
        <v>98</v>
      </c>
      <c r="AB41" s="11">
        <f>[37]Dezembro!$F$31</f>
        <v>94</v>
      </c>
      <c r="AC41" s="11">
        <f>[37]Dezembro!$F$32</f>
        <v>98</v>
      </c>
      <c r="AD41" s="11">
        <f>[37]Dezembro!$F$33</f>
        <v>97</v>
      </c>
      <c r="AE41" s="11">
        <f>[37]Dezembro!$F$34</f>
        <v>97</v>
      </c>
      <c r="AF41" s="11">
        <f>[37]Dezembro!$F$35</f>
        <v>98</v>
      </c>
      <c r="AG41" s="15">
        <f t="shared" si="14"/>
        <v>98</v>
      </c>
      <c r="AH41" s="95">
        <f t="shared" si="15"/>
        <v>92.322580645161295</v>
      </c>
    </row>
    <row r="42" spans="1:36" x14ac:dyDescent="0.2">
      <c r="A42" s="59" t="s">
        <v>17</v>
      </c>
      <c r="B42" s="11">
        <f>[38]Dezembro!$F$5</f>
        <v>100</v>
      </c>
      <c r="C42" s="11">
        <f>[38]Dezembro!$F$6</f>
        <v>94</v>
      </c>
      <c r="D42" s="11">
        <f>[38]Dezembro!$F$7</f>
        <v>85</v>
      </c>
      <c r="E42" s="11">
        <f>[38]Dezembro!$F$8</f>
        <v>94</v>
      </c>
      <c r="F42" s="11">
        <f>[38]Dezembro!$F$9</f>
        <v>99</v>
      </c>
      <c r="G42" s="11">
        <f>[38]Dezembro!$F$10</f>
        <v>97</v>
      </c>
      <c r="H42" s="11">
        <f>[38]Dezembro!$F$11</f>
        <v>91</v>
      </c>
      <c r="I42" s="11">
        <f>[38]Dezembro!$F$12</f>
        <v>95</v>
      </c>
      <c r="J42" s="11">
        <f>[38]Dezembro!$F$13</f>
        <v>75</v>
      </c>
      <c r="K42" s="11">
        <f>[38]Dezembro!$F$14</f>
        <v>92</v>
      </c>
      <c r="L42" s="11">
        <f>[38]Dezembro!$F$15</f>
        <v>85</v>
      </c>
      <c r="M42" s="11">
        <f>[38]Dezembro!$F$16</f>
        <v>99</v>
      </c>
      <c r="N42" s="11">
        <f>[38]Dezembro!$F$17</f>
        <v>97</v>
      </c>
      <c r="O42" s="11">
        <f>[38]Dezembro!$F$18</f>
        <v>89</v>
      </c>
      <c r="P42" s="11">
        <f>[38]Dezembro!$F$19</f>
        <v>90</v>
      </c>
      <c r="Q42" s="11">
        <f>[38]Dezembro!$F$20</f>
        <v>100</v>
      </c>
      <c r="R42" s="11">
        <f>[38]Dezembro!$F$21</f>
        <v>99</v>
      </c>
      <c r="S42" s="11">
        <f>[38]Dezembro!$F$22</f>
        <v>98</v>
      </c>
      <c r="T42" s="11">
        <f>[38]Dezembro!$F$23</f>
        <v>99</v>
      </c>
      <c r="U42" s="11">
        <f>[38]Dezembro!$F$24</f>
        <v>98</v>
      </c>
      <c r="V42" s="11">
        <f>[38]Dezembro!$F$25</f>
        <v>93</v>
      </c>
      <c r="W42" s="11">
        <f>[38]Dezembro!$F$26</f>
        <v>100</v>
      </c>
      <c r="X42" s="11">
        <f>[38]Dezembro!$F$27</f>
        <v>100</v>
      </c>
      <c r="Y42" s="11">
        <f>[38]Dezembro!$F$28</f>
        <v>99</v>
      </c>
      <c r="Z42" s="11">
        <f>[38]Dezembro!$F$29</f>
        <v>100</v>
      </c>
      <c r="AA42" s="11">
        <f>[38]Dezembro!$F$30</f>
        <v>99</v>
      </c>
      <c r="AB42" s="11">
        <f>[38]Dezembro!$F$31</f>
        <v>100</v>
      </c>
      <c r="AC42" s="11">
        <f>[38]Dezembro!$F$32</f>
        <v>98</v>
      </c>
      <c r="AD42" s="11">
        <f>[38]Dezembro!$F$33</f>
        <v>97</v>
      </c>
      <c r="AE42" s="11">
        <f>[38]Dezembro!$F$34</f>
        <v>100</v>
      </c>
      <c r="AF42" s="11">
        <f>[38]Dezembro!$F$35</f>
        <v>100</v>
      </c>
      <c r="AG42" s="15">
        <f t="shared" ref="AG42:AG43" si="16">MAX(B42:AF42)</f>
        <v>100</v>
      </c>
      <c r="AH42" s="95">
        <f t="shared" ref="AH42:AH43" si="17">AVERAGE(B42:AF42)</f>
        <v>95.548387096774192</v>
      </c>
    </row>
    <row r="43" spans="1:36" x14ac:dyDescent="0.2">
      <c r="A43" s="59" t="s">
        <v>157</v>
      </c>
      <c r="B43" s="11">
        <f>[39]Dezembro!$F$5</f>
        <v>98</v>
      </c>
      <c r="C43" s="11">
        <f>[39]Dezembro!$F$6</f>
        <v>98</v>
      </c>
      <c r="D43" s="11">
        <f>[39]Dezembro!$F$7</f>
        <v>96</v>
      </c>
      <c r="E43" s="11">
        <f>[39]Dezembro!$F$8</f>
        <v>98</v>
      </c>
      <c r="F43" s="11">
        <f>[39]Dezembro!$F$9</f>
        <v>97</v>
      </c>
      <c r="G43" s="11">
        <f>[39]Dezembro!$F$10</f>
        <v>97</v>
      </c>
      <c r="H43" s="11">
        <f>[39]Dezembro!$F$11</f>
        <v>96</v>
      </c>
      <c r="I43" s="11">
        <f>[39]Dezembro!$F$12</f>
        <v>86</v>
      </c>
      <c r="J43" s="11">
        <f>[39]Dezembro!$F$13</f>
        <v>84</v>
      </c>
      <c r="K43" s="11">
        <f>[39]Dezembro!$F$14</f>
        <v>92</v>
      </c>
      <c r="L43" s="11">
        <f>[39]Dezembro!$F$15</f>
        <v>79</v>
      </c>
      <c r="M43" s="11">
        <f>[39]Dezembro!$F$16</f>
        <v>90</v>
      </c>
      <c r="N43" s="11">
        <f>[39]Dezembro!$F$17</f>
        <v>97</v>
      </c>
      <c r="O43" s="11">
        <f>[39]Dezembro!$F$18</f>
        <v>95</v>
      </c>
      <c r="P43" s="11">
        <f>[39]Dezembro!$F$19</f>
        <v>92</v>
      </c>
      <c r="Q43" s="11">
        <f>[39]Dezembro!$F$20</f>
        <v>98</v>
      </c>
      <c r="R43" s="11">
        <f>[39]Dezembro!$F$21</f>
        <v>96</v>
      </c>
      <c r="S43" s="11">
        <f>[39]Dezembro!$F$22</f>
        <v>95</v>
      </c>
      <c r="T43" s="11">
        <f>[39]Dezembro!$F$23</f>
        <v>98</v>
      </c>
      <c r="U43" s="11">
        <f>[39]Dezembro!$F$24</f>
        <v>97</v>
      </c>
      <c r="V43" s="11">
        <f>[39]Dezembro!$F$25</f>
        <v>97</v>
      </c>
      <c r="W43" s="11">
        <f>[39]Dezembro!$F$26</f>
        <v>93</v>
      </c>
      <c r="X43" s="11">
        <f>[39]Dezembro!$F$27</f>
        <v>97</v>
      </c>
      <c r="Y43" s="11">
        <f>[39]Dezembro!$F$28</f>
        <v>98</v>
      </c>
      <c r="Z43" s="11">
        <f>[39]Dezembro!$F$29</f>
        <v>98</v>
      </c>
      <c r="AA43" s="11">
        <f>[39]Dezembro!$F$30</f>
        <v>98</v>
      </c>
      <c r="AB43" s="11">
        <f>[39]Dezembro!$F$31</f>
        <v>98</v>
      </c>
      <c r="AC43" s="11">
        <f>[39]Dezembro!$F$32</f>
        <v>97</v>
      </c>
      <c r="AD43" s="11">
        <f>[39]Dezembro!$F$33</f>
        <v>98</v>
      </c>
      <c r="AE43" s="11">
        <f>[39]Dezembro!$F$34</f>
        <v>98</v>
      </c>
      <c r="AF43" s="11">
        <f>[39]Dezembro!$F$35</f>
        <v>98</v>
      </c>
      <c r="AG43" s="15">
        <f t="shared" si="16"/>
        <v>98</v>
      </c>
      <c r="AH43" s="95">
        <f t="shared" si="17"/>
        <v>95.129032258064512</v>
      </c>
    </row>
    <row r="44" spans="1:36" x14ac:dyDescent="0.2">
      <c r="A44" s="59" t="s">
        <v>18</v>
      </c>
      <c r="B44" s="11">
        <f>[40]Dezembro!$F$5</f>
        <v>98</v>
      </c>
      <c r="C44" s="11">
        <f>[40]Dezembro!$F$6</f>
        <v>93</v>
      </c>
      <c r="D44" s="11">
        <f>[40]Dezembro!$F$7</f>
        <v>87</v>
      </c>
      <c r="E44" s="11">
        <f>[40]Dezembro!$F$8</f>
        <v>93</v>
      </c>
      <c r="F44" s="11">
        <f>[40]Dezembro!$F$9</f>
        <v>91</v>
      </c>
      <c r="G44" s="11">
        <f>[40]Dezembro!$F$10</f>
        <v>90</v>
      </c>
      <c r="H44" s="11">
        <f>[40]Dezembro!$F$11</f>
        <v>81</v>
      </c>
      <c r="I44" s="11">
        <f>[40]Dezembro!$F$12</f>
        <v>78</v>
      </c>
      <c r="J44" s="11">
        <f>[40]Dezembro!$F$13</f>
        <v>82</v>
      </c>
      <c r="K44" s="11">
        <f>[40]Dezembro!$F$14</f>
        <v>80</v>
      </c>
      <c r="L44" s="11">
        <f>[40]Dezembro!$F$15</f>
        <v>86</v>
      </c>
      <c r="M44" s="11">
        <f>[40]Dezembro!$F$16</f>
        <v>92</v>
      </c>
      <c r="N44" s="11">
        <f>[40]Dezembro!$F$17</f>
        <v>93</v>
      </c>
      <c r="O44" s="11">
        <f>[40]Dezembro!$F$18</f>
        <v>88</v>
      </c>
      <c r="P44" s="11">
        <f>[40]Dezembro!$F$19</f>
        <v>88</v>
      </c>
      <c r="Q44" s="11">
        <f>[40]Dezembro!$F$20</f>
        <v>93</v>
      </c>
      <c r="R44" s="11">
        <f>[40]Dezembro!$F$21</f>
        <v>94</v>
      </c>
      <c r="S44" s="11">
        <f>[40]Dezembro!$F$22</f>
        <v>88</v>
      </c>
      <c r="T44" s="11">
        <f>[40]Dezembro!$F$23</f>
        <v>92</v>
      </c>
      <c r="U44" s="11">
        <f>[40]Dezembro!$F$24</f>
        <v>89</v>
      </c>
      <c r="V44" s="11">
        <f>[40]Dezembro!$F$25</f>
        <v>89</v>
      </c>
      <c r="W44" s="11">
        <f>[40]Dezembro!$F$26</f>
        <v>91</v>
      </c>
      <c r="X44" s="11">
        <f>[40]Dezembro!$F$27</f>
        <v>92</v>
      </c>
      <c r="Y44" s="11">
        <f>[40]Dezembro!$F$28</f>
        <v>96</v>
      </c>
      <c r="Z44" s="11">
        <f>[40]Dezembro!$F$29</f>
        <v>96</v>
      </c>
      <c r="AA44" s="11">
        <f>[40]Dezembro!$F$30</f>
        <v>94</v>
      </c>
      <c r="AB44" s="11">
        <f>[40]Dezembro!$F$31</f>
        <v>96</v>
      </c>
      <c r="AC44" s="11">
        <f>[40]Dezembro!$F$32</f>
        <v>96</v>
      </c>
      <c r="AD44" s="11">
        <f>[40]Dezembro!$F$33</f>
        <v>97</v>
      </c>
      <c r="AE44" s="11">
        <f>[40]Dezembro!$F$34</f>
        <v>97</v>
      </c>
      <c r="AF44" s="11">
        <f>[40]Dezembro!$F$35</f>
        <v>98</v>
      </c>
      <c r="AG44" s="15">
        <f t="shared" ref="AG44:AG45" si="18">MAX(B44:AF44)</f>
        <v>98</v>
      </c>
      <c r="AH44" s="95">
        <f t="shared" ref="AH44:AH45" si="19">AVERAGE(B44:AF44)</f>
        <v>90.903225806451616</v>
      </c>
      <c r="AJ44" t="s">
        <v>47</v>
      </c>
    </row>
    <row r="45" spans="1:36" x14ac:dyDescent="0.2">
      <c r="A45" s="59" t="s">
        <v>162</v>
      </c>
      <c r="B45" s="11">
        <f>[41]Dezembro!$F$5</f>
        <v>97</v>
      </c>
      <c r="C45" s="11">
        <f>[41]Dezembro!$F$6</f>
        <v>97</v>
      </c>
      <c r="D45" s="11">
        <f>[41]Dezembro!$F$7</f>
        <v>92</v>
      </c>
      <c r="E45" s="11">
        <f>[41]Dezembro!$F$8</f>
        <v>96</v>
      </c>
      <c r="F45" s="11">
        <f>[41]Dezembro!$F$9</f>
        <v>93</v>
      </c>
      <c r="G45" s="11">
        <f>[41]Dezembro!$F$10</f>
        <v>89</v>
      </c>
      <c r="H45" s="11">
        <f>[41]Dezembro!$F$11</f>
        <v>85</v>
      </c>
      <c r="I45" s="11">
        <f>[41]Dezembro!$F$12</f>
        <v>74</v>
      </c>
      <c r="J45" s="11">
        <f>[41]Dezembro!$F$13</f>
        <v>72</v>
      </c>
      <c r="K45" s="11">
        <f>[41]Dezembro!$F$14</f>
        <v>87</v>
      </c>
      <c r="L45" s="11">
        <f>[41]Dezembro!$F$15</f>
        <v>85</v>
      </c>
      <c r="M45" s="11">
        <f>[41]Dezembro!$F$16</f>
        <v>89</v>
      </c>
      <c r="N45" s="11">
        <f>[41]Dezembro!$F$17</f>
        <v>92</v>
      </c>
      <c r="O45" s="11">
        <f>[41]Dezembro!$F$18</f>
        <v>92</v>
      </c>
      <c r="P45" s="11">
        <f>[41]Dezembro!$F$19</f>
        <v>92</v>
      </c>
      <c r="Q45" s="11">
        <f>[41]Dezembro!$F$20</f>
        <v>93</v>
      </c>
      <c r="R45" s="11">
        <f>[41]Dezembro!$F$21</f>
        <v>89</v>
      </c>
      <c r="S45" s="11">
        <f>[41]Dezembro!$F$22</f>
        <v>89</v>
      </c>
      <c r="T45" s="11">
        <f>[41]Dezembro!$F$23</f>
        <v>91</v>
      </c>
      <c r="U45" s="11">
        <f>[41]Dezembro!$F$24</f>
        <v>91</v>
      </c>
      <c r="V45" s="11">
        <f>[41]Dezembro!$F$25</f>
        <v>88</v>
      </c>
      <c r="W45" s="11">
        <f>[41]Dezembro!$F$26</f>
        <v>95</v>
      </c>
      <c r="X45" s="11">
        <f>[41]Dezembro!$F$27</f>
        <v>93</v>
      </c>
      <c r="Y45" s="11">
        <f>[41]Dezembro!$F$28</f>
        <v>98</v>
      </c>
      <c r="Z45" s="11">
        <f>[41]Dezembro!$F$29</f>
        <v>97</v>
      </c>
      <c r="AA45" s="11">
        <f>[41]Dezembro!$F$30</f>
        <v>98</v>
      </c>
      <c r="AB45" s="11">
        <f>[41]Dezembro!$F$31</f>
        <v>98</v>
      </c>
      <c r="AC45" s="11">
        <f>[41]Dezembro!$F$32</f>
        <v>98</v>
      </c>
      <c r="AD45" s="11">
        <f>[41]Dezembro!$F$33</f>
        <v>97</v>
      </c>
      <c r="AE45" s="11">
        <f>[41]Dezembro!$F$34</f>
        <v>97</v>
      </c>
      <c r="AF45" s="11">
        <f>[41]Dezembro!$F$35</f>
        <v>97</v>
      </c>
      <c r="AG45" s="15">
        <f t="shared" si="18"/>
        <v>98</v>
      </c>
      <c r="AH45" s="95">
        <f t="shared" si="19"/>
        <v>91.645161290322577</v>
      </c>
      <c r="AJ45" t="s">
        <v>47</v>
      </c>
    </row>
    <row r="46" spans="1:36" x14ac:dyDescent="0.2">
      <c r="A46" s="59" t="s">
        <v>19</v>
      </c>
      <c r="B46" s="11">
        <f>[42]Dezembro!$F$5</f>
        <v>97</v>
      </c>
      <c r="C46" s="11">
        <f>[42]Dezembro!$F$6</f>
        <v>91</v>
      </c>
      <c r="D46" s="11">
        <f>[42]Dezembro!$F$7</f>
        <v>85</v>
      </c>
      <c r="E46" s="11">
        <f>[42]Dezembro!$F$8</f>
        <v>81</v>
      </c>
      <c r="F46" s="11">
        <f>[42]Dezembro!$F$9</f>
        <v>80</v>
      </c>
      <c r="G46" s="11">
        <f>[42]Dezembro!$F$10</f>
        <v>75</v>
      </c>
      <c r="H46" s="11">
        <f>[42]Dezembro!$F$11</f>
        <v>74</v>
      </c>
      <c r="I46" s="11">
        <f>[42]Dezembro!$F$12</f>
        <v>83</v>
      </c>
      <c r="J46" s="11">
        <f>[42]Dezembro!$F$13</f>
        <v>77</v>
      </c>
      <c r="K46" s="11">
        <f>[42]Dezembro!$F$14</f>
        <v>67</v>
      </c>
      <c r="L46" s="11">
        <f>[42]Dezembro!$F$15</f>
        <v>62</v>
      </c>
      <c r="M46" s="11">
        <f>[42]Dezembro!$F$16</f>
        <v>73</v>
      </c>
      <c r="N46" s="11">
        <f>[42]Dezembro!$F$17</f>
        <v>95</v>
      </c>
      <c r="O46" s="11">
        <f>[42]Dezembro!$F$18</f>
        <v>86</v>
      </c>
      <c r="P46" s="11">
        <f>[42]Dezembro!$F$19</f>
        <v>93</v>
      </c>
      <c r="Q46" s="11">
        <f>[42]Dezembro!$F$20</f>
        <v>94</v>
      </c>
      <c r="R46" s="11">
        <f>[42]Dezembro!$F$21</f>
        <v>95</v>
      </c>
      <c r="S46" s="11">
        <f>[42]Dezembro!$F$22</f>
        <v>86</v>
      </c>
      <c r="T46" s="11">
        <f>[42]Dezembro!$F$23</f>
        <v>92</v>
      </c>
      <c r="U46" s="11">
        <f>[42]Dezembro!$F$24</f>
        <v>91</v>
      </c>
      <c r="V46" s="11">
        <f>[42]Dezembro!$F$25</f>
        <v>95</v>
      </c>
      <c r="W46" s="11">
        <f>[42]Dezembro!$F$26</f>
        <v>95</v>
      </c>
      <c r="X46" s="11">
        <f>[42]Dezembro!$F$27</f>
        <v>96</v>
      </c>
      <c r="Y46" s="11">
        <f>[42]Dezembro!$F$28</f>
        <v>96</v>
      </c>
      <c r="Z46" s="11">
        <f>[42]Dezembro!$F$29</f>
        <v>96</v>
      </c>
      <c r="AA46" s="11">
        <f>[42]Dezembro!$F$30</f>
        <v>96</v>
      </c>
      <c r="AB46" s="11">
        <f>[42]Dezembro!$F$31</f>
        <v>95</v>
      </c>
      <c r="AC46" s="11">
        <f>[42]Dezembro!$F$32</f>
        <v>94</v>
      </c>
      <c r="AD46" s="11">
        <f>[42]Dezembro!$F$33</f>
        <v>96</v>
      </c>
      <c r="AE46" s="11">
        <f>[42]Dezembro!$F$34</f>
        <v>97</v>
      </c>
      <c r="AF46" s="11">
        <f>[42]Dezembro!$F$35</f>
        <v>96</v>
      </c>
      <c r="AG46" s="15">
        <f t="shared" ref="AG46" si="20">MAX(B46:AF46)</f>
        <v>97</v>
      </c>
      <c r="AH46" s="95">
        <f>AVERAGE(B46:AF46)</f>
        <v>88.032258064516128</v>
      </c>
      <c r="AI46" s="12" t="s">
        <v>47</v>
      </c>
      <c r="AJ46" t="s">
        <v>47</v>
      </c>
    </row>
    <row r="47" spans="1:36" x14ac:dyDescent="0.2">
      <c r="A47" s="59" t="s">
        <v>31</v>
      </c>
      <c r="B47" s="11">
        <f>[43]Dezembro!$F$5</f>
        <v>94</v>
      </c>
      <c r="C47" s="11">
        <f>[43]Dezembro!$F$6</f>
        <v>86</v>
      </c>
      <c r="D47" s="11">
        <f>[43]Dezembro!$F$7</f>
        <v>84</v>
      </c>
      <c r="E47" s="11">
        <f>[43]Dezembro!$F$8</f>
        <v>82</v>
      </c>
      <c r="F47" s="11">
        <f>[43]Dezembro!$F$9</f>
        <v>80</v>
      </c>
      <c r="G47" s="11">
        <f>[43]Dezembro!$F$10</f>
        <v>88</v>
      </c>
      <c r="H47" s="11">
        <f>[43]Dezembro!$F$11</f>
        <v>83</v>
      </c>
      <c r="I47" s="11">
        <f>[43]Dezembro!$F$12</f>
        <v>75</v>
      </c>
      <c r="J47" s="11">
        <f>[43]Dezembro!$F$13</f>
        <v>76</v>
      </c>
      <c r="K47" s="11">
        <f>[43]Dezembro!$F$14</f>
        <v>78</v>
      </c>
      <c r="L47" s="11">
        <f>[43]Dezembro!$F$15</f>
        <v>70</v>
      </c>
      <c r="M47" s="11">
        <f>[43]Dezembro!$F$16</f>
        <v>87</v>
      </c>
      <c r="N47" s="11">
        <f>[43]Dezembro!$F$17</f>
        <v>92</v>
      </c>
      <c r="O47" s="11">
        <f>[43]Dezembro!$F$18</f>
        <v>80</v>
      </c>
      <c r="P47" s="11">
        <f>[43]Dezembro!$F$19</f>
        <v>81</v>
      </c>
      <c r="Q47" s="11">
        <f>[43]Dezembro!$F$20</f>
        <v>88</v>
      </c>
      <c r="R47" s="11">
        <f>[43]Dezembro!$F$21</f>
        <v>90</v>
      </c>
      <c r="S47" s="11">
        <f>[43]Dezembro!$F$22</f>
        <v>82</v>
      </c>
      <c r="T47" s="11">
        <f>[43]Dezembro!$F$23</f>
        <v>86</v>
      </c>
      <c r="U47" s="11">
        <f>[43]Dezembro!$F$24</f>
        <v>81</v>
      </c>
      <c r="V47" s="11">
        <f>[43]Dezembro!$F$25</f>
        <v>85</v>
      </c>
      <c r="W47" s="11">
        <f>[43]Dezembro!$F$26</f>
        <v>87</v>
      </c>
      <c r="X47" s="11">
        <f>[43]Dezembro!$F$27</f>
        <v>90</v>
      </c>
      <c r="Y47" s="11">
        <f>[43]Dezembro!$F$28</f>
        <v>93</v>
      </c>
      <c r="Z47" s="11">
        <f>[43]Dezembro!$F$29</f>
        <v>94</v>
      </c>
      <c r="AA47" s="11">
        <f>[43]Dezembro!$F$30</f>
        <v>91</v>
      </c>
      <c r="AB47" s="11">
        <f>[43]Dezembro!$F$31</f>
        <v>95</v>
      </c>
      <c r="AC47" s="11">
        <f>[43]Dezembro!$F$32</f>
        <v>93</v>
      </c>
      <c r="AD47" s="11">
        <f>[43]Dezembro!$F$33</f>
        <v>95</v>
      </c>
      <c r="AE47" s="11">
        <f>[43]Dezembro!$F$34</f>
        <v>95</v>
      </c>
      <c r="AF47" s="11">
        <f>[43]Dezembro!$F$35</f>
        <v>96</v>
      </c>
      <c r="AG47" s="15">
        <f>MAX(B47:AF47)</f>
        <v>96</v>
      </c>
      <c r="AH47" s="95">
        <f t="shared" ref="AH47" si="21">AVERAGE(B47:AF47)</f>
        <v>86.354838709677423</v>
      </c>
      <c r="AJ47" t="s">
        <v>47</v>
      </c>
    </row>
    <row r="48" spans="1:36" x14ac:dyDescent="0.2">
      <c r="A48" s="59" t="s">
        <v>44</v>
      </c>
      <c r="B48" s="11">
        <f>[44]Dezembro!$F$5</f>
        <v>98</v>
      </c>
      <c r="C48" s="11">
        <f>[44]Dezembro!$F$6</f>
        <v>98</v>
      </c>
      <c r="D48" s="11">
        <f>[44]Dezembro!$F$7</f>
        <v>90</v>
      </c>
      <c r="E48" s="11">
        <f>[44]Dezembro!$F$8</f>
        <v>89</v>
      </c>
      <c r="F48" s="11">
        <f>[44]Dezembro!$F$9</f>
        <v>85</v>
      </c>
      <c r="G48" s="11">
        <f>[44]Dezembro!$F$10</f>
        <v>81</v>
      </c>
      <c r="H48" s="11">
        <f>[44]Dezembro!$F$11</f>
        <v>90</v>
      </c>
      <c r="I48" s="11">
        <f>[44]Dezembro!$F$12</f>
        <v>88</v>
      </c>
      <c r="J48" s="11">
        <f>[44]Dezembro!$F$13</f>
        <v>88</v>
      </c>
      <c r="K48" s="11">
        <f>[44]Dezembro!$F$14</f>
        <v>91</v>
      </c>
      <c r="L48" s="11">
        <f>[44]Dezembro!$F$15</f>
        <v>88</v>
      </c>
      <c r="M48" s="11">
        <f>[44]Dezembro!$F$16</f>
        <v>88</v>
      </c>
      <c r="N48" s="11">
        <f>[44]Dezembro!$F$17</f>
        <v>91</v>
      </c>
      <c r="O48" s="11">
        <f>[44]Dezembro!$F$18</f>
        <v>87</v>
      </c>
      <c r="P48" s="11">
        <f>[44]Dezembro!$F$19</f>
        <v>84</v>
      </c>
      <c r="Q48" s="11">
        <f>[44]Dezembro!$F$20</f>
        <v>93</v>
      </c>
      <c r="R48" s="11">
        <f>[44]Dezembro!$F$21</f>
        <v>86</v>
      </c>
      <c r="S48" s="11">
        <f>[44]Dezembro!$F$22</f>
        <v>84</v>
      </c>
      <c r="T48" s="11">
        <f>[44]Dezembro!$F$23</f>
        <v>91</v>
      </c>
      <c r="U48" s="11">
        <f>[44]Dezembro!$F$24</f>
        <v>87</v>
      </c>
      <c r="V48" s="11">
        <f>[44]Dezembro!$F$25</f>
        <v>84</v>
      </c>
      <c r="W48" s="11">
        <f>[44]Dezembro!$F$26</f>
        <v>93</v>
      </c>
      <c r="X48" s="11">
        <f>[44]Dezembro!$F$27</f>
        <v>91</v>
      </c>
      <c r="Y48" s="11">
        <f>[44]Dezembro!$F$28</f>
        <v>93</v>
      </c>
      <c r="Z48" s="11">
        <f>[44]Dezembro!$F$29</f>
        <v>92</v>
      </c>
      <c r="AA48" s="11">
        <f>[44]Dezembro!$F$30</f>
        <v>97</v>
      </c>
      <c r="AB48" s="11">
        <f>[44]Dezembro!$F$31</f>
        <v>94</v>
      </c>
      <c r="AC48" s="11">
        <f>[44]Dezembro!$F$32</f>
        <v>96</v>
      </c>
      <c r="AD48" s="11">
        <f>[44]Dezembro!$F$33</f>
        <v>97</v>
      </c>
      <c r="AE48" s="11">
        <f>[44]Dezembro!$F$34</f>
        <v>97</v>
      </c>
      <c r="AF48" s="11">
        <f>[44]Dezembro!$F$35</f>
        <v>94</v>
      </c>
      <c r="AG48" s="15">
        <f>MAX(B48:AF48)</f>
        <v>98</v>
      </c>
      <c r="AH48" s="95">
        <f>AVERAGE(B48:AF48)</f>
        <v>90.483870967741936</v>
      </c>
      <c r="AI48" s="12" t="s">
        <v>47</v>
      </c>
      <c r="AJ48" t="s">
        <v>47</v>
      </c>
    </row>
    <row r="49" spans="1:36" x14ac:dyDescent="0.2">
      <c r="A49" s="59" t="s">
        <v>20</v>
      </c>
      <c r="B49" s="11">
        <f>[45]Dezembro!$F$5</f>
        <v>100</v>
      </c>
      <c r="C49" s="11">
        <f>[45]Dezembro!$F$6</f>
        <v>100</v>
      </c>
      <c r="D49" s="11">
        <f>[45]Dezembro!$F$7</f>
        <v>93</v>
      </c>
      <c r="E49" s="11">
        <f>[45]Dezembro!$F$8</f>
        <v>94</v>
      </c>
      <c r="F49" s="11">
        <f>[45]Dezembro!$F$9</f>
        <v>85</v>
      </c>
      <c r="G49" s="11">
        <f>[45]Dezembro!$F$10</f>
        <v>82</v>
      </c>
      <c r="H49" s="11">
        <f>[45]Dezembro!$F$11</f>
        <v>69</v>
      </c>
      <c r="I49" s="11">
        <f>[45]Dezembro!$F$12</f>
        <v>77</v>
      </c>
      <c r="J49" s="11">
        <f>[45]Dezembro!$F$13</f>
        <v>77</v>
      </c>
      <c r="K49" s="11">
        <f>[45]Dezembro!$F$14</f>
        <v>86</v>
      </c>
      <c r="L49" s="11">
        <f>[45]Dezembro!$F$15</f>
        <v>88</v>
      </c>
      <c r="M49" s="11">
        <f>[45]Dezembro!$F$16</f>
        <v>84</v>
      </c>
      <c r="N49" s="11">
        <f>[45]Dezembro!$F$17</f>
        <v>91</v>
      </c>
      <c r="O49" s="11">
        <f>[45]Dezembro!$F$18</f>
        <v>100</v>
      </c>
      <c r="P49" s="11">
        <f>[45]Dezembro!$F$19</f>
        <v>88</v>
      </c>
      <c r="Q49" s="11">
        <f>[45]Dezembro!$F$20</f>
        <v>95</v>
      </c>
      <c r="R49" s="11">
        <f>[45]Dezembro!$F$21</f>
        <v>92</v>
      </c>
      <c r="S49" s="11">
        <f>[45]Dezembro!$F$22</f>
        <v>90</v>
      </c>
      <c r="T49" s="11">
        <f>[45]Dezembro!$F$23</f>
        <v>91</v>
      </c>
      <c r="U49" s="11">
        <f>[45]Dezembro!$F$24</f>
        <v>89</v>
      </c>
      <c r="V49" s="11">
        <f>[45]Dezembro!$F$25</f>
        <v>98</v>
      </c>
      <c r="W49" s="11">
        <f>[45]Dezembro!$F$26</f>
        <v>95</v>
      </c>
      <c r="X49" s="11">
        <f>[45]Dezembro!$F$27</f>
        <v>100</v>
      </c>
      <c r="Y49" s="11">
        <f>[45]Dezembro!$F$28</f>
        <v>100</v>
      </c>
      <c r="Z49" s="11">
        <f>[45]Dezembro!$F$29</f>
        <v>100</v>
      </c>
      <c r="AA49" s="11">
        <f>[45]Dezembro!$F$30</f>
        <v>100</v>
      </c>
      <c r="AB49" s="11">
        <f>[45]Dezembro!$F$31</f>
        <v>100</v>
      </c>
      <c r="AC49" s="11">
        <f>[45]Dezembro!$F$32</f>
        <v>100</v>
      </c>
      <c r="AD49" s="11">
        <f>[45]Dezembro!$F$33</f>
        <v>100</v>
      </c>
      <c r="AE49" s="11">
        <f>[45]Dezembro!$F$34</f>
        <v>100</v>
      </c>
      <c r="AF49" s="11">
        <f>[45]Dezembro!$F$35</f>
        <v>100</v>
      </c>
      <c r="AG49" s="15">
        <f>MAX(B49:AF49)</f>
        <v>100</v>
      </c>
      <c r="AH49" s="95">
        <f>AVERAGE(B49:AF49)</f>
        <v>92.387096774193552</v>
      </c>
    </row>
    <row r="50" spans="1:36" s="5" customFormat="1" ht="17.100000000000001" customHeight="1" x14ac:dyDescent="0.2">
      <c r="A50" s="60" t="s">
        <v>33</v>
      </c>
      <c r="B50" s="13">
        <f t="shared" ref="B50:AG50" si="22">MAX(B5:B49)</f>
        <v>100</v>
      </c>
      <c r="C50" s="13">
        <f t="shared" si="22"/>
        <v>100</v>
      </c>
      <c r="D50" s="13">
        <f t="shared" si="22"/>
        <v>97</v>
      </c>
      <c r="E50" s="13">
        <f t="shared" si="22"/>
        <v>100</v>
      </c>
      <c r="F50" s="13">
        <f t="shared" si="22"/>
        <v>99</v>
      </c>
      <c r="G50" s="13">
        <f t="shared" si="22"/>
        <v>97</v>
      </c>
      <c r="H50" s="13">
        <f t="shared" si="22"/>
        <v>96</v>
      </c>
      <c r="I50" s="13">
        <f t="shared" si="22"/>
        <v>95</v>
      </c>
      <c r="J50" s="13">
        <f t="shared" si="22"/>
        <v>95</v>
      </c>
      <c r="K50" s="13">
        <f t="shared" si="22"/>
        <v>94</v>
      </c>
      <c r="L50" s="13">
        <f t="shared" si="22"/>
        <v>93</v>
      </c>
      <c r="M50" s="13">
        <f t="shared" si="22"/>
        <v>99</v>
      </c>
      <c r="N50" s="13">
        <f t="shared" si="22"/>
        <v>100</v>
      </c>
      <c r="O50" s="13">
        <f t="shared" si="22"/>
        <v>100</v>
      </c>
      <c r="P50" s="13">
        <f t="shared" si="22"/>
        <v>100</v>
      </c>
      <c r="Q50" s="13">
        <f t="shared" si="22"/>
        <v>100</v>
      </c>
      <c r="R50" s="13">
        <f t="shared" si="22"/>
        <v>100</v>
      </c>
      <c r="S50" s="13">
        <f t="shared" si="22"/>
        <v>98</v>
      </c>
      <c r="T50" s="13">
        <f t="shared" si="22"/>
        <v>100</v>
      </c>
      <c r="U50" s="13">
        <f t="shared" si="22"/>
        <v>98</v>
      </c>
      <c r="V50" s="13">
        <f t="shared" si="22"/>
        <v>98</v>
      </c>
      <c r="W50" s="13">
        <f t="shared" si="22"/>
        <v>100</v>
      </c>
      <c r="X50" s="13">
        <f t="shared" si="22"/>
        <v>100</v>
      </c>
      <c r="Y50" s="13">
        <f t="shared" si="22"/>
        <v>100</v>
      </c>
      <c r="Z50" s="13">
        <f t="shared" si="22"/>
        <v>100</v>
      </c>
      <c r="AA50" s="13">
        <f t="shared" si="22"/>
        <v>100</v>
      </c>
      <c r="AB50" s="13">
        <f t="shared" si="22"/>
        <v>100</v>
      </c>
      <c r="AC50" s="13">
        <f t="shared" si="22"/>
        <v>100</v>
      </c>
      <c r="AD50" s="13">
        <f t="shared" si="22"/>
        <v>100</v>
      </c>
      <c r="AE50" s="13">
        <f t="shared" si="22"/>
        <v>100</v>
      </c>
      <c r="AF50" s="13">
        <f t="shared" ref="AF50" si="23">MAX(AF5:AF49)</f>
        <v>100</v>
      </c>
      <c r="AG50" s="15">
        <f t="shared" si="22"/>
        <v>100</v>
      </c>
      <c r="AH50" s="95">
        <f>AVERAGE(AH5:AH49)</f>
        <v>87.907680596619741</v>
      </c>
      <c r="AJ50" s="5" t="s">
        <v>47</v>
      </c>
    </row>
    <row r="51" spans="1:36" x14ac:dyDescent="0.2">
      <c r="A51" s="48"/>
      <c r="B51" s="49"/>
      <c r="C51" s="49"/>
      <c r="D51" s="49" t="s">
        <v>101</v>
      </c>
      <c r="E51" s="49"/>
      <c r="F51" s="49"/>
      <c r="G51" s="49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56"/>
      <c r="AE51" s="62" t="s">
        <v>47</v>
      </c>
      <c r="AF51" s="62"/>
      <c r="AG51" s="53"/>
      <c r="AH51" s="55"/>
    </row>
    <row r="52" spans="1:36" x14ac:dyDescent="0.2">
      <c r="A52" s="48"/>
      <c r="B52" s="50" t="s">
        <v>102</v>
      </c>
      <c r="C52" s="50"/>
      <c r="D52" s="50"/>
      <c r="E52" s="50"/>
      <c r="F52" s="50"/>
      <c r="G52" s="50"/>
      <c r="H52" s="50"/>
      <c r="I52" s="50"/>
      <c r="J52" s="91"/>
      <c r="K52" s="91"/>
      <c r="L52" s="91"/>
      <c r="M52" s="91" t="s">
        <v>45</v>
      </c>
      <c r="N52" s="91"/>
      <c r="O52" s="91"/>
      <c r="P52" s="91"/>
      <c r="Q52" s="91"/>
      <c r="R52" s="91"/>
      <c r="S52" s="91"/>
      <c r="T52" s="140" t="s">
        <v>97</v>
      </c>
      <c r="U52" s="140"/>
      <c r="V52" s="140"/>
      <c r="W52" s="140"/>
      <c r="X52" s="140"/>
      <c r="Y52" s="91"/>
      <c r="Z52" s="91"/>
      <c r="AA52" s="91"/>
      <c r="AB52" s="91"/>
      <c r="AC52" s="91"/>
      <c r="AD52" s="91"/>
      <c r="AE52" s="91"/>
      <c r="AF52" s="120"/>
      <c r="AG52" s="53"/>
      <c r="AH52" s="52"/>
    </row>
    <row r="53" spans="1:36" x14ac:dyDescent="0.2">
      <c r="A53" s="51"/>
      <c r="B53" s="91"/>
      <c r="C53" s="91"/>
      <c r="D53" s="91"/>
      <c r="E53" s="91"/>
      <c r="F53" s="91"/>
      <c r="G53" s="91"/>
      <c r="H53" s="91"/>
      <c r="I53" s="91"/>
      <c r="J53" s="92"/>
      <c r="K53" s="92"/>
      <c r="L53" s="92"/>
      <c r="M53" s="92" t="s">
        <v>46</v>
      </c>
      <c r="N53" s="92"/>
      <c r="O53" s="92"/>
      <c r="P53" s="92"/>
      <c r="Q53" s="91"/>
      <c r="R53" s="91"/>
      <c r="S53" s="91"/>
      <c r="T53" s="141" t="s">
        <v>98</v>
      </c>
      <c r="U53" s="141"/>
      <c r="V53" s="141"/>
      <c r="W53" s="141"/>
      <c r="X53" s="141"/>
      <c r="Y53" s="91"/>
      <c r="Z53" s="91"/>
      <c r="AA53" s="91"/>
      <c r="AB53" s="91"/>
      <c r="AC53" s="91"/>
      <c r="AD53" s="56"/>
      <c r="AE53" s="56"/>
      <c r="AF53" s="56"/>
      <c r="AG53" s="53"/>
      <c r="AH53" s="52"/>
      <c r="AI53" s="12" t="s">
        <v>47</v>
      </c>
    </row>
    <row r="54" spans="1:36" x14ac:dyDescent="0.2">
      <c r="A54" s="48"/>
      <c r="B54" s="49"/>
      <c r="C54" s="49"/>
      <c r="D54" s="49"/>
      <c r="E54" s="49"/>
      <c r="F54" s="49"/>
      <c r="G54" s="49"/>
      <c r="H54" s="49"/>
      <c r="I54" s="49"/>
      <c r="J54" s="49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56"/>
      <c r="AE54" s="56"/>
      <c r="AF54" s="56"/>
      <c r="AG54" s="53"/>
      <c r="AH54" s="96"/>
    </row>
    <row r="55" spans="1:36" x14ac:dyDescent="0.2">
      <c r="A55" s="5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56"/>
      <c r="AF55" s="56"/>
      <c r="AG55" s="53"/>
      <c r="AH55" s="55"/>
      <c r="AJ55" t="s">
        <v>47</v>
      </c>
    </row>
    <row r="56" spans="1:36" x14ac:dyDescent="0.2">
      <c r="A56" s="51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57"/>
      <c r="AF56" s="57"/>
      <c r="AG56" s="53"/>
      <c r="AH56" s="55"/>
    </row>
    <row r="57" spans="1:36" ht="13.5" thickBot="1" x14ac:dyDescent="0.25">
      <c r="A57" s="63"/>
      <c r="B57" s="64"/>
      <c r="C57" s="64"/>
      <c r="D57" s="64"/>
      <c r="E57" s="64"/>
      <c r="F57" s="64"/>
      <c r="G57" s="64" t="s">
        <v>47</v>
      </c>
      <c r="H57" s="64"/>
      <c r="I57" s="64"/>
      <c r="J57" s="64"/>
      <c r="K57" s="64"/>
      <c r="L57" s="64" t="s">
        <v>47</v>
      </c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5"/>
      <c r="AH57" s="97"/>
    </row>
    <row r="58" spans="1:36" x14ac:dyDescent="0.2">
      <c r="AJ58" t="s">
        <v>47</v>
      </c>
    </row>
    <row r="59" spans="1:36" x14ac:dyDescent="0.2">
      <c r="AJ59" t="s">
        <v>47</v>
      </c>
    </row>
    <row r="60" spans="1:36" x14ac:dyDescent="0.2">
      <c r="L60" s="2" t="s">
        <v>47</v>
      </c>
      <c r="AD60" s="2" t="s">
        <v>47</v>
      </c>
      <c r="AJ60" t="s">
        <v>47</v>
      </c>
    </row>
    <row r="61" spans="1:36" x14ac:dyDescent="0.2">
      <c r="O61" s="2" t="s">
        <v>47</v>
      </c>
      <c r="AB61" s="2" t="s">
        <v>47</v>
      </c>
    </row>
    <row r="62" spans="1:36" x14ac:dyDescent="0.2">
      <c r="G62" s="2" t="s">
        <v>47</v>
      </c>
      <c r="L62" s="2" t="s">
        <v>47</v>
      </c>
    </row>
    <row r="63" spans="1:36" x14ac:dyDescent="0.2">
      <c r="P63" s="2" t="s">
        <v>229</v>
      </c>
      <c r="S63" s="2" t="s">
        <v>47</v>
      </c>
    </row>
    <row r="64" spans="1:36" x14ac:dyDescent="0.2">
      <c r="L64" s="2" t="s">
        <v>47</v>
      </c>
      <c r="AB64" s="2" t="s">
        <v>47</v>
      </c>
      <c r="AE64" s="2" t="s">
        <v>47</v>
      </c>
    </row>
    <row r="65" spans="7:33" x14ac:dyDescent="0.2">
      <c r="V65" s="2" t="s">
        <v>47</v>
      </c>
      <c r="W65" s="2" t="s">
        <v>47</v>
      </c>
      <c r="X65" s="2" t="s">
        <v>47</v>
      </c>
      <c r="AG65" s="7" t="s">
        <v>47</v>
      </c>
    </row>
    <row r="66" spans="7:33" x14ac:dyDescent="0.2">
      <c r="G66" s="2" t="s">
        <v>47</v>
      </c>
      <c r="P66" s="2" t="s">
        <v>47</v>
      </c>
      <c r="V66" s="2" t="s">
        <v>47</v>
      </c>
      <c r="Y66" s="2" t="s">
        <v>47</v>
      </c>
      <c r="AE66" s="2" t="s">
        <v>47</v>
      </c>
    </row>
    <row r="67" spans="7:33" x14ac:dyDescent="0.2">
      <c r="U67" s="2" t="s">
        <v>47</v>
      </c>
    </row>
    <row r="68" spans="7:33" x14ac:dyDescent="0.2">
      <c r="L68" s="2" t="s">
        <v>47</v>
      </c>
      <c r="Y68" s="2" t="s">
        <v>47</v>
      </c>
      <c r="AC68" s="2" t="s">
        <v>47</v>
      </c>
    </row>
    <row r="70" spans="7:33" x14ac:dyDescent="0.2">
      <c r="N70" s="2" t="s">
        <v>47</v>
      </c>
    </row>
    <row r="76" spans="7:33" x14ac:dyDescent="0.2">
      <c r="W76" s="2" t="s">
        <v>47</v>
      </c>
    </row>
  </sheetData>
  <sheetProtection password="C6EC" sheet="1" objects="1" scenarios="1"/>
  <mergeCells count="36"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E3:AE4"/>
    <mergeCell ref="Z3:Z4"/>
    <mergeCell ref="T52:X52"/>
    <mergeCell ref="AF3:AF4"/>
    <mergeCell ref="A2:A4"/>
    <mergeCell ref="S3:S4"/>
    <mergeCell ref="V3:V4"/>
    <mergeCell ref="T53:X53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  <mergeCell ref="T3:T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zoomScale="90" zoomScaleNormal="90" workbookViewId="0">
      <selection activeCell="AL20" sqref="AL20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2" width="5.7109375" style="2" customWidth="1"/>
    <col min="33" max="33" width="7" style="6" bestFit="1" customWidth="1"/>
    <col min="34" max="34" width="6.85546875" style="1" customWidth="1"/>
  </cols>
  <sheetData>
    <row r="1" spans="1:34" ht="20.100000000000001" customHeight="1" x14ac:dyDescent="0.2">
      <c r="A1" s="152" t="s">
        <v>27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4"/>
    </row>
    <row r="2" spans="1:34" s="4" customFormat="1" ht="20.100000000000001" customHeight="1" x14ac:dyDescent="0.2">
      <c r="A2" s="151" t="s">
        <v>21</v>
      </c>
      <c r="B2" s="145" t="s">
        <v>230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61"/>
      <c r="AG2" s="146"/>
      <c r="AH2" s="147"/>
    </row>
    <row r="3" spans="1:34" s="5" customFormat="1" ht="20.100000000000001" customHeight="1" x14ac:dyDescent="0.2">
      <c r="A3" s="151"/>
      <c r="B3" s="142">
        <v>1</v>
      </c>
      <c r="C3" s="142">
        <f>SUM(B3+1)</f>
        <v>2</v>
      </c>
      <c r="D3" s="142">
        <f t="shared" ref="D3:AD3" si="0">SUM(C3+1)</f>
        <v>3</v>
      </c>
      <c r="E3" s="142">
        <f t="shared" si="0"/>
        <v>4</v>
      </c>
      <c r="F3" s="142">
        <f t="shared" si="0"/>
        <v>5</v>
      </c>
      <c r="G3" s="142">
        <f t="shared" si="0"/>
        <v>6</v>
      </c>
      <c r="H3" s="142">
        <f t="shared" si="0"/>
        <v>7</v>
      </c>
      <c r="I3" s="142">
        <f t="shared" si="0"/>
        <v>8</v>
      </c>
      <c r="J3" s="142">
        <f t="shared" si="0"/>
        <v>9</v>
      </c>
      <c r="K3" s="142">
        <f t="shared" si="0"/>
        <v>10</v>
      </c>
      <c r="L3" s="142">
        <f t="shared" si="0"/>
        <v>11</v>
      </c>
      <c r="M3" s="142">
        <f t="shared" si="0"/>
        <v>12</v>
      </c>
      <c r="N3" s="142">
        <f t="shared" si="0"/>
        <v>13</v>
      </c>
      <c r="O3" s="142">
        <f t="shared" si="0"/>
        <v>14</v>
      </c>
      <c r="P3" s="142">
        <f t="shared" si="0"/>
        <v>15</v>
      </c>
      <c r="Q3" s="142">
        <f t="shared" si="0"/>
        <v>16</v>
      </c>
      <c r="R3" s="142">
        <f t="shared" si="0"/>
        <v>17</v>
      </c>
      <c r="S3" s="142">
        <f t="shared" si="0"/>
        <v>18</v>
      </c>
      <c r="T3" s="142">
        <f t="shared" si="0"/>
        <v>19</v>
      </c>
      <c r="U3" s="142">
        <f t="shared" si="0"/>
        <v>20</v>
      </c>
      <c r="V3" s="142">
        <f t="shared" si="0"/>
        <v>21</v>
      </c>
      <c r="W3" s="142">
        <f t="shared" si="0"/>
        <v>22</v>
      </c>
      <c r="X3" s="142">
        <f t="shared" si="0"/>
        <v>23</v>
      </c>
      <c r="Y3" s="142">
        <f t="shared" si="0"/>
        <v>24</v>
      </c>
      <c r="Z3" s="142">
        <f t="shared" si="0"/>
        <v>25</v>
      </c>
      <c r="AA3" s="142">
        <f t="shared" si="0"/>
        <v>26</v>
      </c>
      <c r="AB3" s="142">
        <f t="shared" si="0"/>
        <v>27</v>
      </c>
      <c r="AC3" s="142">
        <f t="shared" si="0"/>
        <v>28</v>
      </c>
      <c r="AD3" s="142">
        <f t="shared" si="0"/>
        <v>29</v>
      </c>
      <c r="AE3" s="160">
        <v>30</v>
      </c>
      <c r="AF3" s="143">
        <v>31</v>
      </c>
      <c r="AG3" s="122" t="s">
        <v>38</v>
      </c>
      <c r="AH3" s="61" t="s">
        <v>36</v>
      </c>
    </row>
    <row r="4" spans="1:34" s="5" customFormat="1" ht="20.100000000000001" customHeight="1" x14ac:dyDescent="0.2">
      <c r="A4" s="15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60"/>
      <c r="AF4" s="144"/>
      <c r="AG4" s="122" t="s">
        <v>35</v>
      </c>
      <c r="AH4" s="61" t="s">
        <v>35</v>
      </c>
    </row>
    <row r="5" spans="1:34" s="5" customFormat="1" x14ac:dyDescent="0.2">
      <c r="A5" s="59" t="s">
        <v>40</v>
      </c>
      <c r="B5" s="129">
        <f>[1]Dezembro!$G$5</f>
        <v>51</v>
      </c>
      <c r="C5" s="129">
        <f>[1]Dezembro!$G$6</f>
        <v>36</v>
      </c>
      <c r="D5" s="129">
        <f>[1]Dezembro!$G$7</f>
        <v>38</v>
      </c>
      <c r="E5" s="129">
        <f>[1]Dezembro!$G$8</f>
        <v>34</v>
      </c>
      <c r="F5" s="129">
        <f>[1]Dezembro!$G$9</f>
        <v>32</v>
      </c>
      <c r="G5" s="129">
        <f>[1]Dezembro!$G$10</f>
        <v>27</v>
      </c>
      <c r="H5" s="129">
        <f>[1]Dezembro!$G$11</f>
        <v>25</v>
      </c>
      <c r="I5" s="129">
        <f>[1]Dezembro!$G$12</f>
        <v>30</v>
      </c>
      <c r="J5" s="129">
        <f>[1]Dezembro!$G$13</f>
        <v>33</v>
      </c>
      <c r="K5" s="129">
        <f>[1]Dezembro!$G$14</f>
        <v>26</v>
      </c>
      <c r="L5" s="129">
        <f>[1]Dezembro!$G$15</f>
        <v>25</v>
      </c>
      <c r="M5" s="129">
        <f>[1]Dezembro!$G$16</f>
        <v>28</v>
      </c>
      <c r="N5" s="129">
        <f>[1]Dezembro!$G$17</f>
        <v>34</v>
      </c>
      <c r="O5" s="129">
        <f>[1]Dezembro!$G$18</f>
        <v>34</v>
      </c>
      <c r="P5" s="129">
        <f>[1]Dezembro!$G$19</f>
        <v>32</v>
      </c>
      <c r="Q5" s="129">
        <f>[1]Dezembro!$G$20</f>
        <v>29</v>
      </c>
      <c r="R5" s="129">
        <f>[1]Dezembro!$G$21</f>
        <v>29</v>
      </c>
      <c r="S5" s="129">
        <f>[1]Dezembro!$G$22</f>
        <v>31</v>
      </c>
      <c r="T5" s="129">
        <f>[1]Dezembro!$G$23</f>
        <v>41</v>
      </c>
      <c r="U5" s="129">
        <f>[1]Dezembro!$G$24</f>
        <v>28</v>
      </c>
      <c r="V5" s="129">
        <f>[1]Dezembro!$G$25</f>
        <v>34</v>
      </c>
      <c r="W5" s="129">
        <f>[1]Dezembro!$G$26</f>
        <v>43</v>
      </c>
      <c r="X5" s="129">
        <f>[1]Dezembro!$G$27</f>
        <v>37</v>
      </c>
      <c r="Y5" s="129">
        <f>[1]Dezembro!$G$28</f>
        <v>48</v>
      </c>
      <c r="Z5" s="129">
        <f>[1]Dezembro!$G$29</f>
        <v>41</v>
      </c>
      <c r="AA5" s="129">
        <f>[1]Dezembro!$G$30</f>
        <v>46</v>
      </c>
      <c r="AB5" s="129">
        <f>[1]Dezembro!$G$31</f>
        <v>33</v>
      </c>
      <c r="AC5" s="129">
        <f>[1]Dezembro!$G$32</f>
        <v>46</v>
      </c>
      <c r="AD5" s="129">
        <f>[1]Dezembro!$G$33</f>
        <v>56</v>
      </c>
      <c r="AE5" s="129">
        <f>[1]Dezembro!$G$34</f>
        <v>53</v>
      </c>
      <c r="AF5" s="129">
        <f>[1]Dezembro!$G$35</f>
        <v>52</v>
      </c>
      <c r="AG5" s="130">
        <f>MIN(B5:AF5)</f>
        <v>25</v>
      </c>
      <c r="AH5" s="131">
        <f>AVERAGE(B5:AF5)</f>
        <v>36.516129032258064</v>
      </c>
    </row>
    <row r="6" spans="1:34" x14ac:dyDescent="0.2">
      <c r="A6" s="59" t="s">
        <v>0</v>
      </c>
      <c r="B6" s="129">
        <f>[2]Dezembro!$G$5</f>
        <v>35</v>
      </c>
      <c r="C6" s="129">
        <f>[2]Dezembro!$G$6</f>
        <v>36</v>
      </c>
      <c r="D6" s="129">
        <f>[2]Dezembro!$G$7</f>
        <v>22</v>
      </c>
      <c r="E6" s="129">
        <f>[2]Dezembro!$G$8</f>
        <v>17</v>
      </c>
      <c r="F6" s="129">
        <f>[2]Dezembro!$G$9</f>
        <v>21</v>
      </c>
      <c r="G6" s="129">
        <f>[2]Dezembro!$G$10</f>
        <v>21</v>
      </c>
      <c r="H6" s="129">
        <f>[2]Dezembro!$G$11</f>
        <v>23</v>
      </c>
      <c r="I6" s="129">
        <f>[2]Dezembro!$G$12</f>
        <v>20</v>
      </c>
      <c r="J6" s="129">
        <f>[2]Dezembro!$G$13</f>
        <v>30</v>
      </c>
      <c r="K6" s="129">
        <f>[2]Dezembro!$G$14</f>
        <v>23</v>
      </c>
      <c r="L6" s="129">
        <f>[2]Dezembro!$G$15</f>
        <v>26</v>
      </c>
      <c r="M6" s="129">
        <f>[2]Dezembro!$G$16</f>
        <v>29</v>
      </c>
      <c r="N6" s="129">
        <f>[2]Dezembro!$G$17</f>
        <v>38</v>
      </c>
      <c r="O6" s="129">
        <f>[2]Dezembro!$G$18</f>
        <v>30</v>
      </c>
      <c r="P6" s="129">
        <f>[2]Dezembro!$G$19</f>
        <v>43</v>
      </c>
      <c r="Q6" s="129">
        <f>[2]Dezembro!$G$20</f>
        <v>39</v>
      </c>
      <c r="R6" s="129">
        <f>[2]Dezembro!$G$21</f>
        <v>32</v>
      </c>
      <c r="S6" s="129">
        <f>[2]Dezembro!$G$22</f>
        <v>26</v>
      </c>
      <c r="T6" s="129">
        <f>[2]Dezembro!$G$23</f>
        <v>38</v>
      </c>
      <c r="U6" s="129">
        <f>[2]Dezembro!$G$24</f>
        <v>35</v>
      </c>
      <c r="V6" s="129">
        <f>[2]Dezembro!$G$25</f>
        <v>34</v>
      </c>
      <c r="W6" s="129">
        <f>[2]Dezembro!$G$26</f>
        <v>44</v>
      </c>
      <c r="X6" s="129">
        <f>[2]Dezembro!$G$27</f>
        <v>61</v>
      </c>
      <c r="Y6" s="129">
        <f>[2]Dezembro!$G$28</f>
        <v>65</v>
      </c>
      <c r="Z6" s="129">
        <f>[2]Dezembro!$G$29</f>
        <v>57</v>
      </c>
      <c r="AA6" s="129">
        <f>[2]Dezembro!$G$30</f>
        <v>47</v>
      </c>
      <c r="AB6" s="129">
        <f>[2]Dezembro!$G$31</f>
        <v>42</v>
      </c>
      <c r="AC6" s="129">
        <f>[2]Dezembro!$G$32</f>
        <v>48</v>
      </c>
      <c r="AD6" s="129">
        <f>[2]Dezembro!$G$33</f>
        <v>70</v>
      </c>
      <c r="AE6" s="129">
        <f>[2]Dezembro!$G$34</f>
        <v>71</v>
      </c>
      <c r="AF6" s="129">
        <f>[2]Dezembro!$G$35</f>
        <v>59</v>
      </c>
      <c r="AG6" s="132">
        <f>MIN(B6:AF6)</f>
        <v>17</v>
      </c>
      <c r="AH6" s="133">
        <f t="shared" ref="AH6" si="1">AVERAGE(B6:AF6)</f>
        <v>38.12903225806452</v>
      </c>
    </row>
    <row r="7" spans="1:34" x14ac:dyDescent="0.2">
      <c r="A7" s="59" t="s">
        <v>104</v>
      </c>
      <c r="B7" s="129">
        <f>[3]Dezembro!$G$5</f>
        <v>49</v>
      </c>
      <c r="C7" s="129">
        <f>[3]Dezembro!$G$6</f>
        <v>42</v>
      </c>
      <c r="D7" s="129">
        <f>[3]Dezembro!$G$7</f>
        <v>37</v>
      </c>
      <c r="E7" s="129">
        <f>[3]Dezembro!$G$8</f>
        <v>38</v>
      </c>
      <c r="F7" s="129">
        <f>[3]Dezembro!$G$9</f>
        <v>32</v>
      </c>
      <c r="G7" s="129">
        <f>[3]Dezembro!$G$10</f>
        <v>30</v>
      </c>
      <c r="H7" s="129">
        <f>[3]Dezembro!$G$11</f>
        <v>25</v>
      </c>
      <c r="I7" s="129">
        <f>[3]Dezembro!$G$12</f>
        <v>31</v>
      </c>
      <c r="J7" s="129">
        <f>[3]Dezembro!$G$13</f>
        <v>29</v>
      </c>
      <c r="K7" s="129">
        <f>[3]Dezembro!$G$14</f>
        <v>23</v>
      </c>
      <c r="L7" s="129">
        <f>[3]Dezembro!$G$15</f>
        <v>27</v>
      </c>
      <c r="M7" s="129">
        <f>[3]Dezembro!$G$16</f>
        <v>32</v>
      </c>
      <c r="N7" s="129">
        <f>[3]Dezembro!$G$17</f>
        <v>37</v>
      </c>
      <c r="O7" s="129">
        <f>[3]Dezembro!$G$18</f>
        <v>32</v>
      </c>
      <c r="P7" s="129">
        <f>[3]Dezembro!$G$19</f>
        <v>37</v>
      </c>
      <c r="Q7" s="129">
        <f>[3]Dezembro!$G$20</f>
        <v>39</v>
      </c>
      <c r="R7" s="129">
        <f>[3]Dezembro!$G$21</f>
        <v>31</v>
      </c>
      <c r="S7" s="129">
        <f>[3]Dezembro!$G$22</f>
        <v>33</v>
      </c>
      <c r="T7" s="129">
        <f>[3]Dezembro!$G$23</f>
        <v>32</v>
      </c>
      <c r="U7" s="129">
        <f>[3]Dezembro!$G$24</f>
        <v>33</v>
      </c>
      <c r="V7" s="129">
        <f>[3]Dezembro!$G$25</f>
        <v>30</v>
      </c>
      <c r="W7" s="129">
        <f>[3]Dezembro!$G$26</f>
        <v>39</v>
      </c>
      <c r="X7" s="129">
        <f>[3]Dezembro!$G$27</f>
        <v>65</v>
      </c>
      <c r="Y7" s="129">
        <f>[3]Dezembro!$G$28</f>
        <v>61</v>
      </c>
      <c r="Z7" s="129">
        <f>[3]Dezembro!$G$29</f>
        <v>58</v>
      </c>
      <c r="AA7" s="129">
        <f>[3]Dezembro!$G$30</f>
        <v>46</v>
      </c>
      <c r="AB7" s="129">
        <f>[3]Dezembro!$G$31</f>
        <v>46</v>
      </c>
      <c r="AC7" s="129">
        <f>[3]Dezembro!$G$32</f>
        <v>45</v>
      </c>
      <c r="AD7" s="129">
        <f>[3]Dezembro!$G$33</f>
        <v>56</v>
      </c>
      <c r="AE7" s="129">
        <f>[3]Dezembro!$G$34</f>
        <v>62</v>
      </c>
      <c r="AF7" s="129">
        <f>[3]Dezembro!$G$35</f>
        <v>52</v>
      </c>
      <c r="AG7" s="130">
        <f>MIN(B7:AF7)</f>
        <v>23</v>
      </c>
      <c r="AH7" s="131">
        <f>AVERAGE(B7:AF7)</f>
        <v>39.645161290322584</v>
      </c>
    </row>
    <row r="8" spans="1:34" x14ac:dyDescent="0.2">
      <c r="A8" s="59" t="s">
        <v>1</v>
      </c>
      <c r="B8" s="129">
        <f>[4]Dezembro!$G$5</f>
        <v>60</v>
      </c>
      <c r="C8" s="129">
        <f>[4]Dezembro!$G$6</f>
        <v>33</v>
      </c>
      <c r="D8" s="129">
        <f>[4]Dezembro!$G$7</f>
        <v>38</v>
      </c>
      <c r="E8" s="129">
        <f>[4]Dezembro!$G$8</f>
        <v>29</v>
      </c>
      <c r="F8" s="129">
        <f>[4]Dezembro!$G$9</f>
        <v>33</v>
      </c>
      <c r="G8" s="129">
        <f>[4]Dezembro!$G$10</f>
        <v>29</v>
      </c>
      <c r="H8" s="129">
        <f>[4]Dezembro!$G$11</f>
        <v>30</v>
      </c>
      <c r="I8" s="129">
        <f>[4]Dezembro!$G$12</f>
        <v>25</v>
      </c>
      <c r="J8" s="129">
        <f>[4]Dezembro!$G$13</f>
        <v>32</v>
      </c>
      <c r="K8" s="129">
        <f>[4]Dezembro!$G$14</f>
        <v>36</v>
      </c>
      <c r="L8" s="129">
        <f>[4]Dezembro!$G$15</f>
        <v>34</v>
      </c>
      <c r="M8" s="129">
        <f>[4]Dezembro!$G$16</f>
        <v>44</v>
      </c>
      <c r="N8" s="129">
        <f>[4]Dezembro!$G$17</f>
        <v>34</v>
      </c>
      <c r="O8" s="129">
        <f>[4]Dezembro!$G$18</f>
        <v>37</v>
      </c>
      <c r="P8" s="129">
        <f>[4]Dezembro!$G$19</f>
        <v>32</v>
      </c>
      <c r="Q8" s="129">
        <f>[4]Dezembro!$G$20</f>
        <v>35</v>
      </c>
      <c r="R8" s="129">
        <f>[4]Dezembro!$G$21</f>
        <v>33</v>
      </c>
      <c r="S8" s="129">
        <f>[4]Dezembro!$G$22</f>
        <v>34</v>
      </c>
      <c r="T8" s="129">
        <f>[4]Dezembro!$G$23</f>
        <v>30</v>
      </c>
      <c r="U8" s="129">
        <f>[4]Dezembro!$G$24</f>
        <v>30</v>
      </c>
      <c r="V8" s="129">
        <f>[4]Dezembro!$G$25</f>
        <v>61</v>
      </c>
      <c r="W8" s="129">
        <f>[4]Dezembro!$G$26</f>
        <v>56</v>
      </c>
      <c r="X8" s="129">
        <f>[4]Dezembro!$G$27</f>
        <v>48</v>
      </c>
      <c r="Y8" s="129">
        <f>[4]Dezembro!$G$28</f>
        <v>55</v>
      </c>
      <c r="Z8" s="129">
        <f>[4]Dezembro!$G$29</f>
        <v>40</v>
      </c>
      <c r="AA8" s="129">
        <f>[4]Dezembro!$G$30</f>
        <v>47</v>
      </c>
      <c r="AB8" s="129">
        <f>[4]Dezembro!$G$31</f>
        <v>46</v>
      </c>
      <c r="AC8" s="129">
        <f>[4]Dezembro!$G$32</f>
        <v>44</v>
      </c>
      <c r="AD8" s="129">
        <f>[4]Dezembro!$G$33</f>
        <v>79</v>
      </c>
      <c r="AE8" s="129">
        <f>[4]Dezembro!$G$34</f>
        <v>58</v>
      </c>
      <c r="AF8" s="129">
        <f>[4]Dezembro!$G$35</f>
        <v>55</v>
      </c>
      <c r="AG8" s="132">
        <f t="shared" ref="AG8" si="2">MIN(B8:AF8)</f>
        <v>25</v>
      </c>
      <c r="AH8" s="133">
        <f t="shared" ref="AH8" si="3">AVERAGE(B8:AF8)</f>
        <v>41.193548387096776</v>
      </c>
    </row>
    <row r="9" spans="1:34" x14ac:dyDescent="0.2">
      <c r="A9" s="59" t="s">
        <v>167</v>
      </c>
      <c r="B9" s="129" t="str">
        <f>[5]Dezembro!$G$5</f>
        <v>*</v>
      </c>
      <c r="C9" s="129" t="str">
        <f>[5]Dezembro!$G$6</f>
        <v>*</v>
      </c>
      <c r="D9" s="129" t="str">
        <f>[5]Dezembro!$G$7</f>
        <v>*</v>
      </c>
      <c r="E9" s="129" t="str">
        <f>[5]Dezembro!$G$8</f>
        <v>*</v>
      </c>
      <c r="F9" s="129" t="str">
        <f>[5]Dezembro!$G$9</f>
        <v>*</v>
      </c>
      <c r="G9" s="129" t="str">
        <f>[5]Dezembro!$G$10</f>
        <v>*</v>
      </c>
      <c r="H9" s="129" t="str">
        <f>[5]Dezembro!$G$11</f>
        <v>*</v>
      </c>
      <c r="I9" s="129" t="str">
        <f>[5]Dezembro!$G$12</f>
        <v>*</v>
      </c>
      <c r="J9" s="129" t="str">
        <f>[5]Dezembro!$G$13</f>
        <v>*</v>
      </c>
      <c r="K9" s="129" t="str">
        <f>[5]Dezembro!$G$14</f>
        <v>*</v>
      </c>
      <c r="L9" s="129" t="str">
        <f>[5]Dezembro!$G$15</f>
        <v>*</v>
      </c>
      <c r="M9" s="129" t="str">
        <f>[5]Dezembro!$G$16</f>
        <v>*</v>
      </c>
      <c r="N9" s="129" t="str">
        <f>[5]Dezembro!$G$17</f>
        <v>*</v>
      </c>
      <c r="O9" s="129" t="str">
        <f>[5]Dezembro!$G$18</f>
        <v>*</v>
      </c>
      <c r="P9" s="129" t="str">
        <f>[5]Dezembro!$G$19</f>
        <v>*</v>
      </c>
      <c r="Q9" s="129" t="str">
        <f>[5]Dezembro!$G$20</f>
        <v>*</v>
      </c>
      <c r="R9" s="129" t="str">
        <f>[5]Dezembro!$G$21</f>
        <v>*</v>
      </c>
      <c r="S9" s="129" t="str">
        <f>[5]Dezembro!$G$22</f>
        <v>*</v>
      </c>
      <c r="T9" s="129" t="str">
        <f>[5]Dezembro!$G$23</f>
        <v>*</v>
      </c>
      <c r="U9" s="129" t="str">
        <f>[5]Dezembro!$G$24</f>
        <v>*</v>
      </c>
      <c r="V9" s="129" t="str">
        <f>[5]Dezembro!$G$25</f>
        <v>*</v>
      </c>
      <c r="W9" s="129" t="str">
        <f>[5]Dezembro!$G$26</f>
        <v>*</v>
      </c>
      <c r="X9" s="129" t="str">
        <f>[5]Dezembro!$G$27</f>
        <v>*</v>
      </c>
      <c r="Y9" s="129" t="str">
        <f>[5]Dezembro!$G$28</f>
        <v>*</v>
      </c>
      <c r="Z9" s="129" t="str">
        <f>[5]Dezembro!$G$29</f>
        <v>*</v>
      </c>
      <c r="AA9" s="129" t="str">
        <f>[5]Dezembro!$G$30</f>
        <v>*</v>
      </c>
      <c r="AB9" s="129" t="str">
        <f>[5]Dezembro!$G$31</f>
        <v>*</v>
      </c>
      <c r="AC9" s="129" t="str">
        <f>[5]Dezembro!$G$32</f>
        <v>*</v>
      </c>
      <c r="AD9" s="129" t="str">
        <f>[5]Dezembro!$G$33</f>
        <v>*</v>
      </c>
      <c r="AE9" s="129" t="str">
        <f>[5]Dezembro!$G$34</f>
        <v>*</v>
      </c>
      <c r="AF9" s="129" t="str">
        <f>[5]Dezembro!$G$35</f>
        <v>*</v>
      </c>
      <c r="AG9" s="132" t="s">
        <v>226</v>
      </c>
      <c r="AH9" s="133" t="s">
        <v>226</v>
      </c>
    </row>
    <row r="10" spans="1:34" x14ac:dyDescent="0.2">
      <c r="A10" s="59" t="s">
        <v>111</v>
      </c>
      <c r="B10" s="129" t="str">
        <f>[6]Dezembro!$G$5</f>
        <v>*</v>
      </c>
      <c r="C10" s="129" t="str">
        <f>[6]Dezembro!$G$6</f>
        <v>*</v>
      </c>
      <c r="D10" s="129" t="str">
        <f>[6]Dezembro!$G$7</f>
        <v>*</v>
      </c>
      <c r="E10" s="129" t="str">
        <f>[6]Dezembro!$G$8</f>
        <v>*</v>
      </c>
      <c r="F10" s="129" t="str">
        <f>[6]Dezembro!$G$9</f>
        <v>*</v>
      </c>
      <c r="G10" s="129" t="str">
        <f>[6]Dezembro!$G$10</f>
        <v>*</v>
      </c>
      <c r="H10" s="129" t="str">
        <f>[6]Dezembro!$G$11</f>
        <v>*</v>
      </c>
      <c r="I10" s="129" t="str">
        <f>[6]Dezembro!$G$12</f>
        <v>*</v>
      </c>
      <c r="J10" s="129" t="str">
        <f>[6]Dezembro!$G$13</f>
        <v>*</v>
      </c>
      <c r="K10" s="129" t="str">
        <f>[6]Dezembro!$G$14</f>
        <v>*</v>
      </c>
      <c r="L10" s="129" t="str">
        <f>[6]Dezembro!$G$15</f>
        <v>*</v>
      </c>
      <c r="M10" s="129" t="str">
        <f>[6]Dezembro!$G$16</f>
        <v>*</v>
      </c>
      <c r="N10" s="129" t="str">
        <f>[6]Dezembro!$G$17</f>
        <v>*</v>
      </c>
      <c r="O10" s="129" t="str">
        <f>[6]Dezembro!$G$18</f>
        <v>*</v>
      </c>
      <c r="P10" s="129" t="str">
        <f>[6]Dezembro!$G$19</f>
        <v>*</v>
      </c>
      <c r="Q10" s="129" t="str">
        <f>[6]Dezembro!$G$20</f>
        <v>*</v>
      </c>
      <c r="R10" s="129" t="str">
        <f>[6]Dezembro!$G$21</f>
        <v>*</v>
      </c>
      <c r="S10" s="129" t="str">
        <f>[6]Dezembro!$G$22</f>
        <v>*</v>
      </c>
      <c r="T10" s="129" t="str">
        <f>[6]Dezembro!$G$23</f>
        <v>*</v>
      </c>
      <c r="U10" s="129" t="str">
        <f>[6]Dezembro!$G$24</f>
        <v>*</v>
      </c>
      <c r="V10" s="129" t="str">
        <f>[6]Dezembro!$G$25</f>
        <v>*</v>
      </c>
      <c r="W10" s="129" t="str">
        <f>[6]Dezembro!$G$26</f>
        <v>*</v>
      </c>
      <c r="X10" s="129" t="str">
        <f>[6]Dezembro!$G$27</f>
        <v>*</v>
      </c>
      <c r="Y10" s="129" t="str">
        <f>[6]Dezembro!$G$28</f>
        <v>*</v>
      </c>
      <c r="Z10" s="129" t="str">
        <f>[6]Dezembro!$G$29</f>
        <v>*</v>
      </c>
      <c r="AA10" s="129" t="str">
        <f>[6]Dezembro!$G$30</f>
        <v>*</v>
      </c>
      <c r="AB10" s="129" t="str">
        <f>[6]Dezembro!$G$31</f>
        <v>*</v>
      </c>
      <c r="AC10" s="129" t="str">
        <f>[6]Dezembro!$G$32</f>
        <v>*</v>
      </c>
      <c r="AD10" s="129" t="str">
        <f>[6]Dezembro!$G$33</f>
        <v>*</v>
      </c>
      <c r="AE10" s="129" t="str">
        <f>[6]Dezembro!$G$34</f>
        <v>*</v>
      </c>
      <c r="AF10" s="129" t="str">
        <f>[6]Dezembro!$G$35</f>
        <v>*</v>
      </c>
      <c r="AG10" s="132" t="s">
        <v>226</v>
      </c>
      <c r="AH10" s="133" t="s">
        <v>226</v>
      </c>
    </row>
    <row r="11" spans="1:34" x14ac:dyDescent="0.2">
      <c r="A11" s="59" t="s">
        <v>64</v>
      </c>
      <c r="B11" s="129">
        <f>[7]Dezembro!$G$5</f>
        <v>54</v>
      </c>
      <c r="C11" s="129">
        <f>[7]Dezembro!$G$6</f>
        <v>33</v>
      </c>
      <c r="D11" s="129">
        <f>[7]Dezembro!$G$7</f>
        <v>33</v>
      </c>
      <c r="E11" s="129">
        <f>[7]Dezembro!$G$8</f>
        <v>41</v>
      </c>
      <c r="F11" s="129">
        <f>[7]Dezembro!$G$9</f>
        <v>28</v>
      </c>
      <c r="G11" s="129">
        <f>[7]Dezembro!$G$10</f>
        <v>25</v>
      </c>
      <c r="H11" s="129">
        <f>[7]Dezembro!$G$11</f>
        <v>24</v>
      </c>
      <c r="I11" s="129">
        <f>[7]Dezembro!$G$12</f>
        <v>29</v>
      </c>
      <c r="J11" s="129">
        <f>[7]Dezembro!$G$13</f>
        <v>28</v>
      </c>
      <c r="K11" s="129">
        <f>[7]Dezembro!$G$14</f>
        <v>26</v>
      </c>
      <c r="L11" s="129">
        <f>[7]Dezembro!$G$15</f>
        <v>22</v>
      </c>
      <c r="M11" s="129">
        <f>[7]Dezembro!$G$16</f>
        <v>21</v>
      </c>
      <c r="N11" s="129">
        <f>[7]Dezembro!$G$17</f>
        <v>30</v>
      </c>
      <c r="O11" s="129">
        <f>[7]Dezembro!$G$18</f>
        <v>28</v>
      </c>
      <c r="P11" s="129">
        <f>[7]Dezembro!$G$19</f>
        <v>28</v>
      </c>
      <c r="Q11" s="129">
        <f>[7]Dezembro!$G$20</f>
        <v>32</v>
      </c>
      <c r="R11" s="129">
        <f>[7]Dezembro!$G$21</f>
        <v>24</v>
      </c>
      <c r="S11" s="129">
        <f>[7]Dezembro!$G$22</f>
        <v>31</v>
      </c>
      <c r="T11" s="129">
        <f>[7]Dezembro!$G$23</f>
        <v>33</v>
      </c>
      <c r="U11" s="129">
        <f>[7]Dezembro!$G$24</f>
        <v>24</v>
      </c>
      <c r="V11" s="129">
        <f>[7]Dezembro!$G$25</f>
        <v>23</v>
      </c>
      <c r="W11" s="129">
        <f>[7]Dezembro!$G$26</f>
        <v>25</v>
      </c>
      <c r="X11" s="129">
        <f>[7]Dezembro!$G$27</f>
        <v>41</v>
      </c>
      <c r="Y11" s="129">
        <f>[7]Dezembro!$G$28</f>
        <v>47</v>
      </c>
      <c r="Z11" s="129">
        <f>[7]Dezembro!$G$29</f>
        <v>50</v>
      </c>
      <c r="AA11" s="129">
        <f>[7]Dezembro!$G$30</f>
        <v>48</v>
      </c>
      <c r="AB11" s="129">
        <f>[7]Dezembro!$G$31</f>
        <v>54</v>
      </c>
      <c r="AC11" s="129">
        <f>[7]Dezembro!$G$32</f>
        <v>45</v>
      </c>
      <c r="AD11" s="129">
        <f>[7]Dezembro!$G$33</f>
        <v>47</v>
      </c>
      <c r="AE11" s="129">
        <f>[7]Dezembro!$G$34</f>
        <v>49</v>
      </c>
      <c r="AF11" s="129">
        <f>[7]Dezembro!$G$35</f>
        <v>47</v>
      </c>
      <c r="AG11" s="132">
        <f t="shared" ref="AG11:AG15" si="4">MIN(B11:AF11)</f>
        <v>21</v>
      </c>
      <c r="AH11" s="133">
        <f t="shared" ref="AH11:AH15" si="5">AVERAGE(B11:AF11)</f>
        <v>34.516129032258064</v>
      </c>
    </row>
    <row r="12" spans="1:34" x14ac:dyDescent="0.2">
      <c r="A12" s="59" t="s">
        <v>41</v>
      </c>
      <c r="B12" s="129">
        <f>[8]Dezembro!$G$5</f>
        <v>44</v>
      </c>
      <c r="C12" s="129">
        <f>[8]Dezembro!$G$6</f>
        <v>44</v>
      </c>
      <c r="D12" s="129">
        <f>[8]Dezembro!$G$7</f>
        <v>35</v>
      </c>
      <c r="E12" s="129">
        <f>[8]Dezembro!$G$8</f>
        <v>25</v>
      </c>
      <c r="F12" s="129">
        <f>[8]Dezembro!$G$9</f>
        <v>28</v>
      </c>
      <c r="G12" s="129">
        <f>[8]Dezembro!$G$10</f>
        <v>32</v>
      </c>
      <c r="H12" s="129">
        <f>[8]Dezembro!$G$11</f>
        <v>43</v>
      </c>
      <c r="I12" s="129">
        <f>[8]Dezembro!$G$12</f>
        <v>21</v>
      </c>
      <c r="J12" s="129">
        <f>[8]Dezembro!$G$13</f>
        <v>32</v>
      </c>
      <c r="K12" s="129">
        <f>[8]Dezembro!$G$14</f>
        <v>30</v>
      </c>
      <c r="L12" s="129">
        <f>[8]Dezembro!$G$15</f>
        <v>30</v>
      </c>
      <c r="M12" s="129">
        <f>[8]Dezembro!$G$16</f>
        <v>33</v>
      </c>
      <c r="N12" s="129">
        <f>[8]Dezembro!$G$17</f>
        <v>35</v>
      </c>
      <c r="O12" s="129">
        <f>[8]Dezembro!$G$18</f>
        <v>34</v>
      </c>
      <c r="P12" s="129">
        <f>[8]Dezembro!$G$19</f>
        <v>41</v>
      </c>
      <c r="Q12" s="129">
        <f>[8]Dezembro!$G$20</f>
        <v>37</v>
      </c>
      <c r="R12" s="129">
        <f>[8]Dezembro!$G$21</f>
        <v>35</v>
      </c>
      <c r="S12" s="129">
        <f>[8]Dezembro!$G$22</f>
        <v>28</v>
      </c>
      <c r="T12" s="129">
        <f>[8]Dezembro!$G$23</f>
        <v>34</v>
      </c>
      <c r="U12" s="129">
        <f>[8]Dezembro!$G$24</f>
        <v>29</v>
      </c>
      <c r="V12" s="129">
        <f>[8]Dezembro!$G$25</f>
        <v>34</v>
      </c>
      <c r="W12" s="129">
        <f>[8]Dezembro!$G$26</f>
        <v>46</v>
      </c>
      <c r="X12" s="129">
        <f>[8]Dezembro!$G$27</f>
        <v>55</v>
      </c>
      <c r="Y12" s="129">
        <f>[8]Dezembro!$G$28</f>
        <v>51</v>
      </c>
      <c r="Z12" s="129">
        <f>[8]Dezembro!$G$29</f>
        <v>53</v>
      </c>
      <c r="AA12" s="129">
        <f>[8]Dezembro!$G$30</f>
        <v>58</v>
      </c>
      <c r="AB12" s="129">
        <f>[8]Dezembro!$G$31</f>
        <v>47</v>
      </c>
      <c r="AC12" s="129">
        <f>[8]Dezembro!$G$32</f>
        <v>52</v>
      </c>
      <c r="AD12" s="129">
        <f>[8]Dezembro!$G$33</f>
        <v>70</v>
      </c>
      <c r="AE12" s="129">
        <f>[8]Dezembro!$G$34</f>
        <v>64</v>
      </c>
      <c r="AF12" s="129">
        <f>[8]Dezembro!$G$35</f>
        <v>52</v>
      </c>
      <c r="AG12" s="132">
        <f t="shared" si="4"/>
        <v>21</v>
      </c>
      <c r="AH12" s="133">
        <f t="shared" si="5"/>
        <v>40.387096774193552</v>
      </c>
    </row>
    <row r="13" spans="1:34" x14ac:dyDescent="0.2">
      <c r="A13" s="59" t="s">
        <v>114</v>
      </c>
      <c r="B13" s="129">
        <f>[9]Dezembro!$G$5</f>
        <v>50</v>
      </c>
      <c r="C13" s="129">
        <f>[9]Dezembro!$G$6</f>
        <v>42</v>
      </c>
      <c r="D13" s="129">
        <f>[9]Dezembro!$G$7</f>
        <v>37</v>
      </c>
      <c r="E13" s="129">
        <f>[9]Dezembro!$G$8</f>
        <v>36</v>
      </c>
      <c r="F13" s="129">
        <f>[9]Dezembro!$G$9</f>
        <v>31</v>
      </c>
      <c r="G13" s="129">
        <f>[9]Dezembro!$G$10</f>
        <v>31</v>
      </c>
      <c r="H13" s="129">
        <f>[9]Dezembro!$G$11</f>
        <v>42</v>
      </c>
      <c r="I13" s="129">
        <f>[9]Dezembro!$G$12</f>
        <v>25</v>
      </c>
      <c r="J13" s="129">
        <f>[9]Dezembro!$G$13</f>
        <v>50</v>
      </c>
      <c r="K13" s="129">
        <f>[9]Dezembro!$G$14</f>
        <v>37</v>
      </c>
      <c r="L13" s="129">
        <f>[9]Dezembro!$G$15</f>
        <v>38</v>
      </c>
      <c r="M13" s="129">
        <f>[9]Dezembro!$G$16</f>
        <v>58</v>
      </c>
      <c r="N13" s="129">
        <f>[9]Dezembro!$G$17</f>
        <v>43</v>
      </c>
      <c r="O13" s="129">
        <f>[9]Dezembro!$G$18</f>
        <v>40</v>
      </c>
      <c r="P13" s="129">
        <f>[9]Dezembro!$G$19</f>
        <v>43</v>
      </c>
      <c r="Q13" s="129">
        <f>[9]Dezembro!$G$20</f>
        <v>39</v>
      </c>
      <c r="R13" s="129">
        <f>[9]Dezembro!$G$21</f>
        <v>34</v>
      </c>
      <c r="S13" s="129">
        <f>[9]Dezembro!$G$22</f>
        <v>30</v>
      </c>
      <c r="T13" s="129">
        <f>[9]Dezembro!$G$23</f>
        <v>29</v>
      </c>
      <c r="U13" s="129">
        <f>[9]Dezembro!$G$24</f>
        <v>33</v>
      </c>
      <c r="V13" s="129">
        <f>[9]Dezembro!$G$25</f>
        <v>40</v>
      </c>
      <c r="W13" s="129">
        <f>[9]Dezembro!$G$26</f>
        <v>46</v>
      </c>
      <c r="X13" s="129">
        <f>[9]Dezembro!$G$27</f>
        <v>63</v>
      </c>
      <c r="Y13" s="129">
        <f>[9]Dezembro!$G$28</f>
        <v>67</v>
      </c>
      <c r="Z13" s="129">
        <f>[9]Dezembro!$G$29</f>
        <v>54</v>
      </c>
      <c r="AA13" s="129">
        <f>[9]Dezembro!$G$30</f>
        <v>59</v>
      </c>
      <c r="AB13" s="129">
        <f>[9]Dezembro!$G$31</f>
        <v>54</v>
      </c>
      <c r="AC13" s="129">
        <f>[9]Dezembro!$G$32</f>
        <v>61</v>
      </c>
      <c r="AD13" s="129">
        <f>[9]Dezembro!$G$33</f>
        <v>82</v>
      </c>
      <c r="AE13" s="129">
        <f>[9]Dezembro!$G$34</f>
        <v>95</v>
      </c>
      <c r="AF13" s="129" t="str">
        <f>[9]Dezembro!$G$35</f>
        <v>*</v>
      </c>
      <c r="AG13" s="132">
        <f t="shared" si="4"/>
        <v>25</v>
      </c>
      <c r="AH13" s="133">
        <f t="shared" si="5"/>
        <v>46.3</v>
      </c>
    </row>
    <row r="14" spans="1:34" x14ac:dyDescent="0.2">
      <c r="A14" s="59" t="s">
        <v>118</v>
      </c>
      <c r="B14" s="129">
        <f>[10]Dezembro!$G$5</f>
        <v>62</v>
      </c>
      <c r="C14" s="129">
        <f>[10]Dezembro!$G$6</f>
        <v>43</v>
      </c>
      <c r="D14" s="129">
        <f>[10]Dezembro!$G$7</f>
        <v>46</v>
      </c>
      <c r="E14" s="129">
        <f>[10]Dezembro!$G$8</f>
        <v>37</v>
      </c>
      <c r="F14" s="129">
        <f>[10]Dezembro!$G$9</f>
        <v>33</v>
      </c>
      <c r="G14" s="129">
        <f>[10]Dezembro!$G$10</f>
        <v>32</v>
      </c>
      <c r="H14" s="129">
        <f>[10]Dezembro!$G$11</f>
        <v>29</v>
      </c>
      <c r="I14" s="129">
        <f>[10]Dezembro!$G$12</f>
        <v>36</v>
      </c>
      <c r="J14" s="129">
        <f>[10]Dezembro!$G$13</f>
        <v>32</v>
      </c>
      <c r="K14" s="129">
        <f>[10]Dezembro!$G$14</f>
        <v>33</v>
      </c>
      <c r="L14" s="129">
        <f>[10]Dezembro!$G$15</f>
        <v>26</v>
      </c>
      <c r="M14" s="129">
        <f>[10]Dezembro!$G$16</f>
        <v>34</v>
      </c>
      <c r="N14" s="129">
        <f>[10]Dezembro!$G$17</f>
        <v>35</v>
      </c>
      <c r="O14" s="129">
        <f>[10]Dezembro!$G$18</f>
        <v>35</v>
      </c>
      <c r="P14" s="129">
        <f>[10]Dezembro!$G$19</f>
        <v>40</v>
      </c>
      <c r="Q14" s="129">
        <f>[10]Dezembro!$G$20</f>
        <v>36</v>
      </c>
      <c r="R14" s="129">
        <f>[10]Dezembro!$G$21</f>
        <v>31</v>
      </c>
      <c r="S14" s="129">
        <f>[10]Dezembro!$G$22</f>
        <v>31</v>
      </c>
      <c r="T14" s="129">
        <f>[10]Dezembro!$G$23</f>
        <v>40</v>
      </c>
      <c r="U14" s="129">
        <f>[10]Dezembro!$G$24</f>
        <v>39</v>
      </c>
      <c r="V14" s="129">
        <f>[10]Dezembro!$G$25</f>
        <v>32</v>
      </c>
      <c r="W14" s="129">
        <f>[10]Dezembro!$G$26</f>
        <v>40</v>
      </c>
      <c r="X14" s="129">
        <f>[10]Dezembro!$G$27</f>
        <v>46</v>
      </c>
      <c r="Y14" s="129">
        <f>[10]Dezembro!$G$28</f>
        <v>47</v>
      </c>
      <c r="Z14" s="129">
        <f>[10]Dezembro!$G$29</f>
        <v>46</v>
      </c>
      <c r="AA14" s="129">
        <f>[10]Dezembro!$G$30</f>
        <v>52</v>
      </c>
      <c r="AB14" s="129">
        <f>[10]Dezembro!$G$31</f>
        <v>60</v>
      </c>
      <c r="AC14" s="129">
        <f>[10]Dezembro!$G$32</f>
        <v>47</v>
      </c>
      <c r="AD14" s="129">
        <f>[10]Dezembro!$G$33</f>
        <v>48</v>
      </c>
      <c r="AE14" s="129">
        <f>[10]Dezembro!$G$34</f>
        <v>53</v>
      </c>
      <c r="AF14" s="129">
        <f>[10]Dezembro!$G$35</f>
        <v>47</v>
      </c>
      <c r="AG14" s="132">
        <f t="shared" si="4"/>
        <v>26</v>
      </c>
      <c r="AH14" s="133">
        <f t="shared" si="5"/>
        <v>40.258064516129032</v>
      </c>
    </row>
    <row r="15" spans="1:34" x14ac:dyDescent="0.2">
      <c r="A15" s="59" t="s">
        <v>121</v>
      </c>
      <c r="B15" s="129">
        <f>[11]Dezembro!$G$5</f>
        <v>49</v>
      </c>
      <c r="C15" s="129">
        <f>[11]Dezembro!$G$6</f>
        <v>48</v>
      </c>
      <c r="D15" s="129">
        <f>[11]Dezembro!$G$7</f>
        <v>41</v>
      </c>
      <c r="E15" s="129">
        <f>[11]Dezembro!$G$8</f>
        <v>30</v>
      </c>
      <c r="F15" s="129">
        <f>[11]Dezembro!$G$9</f>
        <v>36</v>
      </c>
      <c r="G15" s="129">
        <f>[11]Dezembro!$G$10</f>
        <v>27</v>
      </c>
      <c r="H15" s="129">
        <f>[11]Dezembro!$G$11</f>
        <v>31</v>
      </c>
      <c r="I15" s="129">
        <f>[11]Dezembro!$G$12</f>
        <v>28</v>
      </c>
      <c r="J15" s="129">
        <f>[11]Dezembro!$G$13</f>
        <v>37</v>
      </c>
      <c r="K15" s="129">
        <f>[11]Dezembro!$G$14</f>
        <v>31</v>
      </c>
      <c r="L15" s="129">
        <f>[11]Dezembro!$G$15</f>
        <v>32</v>
      </c>
      <c r="M15" s="129">
        <f>[11]Dezembro!$G$16</f>
        <v>36</v>
      </c>
      <c r="N15" s="129">
        <f>[11]Dezembro!$G$17</f>
        <v>45</v>
      </c>
      <c r="O15" s="129">
        <f>[11]Dezembro!$G$18</f>
        <v>35</v>
      </c>
      <c r="P15" s="129">
        <f>[11]Dezembro!$G$19</f>
        <v>39</v>
      </c>
      <c r="Q15" s="129">
        <f>[11]Dezembro!$G$20</f>
        <v>43</v>
      </c>
      <c r="R15" s="129">
        <f>[11]Dezembro!$G$21</f>
        <v>40</v>
      </c>
      <c r="S15" s="129">
        <f>[11]Dezembro!$G$22</f>
        <v>40</v>
      </c>
      <c r="T15" s="129">
        <f>[11]Dezembro!$G$23</f>
        <v>31</v>
      </c>
      <c r="U15" s="129">
        <f>[11]Dezembro!$G$24</f>
        <v>33</v>
      </c>
      <c r="V15" s="129">
        <f>[11]Dezembro!$G$25</f>
        <v>36</v>
      </c>
      <c r="W15" s="129">
        <f>[11]Dezembro!$G$26</f>
        <v>55</v>
      </c>
      <c r="X15" s="129">
        <f>[11]Dezembro!$G$27</f>
        <v>61</v>
      </c>
      <c r="Y15" s="129">
        <f>[11]Dezembro!$G$28</f>
        <v>64</v>
      </c>
      <c r="Z15" s="129">
        <f>[11]Dezembro!$G$29</f>
        <v>51</v>
      </c>
      <c r="AA15" s="129">
        <f>[11]Dezembro!$G$30</f>
        <v>49</v>
      </c>
      <c r="AB15" s="129">
        <f>[11]Dezembro!$G$31</f>
        <v>45</v>
      </c>
      <c r="AC15" s="129">
        <f>[11]Dezembro!$G$32</f>
        <v>57</v>
      </c>
      <c r="AD15" s="129">
        <f>[11]Dezembro!$G$33</f>
        <v>64</v>
      </c>
      <c r="AE15" s="129">
        <f>[11]Dezembro!$G$34</f>
        <v>59</v>
      </c>
      <c r="AF15" s="129">
        <f>[11]Dezembro!$G$35</f>
        <v>54</v>
      </c>
      <c r="AG15" s="132">
        <f t="shared" si="4"/>
        <v>27</v>
      </c>
      <c r="AH15" s="133">
        <f t="shared" si="5"/>
        <v>42.806451612903224</v>
      </c>
    </row>
    <row r="16" spans="1:34" x14ac:dyDescent="0.2">
      <c r="A16" s="59" t="s">
        <v>168</v>
      </c>
      <c r="B16" s="129" t="str">
        <f>[12]Dezembro!$G$5</f>
        <v>*</v>
      </c>
      <c r="C16" s="129" t="str">
        <f>[12]Dezembro!$G$6</f>
        <v>*</v>
      </c>
      <c r="D16" s="129" t="str">
        <f>[12]Dezembro!$G$7</f>
        <v>*</v>
      </c>
      <c r="E16" s="129" t="str">
        <f>[12]Dezembro!$G$8</f>
        <v>*</v>
      </c>
      <c r="F16" s="129" t="str">
        <f>[12]Dezembro!$G$9</f>
        <v>*</v>
      </c>
      <c r="G16" s="129" t="str">
        <f>[12]Dezembro!$G$10</f>
        <v>*</v>
      </c>
      <c r="H16" s="129" t="str">
        <f>[12]Dezembro!$G$11</f>
        <v>*</v>
      </c>
      <c r="I16" s="129" t="str">
        <f>[12]Dezembro!$G$12</f>
        <v>*</v>
      </c>
      <c r="J16" s="129" t="str">
        <f>[12]Dezembro!$G$13</f>
        <v>*</v>
      </c>
      <c r="K16" s="129" t="str">
        <f>[12]Dezembro!$G$14</f>
        <v>*</v>
      </c>
      <c r="L16" s="129" t="str">
        <f>[12]Dezembro!$G$15</f>
        <v>*</v>
      </c>
      <c r="M16" s="129" t="str">
        <f>[12]Dezembro!$G$16</f>
        <v>*</v>
      </c>
      <c r="N16" s="129" t="str">
        <f>[12]Dezembro!$G$17</f>
        <v>*</v>
      </c>
      <c r="O16" s="129" t="str">
        <f>[12]Dezembro!$G$18</f>
        <v>*</v>
      </c>
      <c r="P16" s="129" t="str">
        <f>[12]Dezembro!$G$19</f>
        <v>*</v>
      </c>
      <c r="Q16" s="129" t="str">
        <f>[12]Dezembro!$G$20</f>
        <v>*</v>
      </c>
      <c r="R16" s="129" t="str">
        <f>[12]Dezembro!$G$21</f>
        <v>*</v>
      </c>
      <c r="S16" s="129" t="str">
        <f>[12]Dezembro!$G$22</f>
        <v>*</v>
      </c>
      <c r="T16" s="129" t="str">
        <f>[12]Dezembro!$G$23</f>
        <v>*</v>
      </c>
      <c r="U16" s="129" t="str">
        <f>[12]Dezembro!$G$24</f>
        <v>*</v>
      </c>
      <c r="V16" s="129" t="str">
        <f>[12]Dezembro!$G$25</f>
        <v>*</v>
      </c>
      <c r="W16" s="129" t="str">
        <f>[12]Dezembro!$G$26</f>
        <v>*</v>
      </c>
      <c r="X16" s="129" t="str">
        <f>[12]Dezembro!$G$27</f>
        <v>*</v>
      </c>
      <c r="Y16" s="129" t="str">
        <f>[12]Dezembro!$G$28</f>
        <v>*</v>
      </c>
      <c r="Z16" s="129" t="str">
        <f>[12]Dezembro!$G$29</f>
        <v>*</v>
      </c>
      <c r="AA16" s="129">
        <f>[12]Dezembro!$G$30</f>
        <v>67</v>
      </c>
      <c r="AB16" s="129" t="str">
        <f>[12]Dezembro!$G$31</f>
        <v>*</v>
      </c>
      <c r="AC16" s="129" t="str">
        <f>[12]Dezembro!$G$32</f>
        <v>*</v>
      </c>
      <c r="AD16" s="129" t="str">
        <f>[12]Dezembro!$G$33</f>
        <v>*</v>
      </c>
      <c r="AE16" s="129" t="str">
        <f>[12]Dezembro!$G$34</f>
        <v>*</v>
      </c>
      <c r="AF16" s="129" t="str">
        <f>[12]Dezembro!$G$35</f>
        <v>*</v>
      </c>
      <c r="AG16" s="132" t="s">
        <v>226</v>
      </c>
      <c r="AH16" s="133" t="s">
        <v>226</v>
      </c>
    </row>
    <row r="17" spans="1:39" x14ac:dyDescent="0.2">
      <c r="A17" s="59" t="s">
        <v>2</v>
      </c>
      <c r="B17" s="129">
        <f>[13]Dezembro!$G$5</f>
        <v>58</v>
      </c>
      <c r="C17" s="129">
        <f>[13]Dezembro!$G$6</f>
        <v>45</v>
      </c>
      <c r="D17" s="129">
        <f>[13]Dezembro!$G$7</f>
        <v>43</v>
      </c>
      <c r="E17" s="129">
        <f>[13]Dezembro!$G$8</f>
        <v>38</v>
      </c>
      <c r="F17" s="129">
        <f>[13]Dezembro!$G$9</f>
        <v>36</v>
      </c>
      <c r="G17" s="129">
        <f>[13]Dezembro!$G$10</f>
        <v>31</v>
      </c>
      <c r="H17" s="129">
        <f>[13]Dezembro!$G$11</f>
        <v>31</v>
      </c>
      <c r="I17" s="129">
        <f>[13]Dezembro!$G$12</f>
        <v>23</v>
      </c>
      <c r="J17" s="129">
        <f>[13]Dezembro!$G$13</f>
        <v>32</v>
      </c>
      <c r="K17" s="129">
        <f>[13]Dezembro!$G$14</f>
        <v>27</v>
      </c>
      <c r="L17" s="129">
        <f>[13]Dezembro!$G$15</f>
        <v>27</v>
      </c>
      <c r="M17" s="129">
        <f>[13]Dezembro!$G$16</f>
        <v>49</v>
      </c>
      <c r="N17" s="129">
        <f>[13]Dezembro!$G$17</f>
        <v>33</v>
      </c>
      <c r="O17" s="129">
        <f>[13]Dezembro!$G$18</f>
        <v>38</v>
      </c>
      <c r="P17" s="129">
        <f>[13]Dezembro!$G$19</f>
        <v>36</v>
      </c>
      <c r="Q17" s="129">
        <f>[13]Dezembro!$G$20</f>
        <v>41</v>
      </c>
      <c r="R17" s="129">
        <f>[13]Dezembro!$G$21</f>
        <v>36</v>
      </c>
      <c r="S17" s="129">
        <f>[13]Dezembro!$G$22</f>
        <v>36</v>
      </c>
      <c r="T17" s="129">
        <f>[13]Dezembro!$G$23</f>
        <v>29</v>
      </c>
      <c r="U17" s="129">
        <f>[13]Dezembro!$G$24</f>
        <v>28</v>
      </c>
      <c r="V17" s="129">
        <f>[13]Dezembro!$G$25</f>
        <v>35</v>
      </c>
      <c r="W17" s="129">
        <f>[13]Dezembro!$G$26</f>
        <v>49</v>
      </c>
      <c r="X17" s="129">
        <f>[13]Dezembro!$G$27</f>
        <v>43</v>
      </c>
      <c r="Y17" s="129">
        <f>[13]Dezembro!$G$28</f>
        <v>54</v>
      </c>
      <c r="Z17" s="129">
        <f>[13]Dezembro!$G$29</f>
        <v>47</v>
      </c>
      <c r="AA17" s="129">
        <f>[13]Dezembro!$G$30</f>
        <v>50</v>
      </c>
      <c r="AB17" s="129">
        <f>[13]Dezembro!$G$31</f>
        <v>44</v>
      </c>
      <c r="AC17" s="129">
        <f>[13]Dezembro!$G$32</f>
        <v>59</v>
      </c>
      <c r="AD17" s="129">
        <f>[13]Dezembro!$G$33</f>
        <v>73</v>
      </c>
      <c r="AE17" s="129">
        <f>[13]Dezembro!$G$34</f>
        <v>70</v>
      </c>
      <c r="AF17" s="129">
        <f>[13]Dezembro!$G$35</f>
        <v>61</v>
      </c>
      <c r="AG17" s="132">
        <f t="shared" ref="AG17:AG25" si="6">MIN(B17:AF17)</f>
        <v>23</v>
      </c>
      <c r="AH17" s="133">
        <f t="shared" ref="AH17:AH25" si="7">AVERAGE(B17:AF17)</f>
        <v>42</v>
      </c>
      <c r="AJ17" s="12" t="s">
        <v>47</v>
      </c>
    </row>
    <row r="18" spans="1:39" x14ac:dyDescent="0.2">
      <c r="A18" s="59" t="s">
        <v>3</v>
      </c>
      <c r="B18" s="129">
        <f>[14]Dezembro!$G$5</f>
        <v>59</v>
      </c>
      <c r="C18" s="129">
        <f>[14]Dezembro!$G$6</f>
        <v>57</v>
      </c>
      <c r="D18" s="129">
        <f>[14]Dezembro!$G$7</f>
        <v>54</v>
      </c>
      <c r="E18" s="129">
        <f>[14]Dezembro!$G$8</f>
        <v>32</v>
      </c>
      <c r="F18" s="129">
        <f>[14]Dezembro!$G$9</f>
        <v>37</v>
      </c>
      <c r="G18" s="129">
        <f>[14]Dezembro!$G$10</f>
        <v>32</v>
      </c>
      <c r="H18" s="129">
        <f>[14]Dezembro!$G$11</f>
        <v>28</v>
      </c>
      <c r="I18" s="129">
        <f>[14]Dezembro!$G$12</f>
        <v>33</v>
      </c>
      <c r="J18" s="129">
        <f>[14]Dezembro!$G$13</f>
        <v>28</v>
      </c>
      <c r="K18" s="129">
        <f>[14]Dezembro!$G$14</f>
        <v>35</v>
      </c>
      <c r="L18" s="129">
        <f>[14]Dezembro!$G$15</f>
        <v>33</v>
      </c>
      <c r="M18" s="129">
        <f>[14]Dezembro!$G$16</f>
        <v>30</v>
      </c>
      <c r="N18" s="129">
        <f>[14]Dezembro!$G$17</f>
        <v>34</v>
      </c>
      <c r="O18" s="129">
        <f>[14]Dezembro!$G$18</f>
        <v>33</v>
      </c>
      <c r="P18" s="129">
        <f>[14]Dezembro!$G$19</f>
        <v>38</v>
      </c>
      <c r="Q18" s="129">
        <f>[14]Dezembro!$G$20</f>
        <v>31</v>
      </c>
      <c r="R18" s="129">
        <f>[14]Dezembro!$G$21</f>
        <v>29</v>
      </c>
      <c r="S18" s="129">
        <f>[14]Dezembro!$G$22</f>
        <v>25</v>
      </c>
      <c r="T18" s="129">
        <f>[14]Dezembro!$G$23</f>
        <v>37</v>
      </c>
      <c r="U18" s="129">
        <f>[14]Dezembro!$G$24</f>
        <v>21</v>
      </c>
      <c r="V18" s="129">
        <f>[14]Dezembro!$G$25</f>
        <v>26</v>
      </c>
      <c r="W18" s="129">
        <f>[14]Dezembro!$G$26</f>
        <v>37</v>
      </c>
      <c r="X18" s="129">
        <f>[14]Dezembro!$G$27</f>
        <v>33</v>
      </c>
      <c r="Y18" s="129">
        <f>[14]Dezembro!$G$28</f>
        <v>47</v>
      </c>
      <c r="Z18" s="129">
        <f>[14]Dezembro!$G$29</f>
        <v>39</v>
      </c>
      <c r="AA18" s="129">
        <f>[14]Dezembro!$G$30</f>
        <v>49</v>
      </c>
      <c r="AB18" s="129">
        <f>[14]Dezembro!$G$31</f>
        <v>47</v>
      </c>
      <c r="AC18" s="129">
        <f>[14]Dezembro!$G$32</f>
        <v>63</v>
      </c>
      <c r="AD18" s="129">
        <f>[14]Dezembro!$G$33</f>
        <v>58</v>
      </c>
      <c r="AE18" s="129">
        <f>[14]Dezembro!$G$34</f>
        <v>50</v>
      </c>
      <c r="AF18" s="129">
        <f>[14]Dezembro!$G$35</f>
        <v>49</v>
      </c>
      <c r="AG18" s="132">
        <f t="shared" si="6"/>
        <v>21</v>
      </c>
      <c r="AH18" s="133">
        <f>AVERAGE(B18:AF18)</f>
        <v>38.838709677419352</v>
      </c>
      <c r="AI18" s="12" t="s">
        <v>47</v>
      </c>
      <c r="AJ18" s="12" t="s">
        <v>47</v>
      </c>
    </row>
    <row r="19" spans="1:39" x14ac:dyDescent="0.2">
      <c r="A19" s="59" t="s">
        <v>4</v>
      </c>
      <c r="B19" s="129">
        <f>[15]Dezembro!$G$5</f>
        <v>66</v>
      </c>
      <c r="C19" s="129">
        <f>[15]Dezembro!$G$6</f>
        <v>65</v>
      </c>
      <c r="D19" s="129">
        <f>[15]Dezembro!$G$7</f>
        <v>55</v>
      </c>
      <c r="E19" s="129">
        <f>[15]Dezembro!$G$8</f>
        <v>41</v>
      </c>
      <c r="F19" s="129">
        <f>[15]Dezembro!$G$9</f>
        <v>44</v>
      </c>
      <c r="G19" s="129">
        <f>[15]Dezembro!$G$10</f>
        <v>37</v>
      </c>
      <c r="H19" s="129">
        <f>[15]Dezembro!$G$11</f>
        <v>39</v>
      </c>
      <c r="I19" s="129">
        <f>[15]Dezembro!$G$12</f>
        <v>33</v>
      </c>
      <c r="J19" s="129">
        <f>[15]Dezembro!$G$13</f>
        <v>36</v>
      </c>
      <c r="K19" s="129">
        <f>[15]Dezembro!$G$14</f>
        <v>39</v>
      </c>
      <c r="L19" s="129">
        <f>[15]Dezembro!$G$15</f>
        <v>40</v>
      </c>
      <c r="M19" s="129">
        <f>[15]Dezembro!$G$16</f>
        <v>32</v>
      </c>
      <c r="N19" s="129">
        <f>[15]Dezembro!$G$17</f>
        <v>34</v>
      </c>
      <c r="O19" s="129">
        <f>[15]Dezembro!$G$18</f>
        <v>43</v>
      </c>
      <c r="P19" s="129">
        <f>[15]Dezembro!$G$19</f>
        <v>44</v>
      </c>
      <c r="Q19" s="129">
        <f>[15]Dezembro!$G$20</f>
        <v>40</v>
      </c>
      <c r="R19" s="129">
        <f>[15]Dezembro!$G$21</f>
        <v>34</v>
      </c>
      <c r="S19" s="129">
        <f>[15]Dezembro!$G$22</f>
        <v>27</v>
      </c>
      <c r="T19" s="129">
        <f>[15]Dezembro!$G$23</f>
        <v>35</v>
      </c>
      <c r="U19" s="129">
        <f>[15]Dezembro!$G$24</f>
        <v>25</v>
      </c>
      <c r="V19" s="129">
        <f>[15]Dezembro!$G$25</f>
        <v>35</v>
      </c>
      <c r="W19" s="129">
        <f>[15]Dezembro!$G$26</f>
        <v>41</v>
      </c>
      <c r="X19" s="129">
        <f>[15]Dezembro!$G$27</f>
        <v>38</v>
      </c>
      <c r="Y19" s="129">
        <f>[15]Dezembro!$G$28</f>
        <v>61</v>
      </c>
      <c r="Z19" s="129">
        <f>[15]Dezembro!$G$29</f>
        <v>52</v>
      </c>
      <c r="AA19" s="129">
        <f>[15]Dezembro!$G$30</f>
        <v>54</v>
      </c>
      <c r="AB19" s="129">
        <f>[15]Dezembro!$G$31</f>
        <v>50</v>
      </c>
      <c r="AC19" s="129">
        <f>[15]Dezembro!$G$32</f>
        <v>81</v>
      </c>
      <c r="AD19" s="129">
        <f>[15]Dezembro!$G$33</f>
        <v>58</v>
      </c>
      <c r="AE19" s="129">
        <f>[15]Dezembro!$G$34</f>
        <v>57</v>
      </c>
      <c r="AF19" s="129">
        <f>[15]Dezembro!$G$35</f>
        <v>63</v>
      </c>
      <c r="AG19" s="132">
        <f t="shared" si="6"/>
        <v>25</v>
      </c>
      <c r="AH19" s="133">
        <f t="shared" si="7"/>
        <v>45.12903225806452</v>
      </c>
      <c r="AL19" t="s">
        <v>47</v>
      </c>
    </row>
    <row r="20" spans="1:39" x14ac:dyDescent="0.2">
      <c r="A20" s="59" t="s">
        <v>5</v>
      </c>
      <c r="B20" s="129">
        <f>[16]Dezembro!$G$5</f>
        <v>58</v>
      </c>
      <c r="C20" s="129">
        <f>[16]Dezembro!$G$6</f>
        <v>42</v>
      </c>
      <c r="D20" s="129">
        <f>[16]Dezembro!$G$7</f>
        <v>41</v>
      </c>
      <c r="E20" s="129">
        <f>[16]Dezembro!$G$8</f>
        <v>54</v>
      </c>
      <c r="F20" s="129" t="str">
        <f>[16]Dezembro!$G$9</f>
        <v>*</v>
      </c>
      <c r="G20" s="129" t="str">
        <f>[16]Dezembro!$G$10</f>
        <v>*</v>
      </c>
      <c r="H20" s="129" t="str">
        <f>[16]Dezembro!$G$11</f>
        <v>*</v>
      </c>
      <c r="I20" s="129" t="str">
        <f>[16]Dezembro!$G$12</f>
        <v>*</v>
      </c>
      <c r="J20" s="129" t="str">
        <f>[16]Dezembro!$G$13</f>
        <v>*</v>
      </c>
      <c r="K20" s="129" t="str">
        <f>[16]Dezembro!$G$14</f>
        <v>*</v>
      </c>
      <c r="L20" s="129">
        <f>[16]Dezembro!$G$15</f>
        <v>44</v>
      </c>
      <c r="M20" s="129">
        <f>[16]Dezembro!$G$16</f>
        <v>38</v>
      </c>
      <c r="N20" s="129">
        <f>[16]Dezembro!$G$17</f>
        <v>43</v>
      </c>
      <c r="O20" s="129">
        <f>[16]Dezembro!$G$18</f>
        <v>42</v>
      </c>
      <c r="P20" s="129">
        <f>[16]Dezembro!$G$19</f>
        <v>64</v>
      </c>
      <c r="Q20" s="129" t="str">
        <f>[16]Dezembro!$G$20</f>
        <v>*</v>
      </c>
      <c r="R20" s="129" t="str">
        <f>[16]Dezembro!$G$21</f>
        <v>*</v>
      </c>
      <c r="S20" s="129" t="str">
        <f>[16]Dezembro!$G$22</f>
        <v>*</v>
      </c>
      <c r="T20" s="129" t="str">
        <f>[16]Dezembro!$G$23</f>
        <v>*</v>
      </c>
      <c r="U20" s="129" t="str">
        <f>[16]Dezembro!$G$24</f>
        <v>*</v>
      </c>
      <c r="V20" s="129" t="str">
        <f>[16]Dezembro!$G$25</f>
        <v>*</v>
      </c>
      <c r="W20" s="129" t="str">
        <f>[16]Dezembro!$G$26</f>
        <v>*</v>
      </c>
      <c r="X20" s="129">
        <f>[16]Dezembro!$G$27</f>
        <v>44</v>
      </c>
      <c r="Y20" s="129">
        <f>[16]Dezembro!$G$28</f>
        <v>56</v>
      </c>
      <c r="Z20" s="129">
        <f>[16]Dezembro!$G$29</f>
        <v>61</v>
      </c>
      <c r="AA20" s="129">
        <f>[16]Dezembro!$G$30</f>
        <v>59</v>
      </c>
      <c r="AB20" s="129">
        <f>[16]Dezembro!$G$31</f>
        <v>79</v>
      </c>
      <c r="AC20" s="129" t="str">
        <f>[16]Dezembro!$G$32</f>
        <v>*</v>
      </c>
      <c r="AD20" s="129" t="str">
        <f>[16]Dezembro!$G$33</f>
        <v>*</v>
      </c>
      <c r="AE20" s="129" t="str">
        <f>[16]Dezembro!$G$34</f>
        <v>*</v>
      </c>
      <c r="AF20" s="129">
        <f>[16]Dezembro!$G$35</f>
        <v>54</v>
      </c>
      <c r="AG20" s="132">
        <f t="shared" si="6"/>
        <v>38</v>
      </c>
      <c r="AH20" s="133">
        <f t="shared" si="7"/>
        <v>51.93333333333333</v>
      </c>
      <c r="AI20" s="12" t="s">
        <v>47</v>
      </c>
    </row>
    <row r="21" spans="1:39" x14ac:dyDescent="0.2">
      <c r="A21" s="59" t="s">
        <v>43</v>
      </c>
      <c r="B21" s="129">
        <f>[17]Dezembro!$G$5</f>
        <v>68</v>
      </c>
      <c r="C21" s="129">
        <f>[17]Dezembro!$G$6</f>
        <v>61</v>
      </c>
      <c r="D21" s="129">
        <f>[17]Dezembro!$G$7</f>
        <v>45</v>
      </c>
      <c r="E21" s="129">
        <f>[17]Dezembro!$G$8</f>
        <v>43</v>
      </c>
      <c r="F21" s="129">
        <f>[17]Dezembro!$G$9</f>
        <v>42</v>
      </c>
      <c r="G21" s="129">
        <f>[17]Dezembro!$G$10</f>
        <v>38</v>
      </c>
      <c r="H21" s="129">
        <f>[17]Dezembro!$G$11</f>
        <v>36</v>
      </c>
      <c r="I21" s="129">
        <f>[17]Dezembro!$G$12</f>
        <v>31</v>
      </c>
      <c r="J21" s="129">
        <f>[17]Dezembro!$G$13</f>
        <v>33</v>
      </c>
      <c r="K21" s="129">
        <f>[17]Dezembro!$G$14</f>
        <v>29</v>
      </c>
      <c r="L21" s="129">
        <f>[17]Dezembro!$G$15</f>
        <v>36</v>
      </c>
      <c r="M21" s="129">
        <f>[17]Dezembro!$G$16</f>
        <v>32</v>
      </c>
      <c r="N21" s="129">
        <f>[17]Dezembro!$G$17</f>
        <v>31</v>
      </c>
      <c r="O21" s="129">
        <f>[17]Dezembro!$G$18</f>
        <v>40</v>
      </c>
      <c r="P21" s="129">
        <f>[17]Dezembro!$G$19</f>
        <v>42</v>
      </c>
      <c r="Q21" s="129">
        <f>[17]Dezembro!$G$20</f>
        <v>30</v>
      </c>
      <c r="R21" s="129">
        <f>[17]Dezembro!$G$21</f>
        <v>34</v>
      </c>
      <c r="S21" s="129">
        <f>[17]Dezembro!$G$22</f>
        <v>25</v>
      </c>
      <c r="T21" s="129">
        <f>[17]Dezembro!$G$23</f>
        <v>23</v>
      </c>
      <c r="U21" s="129">
        <f>[17]Dezembro!$G$24</f>
        <v>25</v>
      </c>
      <c r="V21" s="129">
        <f>[17]Dezembro!$G$25</f>
        <v>32</v>
      </c>
      <c r="W21" s="129">
        <f>[17]Dezembro!$G$26</f>
        <v>44</v>
      </c>
      <c r="X21" s="129">
        <f>[17]Dezembro!$G$27</f>
        <v>33</v>
      </c>
      <c r="Y21" s="129">
        <f>[17]Dezembro!$G$28</f>
        <v>50</v>
      </c>
      <c r="Z21" s="129">
        <f>[17]Dezembro!$G$29</f>
        <v>47</v>
      </c>
      <c r="AA21" s="129">
        <f>[17]Dezembro!$G$30</f>
        <v>55</v>
      </c>
      <c r="AB21" s="129">
        <f>[17]Dezembro!$G$31</f>
        <v>49</v>
      </c>
      <c r="AC21" s="129">
        <f>[17]Dezembro!$G$32</f>
        <v>64</v>
      </c>
      <c r="AD21" s="129">
        <f>[17]Dezembro!$G$33</f>
        <v>52</v>
      </c>
      <c r="AE21" s="129">
        <f>[17]Dezembro!$G$34</f>
        <v>57</v>
      </c>
      <c r="AF21" s="129">
        <f>[17]Dezembro!$G$35</f>
        <v>58</v>
      </c>
      <c r="AG21" s="132">
        <f>MIN(B21:AF21)</f>
        <v>23</v>
      </c>
      <c r="AH21" s="133">
        <f>AVERAGE(B21:AF21)</f>
        <v>41.451612903225808</v>
      </c>
      <c r="AJ21" t="s">
        <v>47</v>
      </c>
      <c r="AL21" t="s">
        <v>47</v>
      </c>
    </row>
    <row r="22" spans="1:39" x14ac:dyDescent="0.2">
      <c r="A22" s="59" t="s">
        <v>6</v>
      </c>
      <c r="B22" s="129">
        <f>[18]Dezembro!$G$5</f>
        <v>78</v>
      </c>
      <c r="C22" s="129">
        <f>[18]Dezembro!$G$6</f>
        <v>72</v>
      </c>
      <c r="D22" s="129">
        <f>[18]Dezembro!$G$7</f>
        <v>67</v>
      </c>
      <c r="E22" s="129">
        <f>[18]Dezembro!$G$8</f>
        <v>68</v>
      </c>
      <c r="F22" s="129">
        <f>[18]Dezembro!$G$9</f>
        <v>72</v>
      </c>
      <c r="G22" s="129">
        <f>[18]Dezembro!$G$10</f>
        <v>73</v>
      </c>
      <c r="H22" s="129">
        <f>[18]Dezembro!$G$11</f>
        <v>75</v>
      </c>
      <c r="I22" s="129">
        <f>[18]Dezembro!$G$12</f>
        <v>68</v>
      </c>
      <c r="J22" s="129">
        <f>[18]Dezembro!$G$13</f>
        <v>76</v>
      </c>
      <c r="K22" s="129">
        <f>[18]Dezembro!$G$14</f>
        <v>77</v>
      </c>
      <c r="L22" s="129">
        <f>[18]Dezembro!$G$15</f>
        <v>73</v>
      </c>
      <c r="M22" s="129">
        <f>[18]Dezembro!$G$16</f>
        <v>75</v>
      </c>
      <c r="N22" s="129">
        <f>[18]Dezembro!$G$17</f>
        <v>71</v>
      </c>
      <c r="O22" s="129">
        <f>[18]Dezembro!$G$18</f>
        <v>68</v>
      </c>
      <c r="P22" s="129">
        <f>[18]Dezembro!$G$19</f>
        <v>73</v>
      </c>
      <c r="Q22" s="129">
        <f>[18]Dezembro!$G$20</f>
        <v>74</v>
      </c>
      <c r="R22" s="129">
        <f>[18]Dezembro!$G$21</f>
        <v>71</v>
      </c>
      <c r="S22" s="129">
        <f>[18]Dezembro!$G$22</f>
        <v>66</v>
      </c>
      <c r="T22" s="129">
        <f>[18]Dezembro!$G$23</f>
        <v>73</v>
      </c>
      <c r="U22" s="129">
        <f>[18]Dezembro!$G$24</f>
        <v>69</v>
      </c>
      <c r="V22" s="129">
        <f>[18]Dezembro!$G$25</f>
        <v>71</v>
      </c>
      <c r="W22" s="129">
        <f>[18]Dezembro!$G$26</f>
        <v>68</v>
      </c>
      <c r="X22" s="129">
        <f>[18]Dezembro!$G$27</f>
        <v>73</v>
      </c>
      <c r="Y22" s="129">
        <f>[18]Dezembro!$G$28</f>
        <v>58</v>
      </c>
      <c r="Z22" s="129">
        <f>[18]Dezembro!$G$29</f>
        <v>71</v>
      </c>
      <c r="AA22" s="129">
        <f>[18]Dezembro!$G$30</f>
        <v>65</v>
      </c>
      <c r="AB22" s="129">
        <f>[18]Dezembro!$G$31</f>
        <v>67</v>
      </c>
      <c r="AC22" s="129">
        <f>[18]Dezembro!$G$32</f>
        <v>78</v>
      </c>
      <c r="AD22" s="129">
        <f>[18]Dezembro!$G$33</f>
        <v>82</v>
      </c>
      <c r="AE22" s="129">
        <f>[18]Dezembro!$G$34</f>
        <v>85</v>
      </c>
      <c r="AF22" s="129">
        <f>[18]Dezembro!$G$35</f>
        <v>73</v>
      </c>
      <c r="AG22" s="132">
        <f t="shared" si="6"/>
        <v>58</v>
      </c>
      <c r="AH22" s="133">
        <f t="shared" si="7"/>
        <v>71.935483870967744</v>
      </c>
      <c r="AK22" t="s">
        <v>47</v>
      </c>
      <c r="AL22" t="s">
        <v>47</v>
      </c>
    </row>
    <row r="23" spans="1:39" x14ac:dyDescent="0.2">
      <c r="A23" s="59" t="s">
        <v>7</v>
      </c>
      <c r="B23" s="129">
        <f>[19]Dezembro!$G$5</f>
        <v>49</v>
      </c>
      <c r="C23" s="129">
        <f>[19]Dezembro!$G$6</f>
        <v>42</v>
      </c>
      <c r="D23" s="129">
        <f>[19]Dezembro!$G$7</f>
        <v>40</v>
      </c>
      <c r="E23" s="129">
        <f>[19]Dezembro!$G$8</f>
        <v>35</v>
      </c>
      <c r="F23" s="129">
        <f>[19]Dezembro!$G$9</f>
        <v>34</v>
      </c>
      <c r="G23" s="129">
        <f>[19]Dezembro!$G$10</f>
        <v>30</v>
      </c>
      <c r="H23" s="129">
        <f>[19]Dezembro!$G$11</f>
        <v>30</v>
      </c>
      <c r="I23" s="129">
        <f>[19]Dezembro!$G$12</f>
        <v>29</v>
      </c>
      <c r="J23" s="129">
        <f>[19]Dezembro!$G$13</f>
        <v>38</v>
      </c>
      <c r="K23" s="129">
        <f>[19]Dezembro!$G$14</f>
        <v>29</v>
      </c>
      <c r="L23" s="129">
        <f>[19]Dezembro!$G$15</f>
        <v>31</v>
      </c>
      <c r="M23" s="129">
        <f>[19]Dezembro!$G$16</f>
        <v>34</v>
      </c>
      <c r="N23" s="129">
        <f>[19]Dezembro!$G$17</f>
        <v>45</v>
      </c>
      <c r="O23" s="129">
        <f>[19]Dezembro!$G$18</f>
        <v>36</v>
      </c>
      <c r="P23" s="129">
        <f>[19]Dezembro!$G$19</f>
        <v>38</v>
      </c>
      <c r="Q23" s="129">
        <f>[19]Dezembro!$G$20</f>
        <v>49</v>
      </c>
      <c r="R23" s="129">
        <f>[19]Dezembro!$G$21</f>
        <v>43</v>
      </c>
      <c r="S23" s="129">
        <f>[19]Dezembro!$G$22</f>
        <v>40</v>
      </c>
      <c r="T23" s="129">
        <f>[19]Dezembro!$G$23</f>
        <v>39</v>
      </c>
      <c r="U23" s="129">
        <f>[19]Dezembro!$G$24</f>
        <v>40</v>
      </c>
      <c r="V23" s="129">
        <f>[19]Dezembro!$G$25</f>
        <v>39</v>
      </c>
      <c r="W23" s="129">
        <f>[19]Dezembro!$G$26</f>
        <v>50</v>
      </c>
      <c r="X23" s="129">
        <f>[19]Dezembro!$G$27</f>
        <v>66</v>
      </c>
      <c r="Y23" s="129">
        <f>[19]Dezembro!$G$28</f>
        <v>70</v>
      </c>
      <c r="Z23" s="129">
        <f>[19]Dezembro!$G$29</f>
        <v>55</v>
      </c>
      <c r="AA23" s="129">
        <f>[19]Dezembro!$G$30</f>
        <v>55</v>
      </c>
      <c r="AB23" s="129">
        <f>[19]Dezembro!$G$31</f>
        <v>51</v>
      </c>
      <c r="AC23" s="129">
        <f>[19]Dezembro!$G$32</f>
        <v>62</v>
      </c>
      <c r="AD23" s="129">
        <f>[19]Dezembro!$G$33</f>
        <v>78</v>
      </c>
      <c r="AE23" s="129">
        <f>[19]Dezembro!$G$34</f>
        <v>72</v>
      </c>
      <c r="AF23" s="129">
        <f>[19]Dezembro!$G$35</f>
        <v>61</v>
      </c>
      <c r="AG23" s="132">
        <f t="shared" si="6"/>
        <v>29</v>
      </c>
      <c r="AH23" s="133">
        <f t="shared" si="7"/>
        <v>45.483870967741936</v>
      </c>
      <c r="AJ23" t="s">
        <v>47</v>
      </c>
      <c r="AK23" t="s">
        <v>47</v>
      </c>
    </row>
    <row r="24" spans="1:39" x14ac:dyDescent="0.2">
      <c r="A24" s="59" t="s">
        <v>169</v>
      </c>
      <c r="B24" s="129" t="str">
        <f>[20]Dezembro!$G$5</f>
        <v>*</v>
      </c>
      <c r="C24" s="129" t="str">
        <f>[20]Dezembro!$G$6</f>
        <v>*</v>
      </c>
      <c r="D24" s="129" t="str">
        <f>[20]Dezembro!$G$7</f>
        <v>*</v>
      </c>
      <c r="E24" s="129" t="str">
        <f>[20]Dezembro!$G$8</f>
        <v>*</v>
      </c>
      <c r="F24" s="129" t="str">
        <f>[20]Dezembro!$G$9</f>
        <v>*</v>
      </c>
      <c r="G24" s="129">
        <f>[20]Dezembro!$G$10</f>
        <v>30</v>
      </c>
      <c r="H24" s="129" t="str">
        <f>[20]Dezembro!$G$11</f>
        <v>*</v>
      </c>
      <c r="I24" s="129" t="str">
        <f>[20]Dezembro!$G$12</f>
        <v>*</v>
      </c>
      <c r="J24" s="129" t="str">
        <f>[20]Dezembro!$G$13</f>
        <v>*</v>
      </c>
      <c r="K24" s="129">
        <f>[20]Dezembro!$G$14</f>
        <v>30</v>
      </c>
      <c r="L24" s="129">
        <f>[20]Dezembro!$G$15</f>
        <v>29</v>
      </c>
      <c r="M24" s="129">
        <f>[20]Dezembro!$G$16</f>
        <v>37</v>
      </c>
      <c r="N24" s="129">
        <f>[20]Dezembro!$G$17</f>
        <v>70</v>
      </c>
      <c r="O24" s="129">
        <f>[20]Dezembro!$G$18</f>
        <v>37</v>
      </c>
      <c r="P24" s="129" t="str">
        <f>[20]Dezembro!$G$19</f>
        <v>*</v>
      </c>
      <c r="Q24" s="129" t="str">
        <f>[20]Dezembro!$G$20</f>
        <v>*</v>
      </c>
      <c r="R24" s="129">
        <f>[20]Dezembro!$G$21</f>
        <v>30</v>
      </c>
      <c r="S24" s="129">
        <f>[20]Dezembro!$G$22</f>
        <v>38</v>
      </c>
      <c r="T24" s="129">
        <f>[20]Dezembro!$G$23</f>
        <v>34</v>
      </c>
      <c r="U24" s="129">
        <f>[20]Dezembro!$G$24</f>
        <v>28</v>
      </c>
      <c r="V24" s="129">
        <f>[20]Dezembro!$G$25</f>
        <v>33</v>
      </c>
      <c r="W24" s="129" t="str">
        <f>[20]Dezembro!$G$26</f>
        <v>*</v>
      </c>
      <c r="X24" s="129" t="str">
        <f>[20]Dezembro!$G$27</f>
        <v>*</v>
      </c>
      <c r="Y24" s="129" t="str">
        <f>[20]Dezembro!$G$28</f>
        <v>*</v>
      </c>
      <c r="Z24" s="129" t="str">
        <f>[20]Dezembro!$G$29</f>
        <v>*</v>
      </c>
      <c r="AA24" s="129" t="str">
        <f>[20]Dezembro!$G$30</f>
        <v>*</v>
      </c>
      <c r="AB24" s="129">
        <f>[20]Dezembro!$G$31</f>
        <v>47</v>
      </c>
      <c r="AC24" s="129" t="str">
        <f>[20]Dezembro!$G$32</f>
        <v>*</v>
      </c>
      <c r="AD24" s="129" t="str">
        <f>[20]Dezembro!$G$33</f>
        <v>*</v>
      </c>
      <c r="AE24" s="129" t="str">
        <f>[20]Dezembro!$G$34</f>
        <v>*</v>
      </c>
      <c r="AF24" s="129" t="str">
        <f>[20]Dezembro!$G$35</f>
        <v>*</v>
      </c>
      <c r="AG24" s="132">
        <f t="shared" si="6"/>
        <v>28</v>
      </c>
      <c r="AH24" s="133">
        <f t="shared" si="7"/>
        <v>36.916666666666664</v>
      </c>
      <c r="AJ24" t="s">
        <v>47</v>
      </c>
    </row>
    <row r="25" spans="1:39" x14ac:dyDescent="0.2">
      <c r="A25" s="59" t="s">
        <v>170</v>
      </c>
      <c r="B25" s="129">
        <f>[21]Dezembro!$G$5</f>
        <v>43</v>
      </c>
      <c r="C25" s="129">
        <f>[21]Dezembro!$G$6</f>
        <v>45</v>
      </c>
      <c r="D25" s="129">
        <f>[21]Dezembro!$G$7</f>
        <v>31</v>
      </c>
      <c r="E25" s="129">
        <f>[21]Dezembro!$G$8</f>
        <v>24</v>
      </c>
      <c r="F25" s="129">
        <f>[21]Dezembro!$G$9</f>
        <v>25</v>
      </c>
      <c r="G25" s="129">
        <f>[21]Dezembro!$G$10</f>
        <v>26</v>
      </c>
      <c r="H25" s="129">
        <f>[21]Dezembro!$G$11</f>
        <v>23</v>
      </c>
      <c r="I25" s="129">
        <f>[21]Dezembro!$G$12</f>
        <v>22</v>
      </c>
      <c r="J25" s="129">
        <f>[21]Dezembro!$G$13</f>
        <v>30</v>
      </c>
      <c r="K25" s="129">
        <f>[21]Dezembro!$G$14</f>
        <v>26</v>
      </c>
      <c r="L25" s="129">
        <f>[21]Dezembro!$G$15</f>
        <v>30</v>
      </c>
      <c r="M25" s="129">
        <f>[21]Dezembro!$G$16</f>
        <v>30</v>
      </c>
      <c r="N25" s="129">
        <f>[21]Dezembro!$G$17</f>
        <v>45</v>
      </c>
      <c r="O25" s="129">
        <f>[21]Dezembro!$G$18</f>
        <v>33</v>
      </c>
      <c r="P25" s="129">
        <f>[21]Dezembro!$G$19</f>
        <v>37</v>
      </c>
      <c r="Q25" s="129">
        <f>[21]Dezembro!$G$20</f>
        <v>41</v>
      </c>
      <c r="R25" s="129">
        <f>[21]Dezembro!$G$21</f>
        <v>34</v>
      </c>
      <c r="S25" s="129">
        <f>[21]Dezembro!$G$22</f>
        <v>31</v>
      </c>
      <c r="T25" s="129">
        <f>[21]Dezembro!$G$23</f>
        <v>43</v>
      </c>
      <c r="U25" s="129">
        <f>[21]Dezembro!$G$24</f>
        <v>36</v>
      </c>
      <c r="V25" s="129">
        <f>[21]Dezembro!$G$25</f>
        <v>35</v>
      </c>
      <c r="W25" s="129">
        <f>[21]Dezembro!$G$26</f>
        <v>47</v>
      </c>
      <c r="X25" s="129">
        <f>[21]Dezembro!$G$27</f>
        <v>76</v>
      </c>
      <c r="Y25" s="129">
        <f>[21]Dezembro!$G$28</f>
        <v>60</v>
      </c>
      <c r="Z25" s="129">
        <f>[21]Dezembro!$G$29</f>
        <v>63</v>
      </c>
      <c r="AA25" s="129">
        <f>[21]Dezembro!$G$30</f>
        <v>61</v>
      </c>
      <c r="AB25" s="129">
        <f>[21]Dezembro!$G$31</f>
        <v>51</v>
      </c>
      <c r="AC25" s="129">
        <f>[21]Dezembro!$G$32</f>
        <v>48</v>
      </c>
      <c r="AD25" s="129">
        <f>[21]Dezembro!$G$33</f>
        <v>56</v>
      </c>
      <c r="AE25" s="129">
        <f>[21]Dezembro!$G$34</f>
        <v>52</v>
      </c>
      <c r="AF25" s="129">
        <f>[21]Dezembro!$G$35</f>
        <v>48</v>
      </c>
      <c r="AG25" s="132">
        <f t="shared" si="6"/>
        <v>22</v>
      </c>
      <c r="AH25" s="133">
        <f t="shared" si="7"/>
        <v>40.387096774193552</v>
      </c>
      <c r="AI25" s="12" t="s">
        <v>47</v>
      </c>
      <c r="AJ25" t="s">
        <v>47</v>
      </c>
    </row>
    <row r="26" spans="1:39" x14ac:dyDescent="0.2">
      <c r="A26" s="59" t="s">
        <v>171</v>
      </c>
      <c r="B26" s="129" t="str">
        <f>[22]Dezembro!$G$5</f>
        <v>*</v>
      </c>
      <c r="C26" s="129">
        <f>[22]Dezembro!$G$6</f>
        <v>42</v>
      </c>
      <c r="D26" s="129">
        <f>[22]Dezembro!$G$7</f>
        <v>43</v>
      </c>
      <c r="E26" s="129">
        <f>[22]Dezembro!$G$8</f>
        <v>34</v>
      </c>
      <c r="F26" s="129">
        <f>[22]Dezembro!$G$9</f>
        <v>36</v>
      </c>
      <c r="G26" s="129">
        <f>[22]Dezembro!$G$10</f>
        <v>33</v>
      </c>
      <c r="H26" s="129">
        <f>[22]Dezembro!$G$11</f>
        <v>30</v>
      </c>
      <c r="I26" s="129">
        <f>[22]Dezembro!$G$12</f>
        <v>32</v>
      </c>
      <c r="J26" s="129">
        <f>[22]Dezembro!$G$13</f>
        <v>39</v>
      </c>
      <c r="K26" s="129">
        <f>[22]Dezembro!$G$14</f>
        <v>29</v>
      </c>
      <c r="L26" s="129">
        <f>[22]Dezembro!$G$15</f>
        <v>31</v>
      </c>
      <c r="M26" s="129">
        <f>[22]Dezembro!$G$16</f>
        <v>39</v>
      </c>
      <c r="N26" s="129">
        <f>[22]Dezembro!$G$17</f>
        <v>45</v>
      </c>
      <c r="O26" s="129">
        <f>[22]Dezembro!$G$18</f>
        <v>38</v>
      </c>
      <c r="P26" s="129">
        <f>[22]Dezembro!$G$19</f>
        <v>42</v>
      </c>
      <c r="Q26" s="129">
        <f>[22]Dezembro!$G$20</f>
        <v>46</v>
      </c>
      <c r="R26" s="129">
        <f>[22]Dezembro!$G$21</f>
        <v>42</v>
      </c>
      <c r="S26" s="129">
        <f>[22]Dezembro!$G$22</f>
        <v>43</v>
      </c>
      <c r="T26" s="129">
        <f>[22]Dezembro!$G$23</f>
        <v>44</v>
      </c>
      <c r="U26" s="129">
        <f>[22]Dezembro!$G$24</f>
        <v>37</v>
      </c>
      <c r="V26" s="129">
        <f>[22]Dezembro!$G$25</f>
        <v>39</v>
      </c>
      <c r="W26" s="129">
        <f>[22]Dezembro!$G$26</f>
        <v>57</v>
      </c>
      <c r="X26" s="129">
        <f>[22]Dezembro!$G$27</f>
        <v>67</v>
      </c>
      <c r="Y26" s="129">
        <f>[22]Dezembro!$G$28</f>
        <v>69</v>
      </c>
      <c r="Z26" s="129">
        <f>[22]Dezembro!$G$29</f>
        <v>52</v>
      </c>
      <c r="AA26" s="129">
        <f>[22]Dezembro!$G$30</f>
        <v>53</v>
      </c>
      <c r="AB26" s="129">
        <f>[22]Dezembro!$G$31</f>
        <v>51</v>
      </c>
      <c r="AC26" s="129">
        <f>[22]Dezembro!$G$32</f>
        <v>59</v>
      </c>
      <c r="AD26" s="129">
        <f>[22]Dezembro!$G$33</f>
        <v>77</v>
      </c>
      <c r="AE26" s="129">
        <f>[22]Dezembro!$G$34</f>
        <v>70</v>
      </c>
      <c r="AF26" s="129">
        <f>[22]Dezembro!$G$35</f>
        <v>54</v>
      </c>
      <c r="AG26" s="132">
        <f>MIN(B26:AF26)</f>
        <v>29</v>
      </c>
      <c r="AH26" s="133">
        <f>AVERAGE(B26:AF26)</f>
        <v>45.766666666666666</v>
      </c>
      <c r="AJ26" t="s">
        <v>47</v>
      </c>
      <c r="AM26" t="s">
        <v>47</v>
      </c>
    </row>
    <row r="27" spans="1:39" x14ac:dyDescent="0.2">
      <c r="A27" s="59" t="s">
        <v>8</v>
      </c>
      <c r="B27" s="129">
        <f>[23]Dezembro!$G$5</f>
        <v>40</v>
      </c>
      <c r="C27" s="129">
        <f>[23]Dezembro!$G$6</f>
        <v>46</v>
      </c>
      <c r="D27" s="129">
        <f>[23]Dezembro!$G$7</f>
        <v>37</v>
      </c>
      <c r="E27" s="129">
        <f>[23]Dezembro!$G$8</f>
        <v>22</v>
      </c>
      <c r="F27" s="129">
        <f>[23]Dezembro!$G$9</f>
        <v>26</v>
      </c>
      <c r="G27" s="129">
        <f>[23]Dezembro!$G$10</f>
        <v>20</v>
      </c>
      <c r="H27" s="129">
        <f>[23]Dezembro!$G$11</f>
        <v>24</v>
      </c>
      <c r="I27" s="129">
        <f>[23]Dezembro!$G$12</f>
        <v>21</v>
      </c>
      <c r="J27" s="129">
        <f>[23]Dezembro!$G$13</f>
        <v>28</v>
      </c>
      <c r="K27" s="129">
        <f>[23]Dezembro!$G$14</f>
        <v>19</v>
      </c>
      <c r="L27" s="129">
        <f>[23]Dezembro!$G$15</f>
        <v>26</v>
      </c>
      <c r="M27" s="129">
        <f>[23]Dezembro!$G$16</f>
        <v>32</v>
      </c>
      <c r="N27" s="129">
        <f>[23]Dezembro!$G$17</f>
        <v>45</v>
      </c>
      <c r="O27" s="129">
        <f>[23]Dezembro!$G$18</f>
        <v>32</v>
      </c>
      <c r="P27" s="129">
        <f>[23]Dezembro!$G$19</f>
        <v>41</v>
      </c>
      <c r="Q27" s="129">
        <f>[23]Dezembro!$G$20</f>
        <v>46</v>
      </c>
      <c r="R27" s="129">
        <f>[23]Dezembro!$G$21</f>
        <v>31</v>
      </c>
      <c r="S27" s="129">
        <f>[23]Dezembro!$G$22</f>
        <v>41</v>
      </c>
      <c r="T27" s="129">
        <f>[23]Dezembro!$G$23</f>
        <v>50</v>
      </c>
      <c r="U27" s="129">
        <f>[23]Dezembro!$G$24</f>
        <v>35</v>
      </c>
      <c r="V27" s="129">
        <f>[23]Dezembro!$G$25</f>
        <v>35</v>
      </c>
      <c r="W27" s="129">
        <f>[23]Dezembro!$G$26</f>
        <v>53</v>
      </c>
      <c r="X27" s="129">
        <f>[23]Dezembro!$G$27</f>
        <v>77</v>
      </c>
      <c r="Y27" s="129">
        <f>[23]Dezembro!$G$28</f>
        <v>63</v>
      </c>
      <c r="Z27" s="129">
        <f>[23]Dezembro!$G$29</f>
        <v>62</v>
      </c>
      <c r="AA27" s="129">
        <f>[23]Dezembro!$G$30</f>
        <v>63</v>
      </c>
      <c r="AB27" s="129">
        <f>[23]Dezembro!$G$31</f>
        <v>56</v>
      </c>
      <c r="AC27" s="129">
        <f>[23]Dezembro!$G$32</f>
        <v>49</v>
      </c>
      <c r="AD27" s="129">
        <f>[23]Dezembro!$G$33</f>
        <v>59</v>
      </c>
      <c r="AE27" s="129">
        <f>[23]Dezembro!$G$34</f>
        <v>49</v>
      </c>
      <c r="AF27" s="129">
        <f>[23]Dezembro!$G$35</f>
        <v>46</v>
      </c>
      <c r="AG27" s="132">
        <f>MIN(B27:AF27)</f>
        <v>19</v>
      </c>
      <c r="AH27" s="133">
        <f>AVERAGE(B27:AF27)</f>
        <v>41.096774193548384</v>
      </c>
      <c r="AJ27" t="s">
        <v>47</v>
      </c>
      <c r="AK27" t="s">
        <v>47</v>
      </c>
      <c r="AL27" t="s">
        <v>47</v>
      </c>
    </row>
    <row r="28" spans="1:39" x14ac:dyDescent="0.2">
      <c r="A28" s="59" t="s">
        <v>9</v>
      </c>
      <c r="B28" s="129">
        <f>[24]Dezembro!$G$5</f>
        <v>43</v>
      </c>
      <c r="C28" s="129">
        <f>[24]Dezembro!$G$6</f>
        <v>39</v>
      </c>
      <c r="D28" s="129">
        <f>[24]Dezembro!$G$7</f>
        <v>37</v>
      </c>
      <c r="E28" s="129">
        <f>[24]Dezembro!$G$8</f>
        <v>29</v>
      </c>
      <c r="F28" s="129">
        <f>[24]Dezembro!$G$9</f>
        <v>28</v>
      </c>
      <c r="G28" s="129">
        <f>[24]Dezembro!$G$10</f>
        <v>24</v>
      </c>
      <c r="H28" s="129">
        <f>[24]Dezembro!$G$11</f>
        <v>23</v>
      </c>
      <c r="I28" s="129">
        <f>[24]Dezembro!$G$12</f>
        <v>30</v>
      </c>
      <c r="J28" s="129">
        <f>[24]Dezembro!$G$13</f>
        <v>27</v>
      </c>
      <c r="K28" s="129">
        <f>[24]Dezembro!$G$14</f>
        <v>22</v>
      </c>
      <c r="L28" s="129">
        <f>[24]Dezembro!$G$15</f>
        <v>24</v>
      </c>
      <c r="M28" s="129">
        <f>[24]Dezembro!$G$16</f>
        <v>30</v>
      </c>
      <c r="N28" s="129">
        <f>[24]Dezembro!$G$17</f>
        <v>33</v>
      </c>
      <c r="O28" s="129">
        <f>[24]Dezembro!$G$18</f>
        <v>28</v>
      </c>
      <c r="P28" s="129">
        <f>[24]Dezembro!$G$19</f>
        <v>45</v>
      </c>
      <c r="Q28" s="129">
        <f>[24]Dezembro!$G$20</f>
        <v>37</v>
      </c>
      <c r="R28" s="129">
        <f>[24]Dezembro!$G$21</f>
        <v>26</v>
      </c>
      <c r="S28" s="129">
        <f>[24]Dezembro!$G$22</f>
        <v>30</v>
      </c>
      <c r="T28" s="129">
        <f>[24]Dezembro!$G$23</f>
        <v>31</v>
      </c>
      <c r="U28" s="129">
        <f>[24]Dezembro!$G$24</f>
        <v>26</v>
      </c>
      <c r="V28" s="129">
        <f>[24]Dezembro!$G$25</f>
        <v>27</v>
      </c>
      <c r="W28" s="129">
        <f>[24]Dezembro!$G$26</f>
        <v>41</v>
      </c>
      <c r="X28" s="129">
        <f>[24]Dezembro!$G$27</f>
        <v>60</v>
      </c>
      <c r="Y28" s="129">
        <f>[24]Dezembro!$G$28</f>
        <v>57</v>
      </c>
      <c r="Z28" s="129">
        <f>[24]Dezembro!$G$29</f>
        <v>52</v>
      </c>
      <c r="AA28" s="129">
        <f>[24]Dezembro!$G$30</f>
        <v>39</v>
      </c>
      <c r="AB28" s="129">
        <f>[24]Dezembro!$G$31</f>
        <v>39</v>
      </c>
      <c r="AC28" s="129">
        <f>[24]Dezembro!$G$32</f>
        <v>42</v>
      </c>
      <c r="AD28" s="129">
        <f>[24]Dezembro!$G$33</f>
        <v>56</v>
      </c>
      <c r="AE28" s="129">
        <f>[24]Dezembro!$G$34</f>
        <v>56</v>
      </c>
      <c r="AF28" s="129">
        <f>[24]Dezembro!$G$35</f>
        <v>47</v>
      </c>
      <c r="AG28" s="132">
        <f t="shared" ref="AG28:AG31" si="8">MIN(B28:AF28)</f>
        <v>22</v>
      </c>
      <c r="AH28" s="133">
        <f t="shared" ref="AH28:AH31" si="9">AVERAGE(B28:AF28)</f>
        <v>36.387096774193552</v>
      </c>
      <c r="AL28" t="s">
        <v>47</v>
      </c>
    </row>
    <row r="29" spans="1:39" x14ac:dyDescent="0.2">
      <c r="A29" s="59" t="s">
        <v>42</v>
      </c>
      <c r="B29" s="129">
        <f>[25]Dezembro!$G$5</f>
        <v>40</v>
      </c>
      <c r="C29" s="129">
        <f>[25]Dezembro!$G$6</f>
        <v>38</v>
      </c>
      <c r="D29" s="129">
        <f>[25]Dezembro!$G$7</f>
        <v>33</v>
      </c>
      <c r="E29" s="129">
        <f>[25]Dezembro!$G$8</f>
        <v>31</v>
      </c>
      <c r="F29" s="129">
        <f>[25]Dezembro!$G$9</f>
        <v>32</v>
      </c>
      <c r="G29" s="129">
        <f>[25]Dezembro!$G$10</f>
        <v>28</v>
      </c>
      <c r="H29" s="129">
        <f>[25]Dezembro!$G$11</f>
        <v>33</v>
      </c>
      <c r="I29" s="129">
        <f>[25]Dezembro!$G$12</f>
        <v>23</v>
      </c>
      <c r="J29" s="129">
        <f>[25]Dezembro!$G$13</f>
        <v>33</v>
      </c>
      <c r="K29" s="129">
        <f>[25]Dezembro!$G$14</f>
        <v>33</v>
      </c>
      <c r="L29" s="129">
        <f>[25]Dezembro!$G$15</f>
        <v>30</v>
      </c>
      <c r="M29" s="129">
        <f>[25]Dezembro!$G$16</f>
        <v>37</v>
      </c>
      <c r="N29" s="129">
        <f>[25]Dezembro!$G$17</f>
        <v>39</v>
      </c>
      <c r="O29" s="129">
        <f>[25]Dezembro!$G$18</f>
        <v>39</v>
      </c>
      <c r="P29" s="129">
        <f>[25]Dezembro!$G$19</f>
        <v>38</v>
      </c>
      <c r="Q29" s="129">
        <f>[25]Dezembro!$G$20</f>
        <v>40</v>
      </c>
      <c r="R29" s="129">
        <f>[25]Dezembro!$G$21</f>
        <v>33</v>
      </c>
      <c r="S29" s="129">
        <f>[25]Dezembro!$G$22</f>
        <v>29</v>
      </c>
      <c r="T29" s="129">
        <f>[25]Dezembro!$G$23</f>
        <v>28</v>
      </c>
      <c r="U29" s="129">
        <f>[25]Dezembro!$G$24</f>
        <v>29</v>
      </c>
      <c r="V29" s="129">
        <f>[25]Dezembro!$G$25</f>
        <v>42</v>
      </c>
      <c r="W29" s="129">
        <f>[25]Dezembro!$G$26</f>
        <v>44</v>
      </c>
      <c r="X29" s="129">
        <f>[25]Dezembro!$G$27</f>
        <v>58</v>
      </c>
      <c r="Y29" s="129">
        <f>[25]Dezembro!$G$28</f>
        <v>64</v>
      </c>
      <c r="Z29" s="129">
        <f>[25]Dezembro!$G$29</f>
        <v>49</v>
      </c>
      <c r="AA29" s="129">
        <f>[25]Dezembro!$G$30</f>
        <v>53</v>
      </c>
      <c r="AB29" s="129">
        <f>[25]Dezembro!$G$31</f>
        <v>46</v>
      </c>
      <c r="AC29" s="129">
        <f>[25]Dezembro!$G$32</f>
        <v>60</v>
      </c>
      <c r="AD29" s="129">
        <f>[25]Dezembro!$G$33</f>
        <v>80</v>
      </c>
      <c r="AE29" s="129">
        <f>[25]Dezembro!$G$34</f>
        <v>59</v>
      </c>
      <c r="AF29" s="129">
        <f>[25]Dezembro!$G$35</f>
        <v>55</v>
      </c>
      <c r="AG29" s="132">
        <f t="shared" si="8"/>
        <v>23</v>
      </c>
      <c r="AH29" s="133">
        <f t="shared" si="9"/>
        <v>41.161290322580648</v>
      </c>
      <c r="AL29" t="s">
        <v>47</v>
      </c>
    </row>
    <row r="30" spans="1:39" x14ac:dyDescent="0.2">
      <c r="A30" s="59" t="s">
        <v>10</v>
      </c>
      <c r="B30" s="129">
        <f>[26]Dezembro!$G$5</f>
        <v>42</v>
      </c>
      <c r="C30" s="129">
        <f>[26]Dezembro!$G$6</f>
        <v>42</v>
      </c>
      <c r="D30" s="129">
        <f>[26]Dezembro!$G$7</f>
        <v>34</v>
      </c>
      <c r="E30" s="129">
        <f>[26]Dezembro!$G$8</f>
        <v>26</v>
      </c>
      <c r="F30" s="129">
        <f>[26]Dezembro!$G$9</f>
        <v>31</v>
      </c>
      <c r="G30" s="129">
        <f>[26]Dezembro!$G$10</f>
        <v>23</v>
      </c>
      <c r="H30" s="129">
        <f>[26]Dezembro!$G$11</f>
        <v>27</v>
      </c>
      <c r="I30" s="129">
        <f>[26]Dezembro!$G$12</f>
        <v>29</v>
      </c>
      <c r="J30" s="129">
        <f>[26]Dezembro!$G$13</f>
        <v>29</v>
      </c>
      <c r="K30" s="129">
        <f>[26]Dezembro!$G$14</f>
        <v>26</v>
      </c>
      <c r="L30" s="129">
        <f>[26]Dezembro!$G$15</f>
        <v>28</v>
      </c>
      <c r="M30" s="129">
        <f>[26]Dezembro!$G$16</f>
        <v>36</v>
      </c>
      <c r="N30" s="129">
        <f>[26]Dezembro!$G$17</f>
        <v>40</v>
      </c>
      <c r="O30" s="129">
        <f>[26]Dezembro!$G$18</f>
        <v>36</v>
      </c>
      <c r="P30" s="129">
        <f>[26]Dezembro!$G$19</f>
        <v>45</v>
      </c>
      <c r="Q30" s="129">
        <f>[26]Dezembro!$G$20</f>
        <v>39</v>
      </c>
      <c r="R30" s="129">
        <f>[26]Dezembro!$G$21</f>
        <v>29</v>
      </c>
      <c r="S30" s="129">
        <f>[26]Dezembro!$G$22</f>
        <v>39</v>
      </c>
      <c r="T30" s="129">
        <f>[26]Dezembro!$G$23</f>
        <v>32</v>
      </c>
      <c r="U30" s="129">
        <f>[26]Dezembro!$G$24</f>
        <v>30</v>
      </c>
      <c r="V30" s="129">
        <f>[26]Dezembro!$G$25</f>
        <v>35</v>
      </c>
      <c r="W30" s="129">
        <f>[26]Dezembro!$G$26</f>
        <v>52</v>
      </c>
      <c r="X30" s="129">
        <f>[26]Dezembro!$G$27</f>
        <v>77</v>
      </c>
      <c r="Y30" s="129">
        <f>[26]Dezembro!$G$28</f>
        <v>66</v>
      </c>
      <c r="Z30" s="129">
        <f>[26]Dezembro!$G$29</f>
        <v>58</v>
      </c>
      <c r="AA30" s="129">
        <f>[26]Dezembro!$G$30</f>
        <v>51</v>
      </c>
      <c r="AB30" s="129">
        <f>[26]Dezembro!$G$31</f>
        <v>45</v>
      </c>
      <c r="AC30" s="129">
        <f>[26]Dezembro!$G$32</f>
        <v>52</v>
      </c>
      <c r="AD30" s="129">
        <f>[26]Dezembro!$G$33</f>
        <v>65</v>
      </c>
      <c r="AE30" s="129">
        <f>[26]Dezembro!$G$34</f>
        <v>60</v>
      </c>
      <c r="AF30" s="129">
        <f>[26]Dezembro!$G$35</f>
        <v>48</v>
      </c>
      <c r="AG30" s="132">
        <f t="shared" si="8"/>
        <v>23</v>
      </c>
      <c r="AH30" s="133">
        <f t="shared" si="9"/>
        <v>41.032258064516128</v>
      </c>
    </row>
    <row r="31" spans="1:39" x14ac:dyDescent="0.2">
      <c r="A31" s="59" t="s">
        <v>172</v>
      </c>
      <c r="B31" s="129">
        <f>[27]Dezembro!$G$5</f>
        <v>49</v>
      </c>
      <c r="C31" s="129">
        <f>[27]Dezembro!$G$6</f>
        <v>46</v>
      </c>
      <c r="D31" s="129">
        <f>[27]Dezembro!$G$7</f>
        <v>41</v>
      </c>
      <c r="E31" s="129">
        <f>[27]Dezembro!$G$8</f>
        <v>28</v>
      </c>
      <c r="F31" s="129">
        <f>[27]Dezembro!$G$9</f>
        <v>35</v>
      </c>
      <c r="G31" s="129">
        <f>[27]Dezembro!$G$10</f>
        <v>34</v>
      </c>
      <c r="H31" s="129">
        <f>[27]Dezembro!$G$11</f>
        <v>33</v>
      </c>
      <c r="I31" s="129">
        <f>[27]Dezembro!$G$12</f>
        <v>31</v>
      </c>
      <c r="J31" s="129">
        <f>[27]Dezembro!$G$13</f>
        <v>45</v>
      </c>
      <c r="K31" s="129">
        <f>[27]Dezembro!$G$14</f>
        <v>37</v>
      </c>
      <c r="L31" s="129">
        <f>[27]Dezembro!$G$15</f>
        <v>60</v>
      </c>
      <c r="M31" s="129">
        <f>[27]Dezembro!$G$16</f>
        <v>63</v>
      </c>
      <c r="N31" s="129">
        <f>[27]Dezembro!$G$17</f>
        <v>50</v>
      </c>
      <c r="O31" s="129">
        <f>[27]Dezembro!$G$18</f>
        <v>45</v>
      </c>
      <c r="P31" s="129">
        <f>[27]Dezembro!$G$19</f>
        <v>66</v>
      </c>
      <c r="Q31" s="129">
        <f>[27]Dezembro!$G$20</f>
        <v>55</v>
      </c>
      <c r="R31" s="129">
        <f>[27]Dezembro!$G$21</f>
        <v>81</v>
      </c>
      <c r="S31" s="129" t="str">
        <f>[27]Dezembro!$G$22</f>
        <v>*</v>
      </c>
      <c r="T31" s="129" t="str">
        <f>[27]Dezembro!$G$23</f>
        <v>*</v>
      </c>
      <c r="U31" s="129" t="str">
        <f>[27]Dezembro!$G$24</f>
        <v>*</v>
      </c>
      <c r="V31" s="129" t="str">
        <f>[27]Dezembro!$G$25</f>
        <v>*</v>
      </c>
      <c r="W31" s="129" t="str">
        <f>[27]Dezembro!$G$26</f>
        <v>*</v>
      </c>
      <c r="X31" s="129" t="str">
        <f>[27]Dezembro!$G$27</f>
        <v>*</v>
      </c>
      <c r="Y31" s="129" t="str">
        <f>[27]Dezembro!$G$28</f>
        <v>*</v>
      </c>
      <c r="Z31" s="129" t="str">
        <f>[27]Dezembro!$G$29</f>
        <v>*</v>
      </c>
      <c r="AA31" s="129" t="str">
        <f>[27]Dezembro!$G$30</f>
        <v>*</v>
      </c>
      <c r="AB31" s="129" t="str">
        <f>[27]Dezembro!$G$31</f>
        <v>*</v>
      </c>
      <c r="AC31" s="129" t="str">
        <f>[27]Dezembro!$G$32</f>
        <v>*</v>
      </c>
      <c r="AD31" s="129" t="str">
        <f>[27]Dezembro!$G$33</f>
        <v>*</v>
      </c>
      <c r="AE31" s="129" t="str">
        <f>[27]Dezembro!$G$34</f>
        <v>*</v>
      </c>
      <c r="AF31" s="129" t="str">
        <f>[27]Dezembro!$G$35</f>
        <v>*</v>
      </c>
      <c r="AG31" s="132">
        <f t="shared" si="8"/>
        <v>28</v>
      </c>
      <c r="AH31" s="133">
        <f t="shared" si="9"/>
        <v>47</v>
      </c>
      <c r="AI31" s="12" t="s">
        <v>47</v>
      </c>
      <c r="AJ31" t="s">
        <v>47</v>
      </c>
    </row>
    <row r="32" spans="1:39" x14ac:dyDescent="0.2">
      <c r="A32" s="59" t="s">
        <v>11</v>
      </c>
      <c r="B32" s="129">
        <f>[28]Dezembro!$G$5</f>
        <v>49</v>
      </c>
      <c r="C32" s="129">
        <f>[28]Dezembro!$G$6</f>
        <v>39</v>
      </c>
      <c r="D32" s="129">
        <f>[28]Dezembro!$G$7</f>
        <v>37</v>
      </c>
      <c r="E32" s="129">
        <f>[28]Dezembro!$G$8</f>
        <v>31</v>
      </c>
      <c r="F32" s="129">
        <f>[28]Dezembro!$G$9</f>
        <v>31</v>
      </c>
      <c r="G32" s="129">
        <f>[28]Dezembro!$G$10</f>
        <v>29</v>
      </c>
      <c r="H32" s="129">
        <f>[28]Dezembro!$G$11</f>
        <v>27</v>
      </c>
      <c r="I32" s="129">
        <f>[28]Dezembro!$G$12</f>
        <v>24</v>
      </c>
      <c r="J32" s="129">
        <f>[28]Dezembro!$G$13</f>
        <v>31</v>
      </c>
      <c r="K32" s="129">
        <f>[28]Dezembro!$G$14</f>
        <v>25</v>
      </c>
      <c r="L32" s="129">
        <f>[28]Dezembro!$G$15</f>
        <v>24</v>
      </c>
      <c r="M32" s="129">
        <f>[28]Dezembro!$G$16</f>
        <v>34</v>
      </c>
      <c r="N32" s="129">
        <f>[28]Dezembro!$G$17</f>
        <v>34</v>
      </c>
      <c r="O32" s="129">
        <f>[28]Dezembro!$G$18</f>
        <v>31</v>
      </c>
      <c r="P32" s="129">
        <f>[28]Dezembro!$G$19</f>
        <v>31</v>
      </c>
      <c r="Q32" s="129">
        <f>[28]Dezembro!$G$20</f>
        <v>41</v>
      </c>
      <c r="R32" s="129">
        <f>[28]Dezembro!$G$21</f>
        <v>33</v>
      </c>
      <c r="S32" s="129">
        <f>[28]Dezembro!$G$22</f>
        <v>39</v>
      </c>
      <c r="T32" s="129">
        <f>[28]Dezembro!$G$23</f>
        <v>28</v>
      </c>
      <c r="U32" s="129">
        <f>[28]Dezembro!$G$24</f>
        <v>29</v>
      </c>
      <c r="V32" s="129">
        <f>[28]Dezembro!$G$25</f>
        <v>34</v>
      </c>
      <c r="W32" s="129">
        <f>[28]Dezembro!$G$26</f>
        <v>43</v>
      </c>
      <c r="X32" s="129">
        <f>[28]Dezembro!$G$27</f>
        <v>68</v>
      </c>
      <c r="Y32" s="129">
        <f>[28]Dezembro!$G$28</f>
        <v>58</v>
      </c>
      <c r="Z32" s="129">
        <f>[28]Dezembro!$G$29</f>
        <v>61</v>
      </c>
      <c r="AA32" s="129">
        <f>[28]Dezembro!$G$30</f>
        <v>52</v>
      </c>
      <c r="AB32" s="129">
        <f>[28]Dezembro!$G$31</f>
        <v>47</v>
      </c>
      <c r="AC32" s="129">
        <f>[28]Dezembro!$G$32</f>
        <v>62</v>
      </c>
      <c r="AD32" s="129">
        <f>[28]Dezembro!$G$33</f>
        <v>67</v>
      </c>
      <c r="AE32" s="129">
        <f>[28]Dezembro!$G$34</f>
        <v>53</v>
      </c>
      <c r="AF32" s="129">
        <f>[28]Dezembro!$G$35</f>
        <v>50</v>
      </c>
      <c r="AG32" s="132">
        <f t="shared" ref="AG32:AG35" si="10">MIN(B32:AF32)</f>
        <v>24</v>
      </c>
      <c r="AH32" s="133">
        <f t="shared" ref="AH32:AH35" si="11">AVERAGE(B32:AF32)</f>
        <v>40.064516129032256</v>
      </c>
      <c r="AL32" t="s">
        <v>47</v>
      </c>
    </row>
    <row r="33" spans="1:39" s="5" customFormat="1" x14ac:dyDescent="0.2">
      <c r="A33" s="59" t="s">
        <v>12</v>
      </c>
      <c r="B33" s="129">
        <f>[29]Dezembro!$G$5</f>
        <v>57</v>
      </c>
      <c r="C33" s="129">
        <f>[29]Dezembro!$G$6</f>
        <v>39</v>
      </c>
      <c r="D33" s="129">
        <f>[29]Dezembro!$G$7</f>
        <v>38</v>
      </c>
      <c r="E33" s="129">
        <f>[29]Dezembro!$G$8</f>
        <v>38</v>
      </c>
      <c r="F33" s="129">
        <f>[29]Dezembro!$G$9</f>
        <v>39</v>
      </c>
      <c r="G33" s="129">
        <f>[29]Dezembro!$G$10</f>
        <v>36</v>
      </c>
      <c r="H33" s="129">
        <f>[29]Dezembro!$G$11</f>
        <v>36</v>
      </c>
      <c r="I33" s="129">
        <f>[29]Dezembro!$G$12</f>
        <v>28</v>
      </c>
      <c r="J33" s="129">
        <f>[29]Dezembro!$G$13</f>
        <v>33</v>
      </c>
      <c r="K33" s="129">
        <f>[29]Dezembro!$G$14</f>
        <v>41</v>
      </c>
      <c r="L33" s="129">
        <f>[29]Dezembro!$G$15</f>
        <v>42</v>
      </c>
      <c r="M33" s="129">
        <f>[29]Dezembro!$G$16</f>
        <v>42</v>
      </c>
      <c r="N33" s="129">
        <f>[29]Dezembro!$G$17</f>
        <v>38</v>
      </c>
      <c r="O33" s="129">
        <f>[29]Dezembro!$G$18</f>
        <v>40</v>
      </c>
      <c r="P33" s="129">
        <f>[29]Dezembro!$G$19</f>
        <v>35</v>
      </c>
      <c r="Q33" s="129">
        <f>[29]Dezembro!$G$20</f>
        <v>38</v>
      </c>
      <c r="R33" s="129">
        <f>[29]Dezembro!$G$21</f>
        <v>35</v>
      </c>
      <c r="S33" s="129">
        <f>[29]Dezembro!$G$22</f>
        <v>30</v>
      </c>
      <c r="T33" s="129">
        <f>[29]Dezembro!$G$23</f>
        <v>29</v>
      </c>
      <c r="U33" s="129">
        <f>[29]Dezembro!$G$24</f>
        <v>32</v>
      </c>
      <c r="V33" s="129">
        <f>[29]Dezembro!$G$25</f>
        <v>38</v>
      </c>
      <c r="W33" s="129">
        <f>[29]Dezembro!$G$26</f>
        <v>45</v>
      </c>
      <c r="X33" s="129">
        <f>[29]Dezembro!$G$27</f>
        <v>49</v>
      </c>
      <c r="Y33" s="129">
        <f>[29]Dezembro!$G$28</f>
        <v>57</v>
      </c>
      <c r="Z33" s="129">
        <f>[29]Dezembro!$G$29</f>
        <v>43</v>
      </c>
      <c r="AA33" s="129">
        <f>[29]Dezembro!$G$30</f>
        <v>58</v>
      </c>
      <c r="AB33" s="129">
        <f>[29]Dezembro!$G$31</f>
        <v>44</v>
      </c>
      <c r="AC33" s="129">
        <f>[29]Dezembro!$G$32</f>
        <v>50</v>
      </c>
      <c r="AD33" s="129">
        <f>[29]Dezembro!$G$33</f>
        <v>91</v>
      </c>
      <c r="AE33" s="129">
        <f>[29]Dezembro!$G$34</f>
        <v>66</v>
      </c>
      <c r="AF33" s="129">
        <f>[29]Dezembro!$G$35</f>
        <v>57</v>
      </c>
      <c r="AG33" s="132">
        <f t="shared" si="10"/>
        <v>28</v>
      </c>
      <c r="AH33" s="133">
        <f t="shared" si="11"/>
        <v>43.354838709677416</v>
      </c>
      <c r="AJ33" s="5" t="s">
        <v>47</v>
      </c>
    </row>
    <row r="34" spans="1:39" x14ac:dyDescent="0.2">
      <c r="A34" s="59" t="s">
        <v>13</v>
      </c>
      <c r="B34" s="129">
        <f>[30]Dezembro!$G$5</f>
        <v>58</v>
      </c>
      <c r="C34" s="129">
        <f>[30]Dezembro!$G$6</f>
        <v>50</v>
      </c>
      <c r="D34" s="129">
        <f>[30]Dezembro!$G$7</f>
        <v>42</v>
      </c>
      <c r="E34" s="129">
        <f>[30]Dezembro!$G$8</f>
        <v>39</v>
      </c>
      <c r="F34" s="129">
        <f>[30]Dezembro!$G$9</f>
        <v>35</v>
      </c>
      <c r="G34" s="129">
        <f>[30]Dezembro!$G$10</f>
        <v>38</v>
      </c>
      <c r="H34" s="129">
        <f>[30]Dezembro!$G$11</f>
        <v>38</v>
      </c>
      <c r="I34" s="129">
        <f>[30]Dezembro!$G$12</f>
        <v>34</v>
      </c>
      <c r="J34" s="129">
        <f>[30]Dezembro!$G$13</f>
        <v>31</v>
      </c>
      <c r="K34" s="129">
        <f>[30]Dezembro!$G$14</f>
        <v>41</v>
      </c>
      <c r="L34" s="129">
        <f>[30]Dezembro!$G$15</f>
        <v>43</v>
      </c>
      <c r="M34" s="129">
        <f>[30]Dezembro!$G$16</f>
        <v>43</v>
      </c>
      <c r="N34" s="129">
        <f>[30]Dezembro!$G$17</f>
        <v>38</v>
      </c>
      <c r="O34" s="129">
        <f>[30]Dezembro!$G$18</f>
        <v>44</v>
      </c>
      <c r="P34" s="129">
        <f>[30]Dezembro!$G$19</f>
        <v>35</v>
      </c>
      <c r="Q34" s="129">
        <f>[30]Dezembro!$G$20</f>
        <v>50</v>
      </c>
      <c r="R34" s="129">
        <f>[30]Dezembro!$G$21</f>
        <v>32</v>
      </c>
      <c r="S34" s="129">
        <f>[30]Dezembro!$G$22</f>
        <v>45</v>
      </c>
      <c r="T34" s="129">
        <f>[30]Dezembro!$G$23</f>
        <v>36</v>
      </c>
      <c r="U34" s="129">
        <f>[30]Dezembro!$G$24</f>
        <v>49</v>
      </c>
      <c r="V34" s="129">
        <f>[30]Dezembro!$G$25</f>
        <v>37</v>
      </c>
      <c r="W34" s="129">
        <f>[30]Dezembro!$G$26</f>
        <v>54</v>
      </c>
      <c r="X34" s="129">
        <f>[30]Dezembro!$G$27</f>
        <v>56</v>
      </c>
      <c r="Y34" s="129">
        <f>[30]Dezembro!$G$28</f>
        <v>67</v>
      </c>
      <c r="Z34" s="129">
        <f>[30]Dezembro!$G$29</f>
        <v>57</v>
      </c>
      <c r="AA34" s="129">
        <f>[30]Dezembro!$G$30</f>
        <v>71</v>
      </c>
      <c r="AB34" s="129">
        <f>[30]Dezembro!$G$31</f>
        <v>61</v>
      </c>
      <c r="AC34" s="129">
        <f>[30]Dezembro!$G$32</f>
        <v>52</v>
      </c>
      <c r="AD34" s="129">
        <f>[30]Dezembro!$G$33</f>
        <v>70</v>
      </c>
      <c r="AE34" s="129">
        <f>[30]Dezembro!$G$34</f>
        <v>59</v>
      </c>
      <c r="AF34" s="129">
        <f>[30]Dezembro!$G$35</f>
        <v>55</v>
      </c>
      <c r="AG34" s="132">
        <f t="shared" si="10"/>
        <v>31</v>
      </c>
      <c r="AH34" s="133">
        <f t="shared" si="11"/>
        <v>47.096774193548384</v>
      </c>
    </row>
    <row r="35" spans="1:39" x14ac:dyDescent="0.2">
      <c r="A35" s="59" t="s">
        <v>173</v>
      </c>
      <c r="B35" s="129">
        <f>[31]Dezembro!$G$5</f>
        <v>72</v>
      </c>
      <c r="C35" s="129">
        <f>[31]Dezembro!$G$6</f>
        <v>61</v>
      </c>
      <c r="D35" s="129">
        <f>[31]Dezembro!$G$7</f>
        <v>59</v>
      </c>
      <c r="E35" s="129">
        <f>[31]Dezembro!$G$8</f>
        <v>57</v>
      </c>
      <c r="F35" s="129">
        <f>[31]Dezembro!$G$9</f>
        <v>58</v>
      </c>
      <c r="G35" s="129">
        <f>[31]Dezembro!$G$10</f>
        <v>57</v>
      </c>
      <c r="H35" s="129">
        <f>[31]Dezembro!$G$11</f>
        <v>55</v>
      </c>
      <c r="I35" s="129">
        <f>[31]Dezembro!$G$12</f>
        <v>49</v>
      </c>
      <c r="J35" s="129">
        <f>[31]Dezembro!$G$13</f>
        <v>49</v>
      </c>
      <c r="K35" s="129">
        <f>[31]Dezembro!$G$14</f>
        <v>48</v>
      </c>
      <c r="L35" s="129">
        <f>[31]Dezembro!$G$15</f>
        <v>49</v>
      </c>
      <c r="M35" s="129">
        <f>[31]Dezembro!$G$16</f>
        <v>54</v>
      </c>
      <c r="N35" s="129">
        <f>[31]Dezembro!$G$17</f>
        <v>58</v>
      </c>
      <c r="O35" s="129">
        <f>[31]Dezembro!$G$18</f>
        <v>56</v>
      </c>
      <c r="P35" s="129">
        <f>[31]Dezembro!$G$19</f>
        <v>58</v>
      </c>
      <c r="Q35" s="129">
        <f>[31]Dezembro!$G$20</f>
        <v>67</v>
      </c>
      <c r="R35" s="129">
        <f>[31]Dezembro!$G$21</f>
        <v>62</v>
      </c>
      <c r="S35" s="129">
        <f>[31]Dezembro!$G$22</f>
        <v>65</v>
      </c>
      <c r="T35" s="129">
        <f>[31]Dezembro!$G$23</f>
        <v>66</v>
      </c>
      <c r="U35" s="129">
        <f>[31]Dezembro!$G$24</f>
        <v>58</v>
      </c>
      <c r="V35" s="129">
        <f>[31]Dezembro!$G$25</f>
        <v>59</v>
      </c>
      <c r="W35" s="129">
        <f>[31]Dezembro!$G$26</f>
        <v>62</v>
      </c>
      <c r="X35" s="129">
        <f>[31]Dezembro!$G$27</f>
        <v>72</v>
      </c>
      <c r="Y35" s="129">
        <f>[31]Dezembro!$G$28</f>
        <v>78</v>
      </c>
      <c r="Z35" s="129">
        <f>[31]Dezembro!$G$29</f>
        <v>71</v>
      </c>
      <c r="AA35" s="129">
        <f>[31]Dezembro!$G$30</f>
        <v>66</v>
      </c>
      <c r="AB35" s="129">
        <f>[31]Dezembro!$G$31</f>
        <v>62</v>
      </c>
      <c r="AC35" s="129">
        <f>[31]Dezembro!$G$32</f>
        <v>71</v>
      </c>
      <c r="AD35" s="129">
        <f>[31]Dezembro!$G$33</f>
        <v>76</v>
      </c>
      <c r="AE35" s="129">
        <f>[31]Dezembro!$G$34</f>
        <v>71</v>
      </c>
      <c r="AF35" s="129">
        <f>[31]Dezembro!$G$35</f>
        <v>74</v>
      </c>
      <c r="AG35" s="132">
        <f t="shared" si="10"/>
        <v>48</v>
      </c>
      <c r="AH35" s="133">
        <f t="shared" si="11"/>
        <v>61.935483870967744</v>
      </c>
    </row>
    <row r="36" spans="1:39" x14ac:dyDescent="0.2">
      <c r="A36" s="59" t="s">
        <v>144</v>
      </c>
      <c r="B36" s="129">
        <f>[32]Dezembro!$G$5</f>
        <v>56</v>
      </c>
      <c r="C36" s="129">
        <f>[32]Dezembro!$G$6</f>
        <v>40</v>
      </c>
      <c r="D36" s="129">
        <f>[32]Dezembro!$G$7</f>
        <v>45</v>
      </c>
      <c r="E36" s="129">
        <f>[32]Dezembro!$G$8</f>
        <v>37</v>
      </c>
      <c r="F36" s="129">
        <f>[32]Dezembro!$G$9</f>
        <v>31</v>
      </c>
      <c r="G36" s="129">
        <f>[32]Dezembro!$G$10</f>
        <v>31</v>
      </c>
      <c r="H36" s="129">
        <f>[32]Dezembro!$G$11</f>
        <v>30</v>
      </c>
      <c r="I36" s="129">
        <f>[32]Dezembro!$G$12</f>
        <v>32</v>
      </c>
      <c r="J36" s="129">
        <f>[32]Dezembro!$G$13</f>
        <v>28</v>
      </c>
      <c r="K36" s="129">
        <f>[32]Dezembro!$G$14</f>
        <v>26</v>
      </c>
      <c r="L36" s="129">
        <f>[32]Dezembro!$G$15</f>
        <v>25</v>
      </c>
      <c r="M36" s="129">
        <f>[32]Dezembro!$G$16</f>
        <v>35</v>
      </c>
      <c r="N36" s="129">
        <f>[32]Dezembro!$G$17</f>
        <v>39</v>
      </c>
      <c r="O36" s="129">
        <f>[32]Dezembro!$G$18</f>
        <v>33</v>
      </c>
      <c r="P36" s="129">
        <f>[32]Dezembro!$G$19</f>
        <v>37</v>
      </c>
      <c r="Q36" s="129">
        <f>[32]Dezembro!$G$20</f>
        <v>45</v>
      </c>
      <c r="R36" s="129">
        <f>[32]Dezembro!$G$21</f>
        <v>32</v>
      </c>
      <c r="S36" s="129">
        <f>[32]Dezembro!$G$22</f>
        <v>44</v>
      </c>
      <c r="T36" s="129">
        <f>[32]Dezembro!$G$23</f>
        <v>41</v>
      </c>
      <c r="U36" s="129">
        <f>[32]Dezembro!$G$24</f>
        <v>34</v>
      </c>
      <c r="V36" s="129">
        <f>[32]Dezembro!$G$25</f>
        <v>34</v>
      </c>
      <c r="W36" s="129">
        <f>[32]Dezembro!$G$26</f>
        <v>40</v>
      </c>
      <c r="X36" s="129">
        <f>[32]Dezembro!$G$27</f>
        <v>60</v>
      </c>
      <c r="Y36" s="129">
        <f>[32]Dezembro!$G$28</f>
        <v>56</v>
      </c>
      <c r="Z36" s="129">
        <f>[32]Dezembro!$G$29</f>
        <v>60</v>
      </c>
      <c r="AA36" s="129">
        <f>[32]Dezembro!$G$30</f>
        <v>46</v>
      </c>
      <c r="AB36" s="129">
        <f>[32]Dezembro!$G$31</f>
        <v>50</v>
      </c>
      <c r="AC36" s="129">
        <f>[32]Dezembro!$G$32</f>
        <v>50</v>
      </c>
      <c r="AD36" s="129">
        <f>[32]Dezembro!$G$33</f>
        <v>53</v>
      </c>
      <c r="AE36" s="129">
        <f>[32]Dezembro!$G$34</f>
        <v>52</v>
      </c>
      <c r="AF36" s="129">
        <f>[32]Dezembro!$G$35</f>
        <v>49</v>
      </c>
      <c r="AG36" s="132">
        <f>MIN(B36:AF36)</f>
        <v>25</v>
      </c>
      <c r="AH36" s="133">
        <f>AVERAGE(B36:AF36)</f>
        <v>41</v>
      </c>
    </row>
    <row r="37" spans="1:39" x14ac:dyDescent="0.2">
      <c r="A37" s="59" t="s">
        <v>14</v>
      </c>
      <c r="B37" s="129">
        <f>[33]Dezembro!$G$5</f>
        <v>60</v>
      </c>
      <c r="C37" s="129">
        <f>[33]Dezembro!$G$6</f>
        <v>60</v>
      </c>
      <c r="D37" s="129">
        <f>[33]Dezembro!$G$7</f>
        <v>58</v>
      </c>
      <c r="E37" s="129">
        <f>[33]Dezembro!$G$8</f>
        <v>35</v>
      </c>
      <c r="F37" s="129">
        <f>[33]Dezembro!$G$9</f>
        <v>37</v>
      </c>
      <c r="G37" s="129">
        <f>[33]Dezembro!$G$10</f>
        <v>33</v>
      </c>
      <c r="H37" s="129">
        <f>[33]Dezembro!$G$11</f>
        <v>28</v>
      </c>
      <c r="I37" s="129">
        <f>[33]Dezembro!$G$12</f>
        <v>33</v>
      </c>
      <c r="J37" s="129">
        <f>[33]Dezembro!$G$13</f>
        <v>28</v>
      </c>
      <c r="K37" s="129">
        <f>[33]Dezembro!$G$14</f>
        <v>28</v>
      </c>
      <c r="L37" s="129">
        <f>[33]Dezembro!$G$15</f>
        <v>30</v>
      </c>
      <c r="M37" s="129">
        <f>[33]Dezembro!$G$16</f>
        <v>28</v>
      </c>
      <c r="N37" s="129">
        <f>[33]Dezembro!$G$17</f>
        <v>37</v>
      </c>
      <c r="O37" s="129">
        <f>[33]Dezembro!$G$18</f>
        <v>31</v>
      </c>
      <c r="P37" s="129">
        <f>[33]Dezembro!$G$19</f>
        <v>33</v>
      </c>
      <c r="Q37" s="129">
        <f>[33]Dezembro!$G$20</f>
        <v>29</v>
      </c>
      <c r="R37" s="129">
        <f>[33]Dezembro!$G$21</f>
        <v>32</v>
      </c>
      <c r="S37" s="129">
        <f>[33]Dezembro!$G$22</f>
        <v>25</v>
      </c>
      <c r="T37" s="129">
        <f>[33]Dezembro!$G$23</f>
        <v>29</v>
      </c>
      <c r="U37" s="129">
        <f>[33]Dezembro!$G$24</f>
        <v>22</v>
      </c>
      <c r="V37" s="129">
        <f>[33]Dezembro!$G$25</f>
        <v>25</v>
      </c>
      <c r="W37" s="129">
        <f>[33]Dezembro!$G$26</f>
        <v>36</v>
      </c>
      <c r="X37" s="129">
        <f>[33]Dezembro!$G$27</f>
        <v>32</v>
      </c>
      <c r="Y37" s="129">
        <f>[33]Dezembro!$G$28</f>
        <v>43</v>
      </c>
      <c r="Z37" s="129">
        <f>[33]Dezembro!$G$29</f>
        <v>46</v>
      </c>
      <c r="AA37" s="129">
        <f>[33]Dezembro!$G$30</f>
        <v>53</v>
      </c>
      <c r="AB37" s="129">
        <f>[33]Dezembro!$G$31</f>
        <v>51</v>
      </c>
      <c r="AC37" s="129">
        <f>[33]Dezembro!$G$32</f>
        <v>56</v>
      </c>
      <c r="AD37" s="129">
        <f>[33]Dezembro!$G$33</f>
        <v>43</v>
      </c>
      <c r="AE37" s="129">
        <f>[33]Dezembro!$G$34</f>
        <v>45</v>
      </c>
      <c r="AF37" s="129">
        <f>[33]Dezembro!$G$35</f>
        <v>48</v>
      </c>
      <c r="AG37" s="132">
        <f t="shared" ref="AG37:AG38" si="12">MIN(B37:AF37)</f>
        <v>22</v>
      </c>
      <c r="AH37" s="133">
        <f t="shared" ref="AH37:AH38" si="13">AVERAGE(B37:AF37)</f>
        <v>37.87096774193548</v>
      </c>
    </row>
    <row r="38" spans="1:39" x14ac:dyDescent="0.2">
      <c r="A38" s="59" t="s">
        <v>174</v>
      </c>
      <c r="B38" s="129">
        <f>[34]Dezembro!$G$5</f>
        <v>79</v>
      </c>
      <c r="C38" s="129">
        <f>[34]Dezembro!$G$6</f>
        <v>80</v>
      </c>
      <c r="D38" s="129">
        <f>[34]Dezembro!$G$7</f>
        <v>67</v>
      </c>
      <c r="E38" s="129">
        <f>[34]Dezembro!$G$8</f>
        <v>67</v>
      </c>
      <c r="F38" s="129">
        <f>[34]Dezembro!$G$9</f>
        <v>72</v>
      </c>
      <c r="G38" s="129">
        <f>[34]Dezembro!$G$10</f>
        <v>73</v>
      </c>
      <c r="H38" s="129">
        <f>[34]Dezembro!$G$11</f>
        <v>75</v>
      </c>
      <c r="I38" s="129">
        <f>[34]Dezembro!$G$12</f>
        <v>67</v>
      </c>
      <c r="J38" s="129">
        <f>[34]Dezembro!$G$13</f>
        <v>71</v>
      </c>
      <c r="K38" s="129">
        <f>[34]Dezembro!$G$14</f>
        <v>79</v>
      </c>
      <c r="L38" s="129">
        <f>[34]Dezembro!$G$15</f>
        <v>79</v>
      </c>
      <c r="M38" s="129">
        <f>[34]Dezembro!$G$16</f>
        <v>77</v>
      </c>
      <c r="N38" s="129">
        <f>[34]Dezembro!$G$17</f>
        <v>69</v>
      </c>
      <c r="O38" s="129">
        <f>[34]Dezembro!$G$18</f>
        <v>82</v>
      </c>
      <c r="P38" s="129">
        <f>[34]Dezembro!$G$19</f>
        <v>74</v>
      </c>
      <c r="Q38" s="129">
        <f>[34]Dezembro!$G$20</f>
        <v>72</v>
      </c>
      <c r="R38" s="129">
        <f>[34]Dezembro!$G$21</f>
        <v>79</v>
      </c>
      <c r="S38" s="129">
        <f>[34]Dezembro!$G$22</f>
        <v>80</v>
      </c>
      <c r="T38" s="129">
        <f>[34]Dezembro!$G$23</f>
        <v>75</v>
      </c>
      <c r="U38" s="129">
        <f>[34]Dezembro!$G$24</f>
        <v>75</v>
      </c>
      <c r="V38" s="129">
        <f>[34]Dezembro!$G$25</f>
        <v>69</v>
      </c>
      <c r="W38" s="129">
        <f>[34]Dezembro!$G$26</f>
        <v>72</v>
      </c>
      <c r="X38" s="129">
        <f>[34]Dezembro!$G$27</f>
        <v>77</v>
      </c>
      <c r="Y38" s="129">
        <f>[34]Dezembro!$G$28</f>
        <v>74</v>
      </c>
      <c r="Z38" s="129">
        <f>[34]Dezembro!$G$29</f>
        <v>75</v>
      </c>
      <c r="AA38" s="129">
        <f>[34]Dezembro!$G$30</f>
        <v>74</v>
      </c>
      <c r="AB38" s="129">
        <f>[34]Dezembro!$G$31</f>
        <v>80</v>
      </c>
      <c r="AC38" s="129">
        <f>[34]Dezembro!$G$32</f>
        <v>82</v>
      </c>
      <c r="AD38" s="129">
        <f>[34]Dezembro!$G$33</f>
        <v>83</v>
      </c>
      <c r="AE38" s="129">
        <f>[34]Dezembro!$G$34</f>
        <v>81</v>
      </c>
      <c r="AF38" s="129">
        <f>[34]Dezembro!$G$35</f>
        <v>79</v>
      </c>
      <c r="AG38" s="132">
        <f t="shared" si="12"/>
        <v>67</v>
      </c>
      <c r="AH38" s="133">
        <f t="shared" si="13"/>
        <v>75.41935483870968</v>
      </c>
      <c r="AJ38" t="s">
        <v>47</v>
      </c>
      <c r="AK38" t="s">
        <v>47</v>
      </c>
    </row>
    <row r="39" spans="1:39" x14ac:dyDescent="0.2">
      <c r="A39" s="59" t="s">
        <v>15</v>
      </c>
      <c r="B39" s="129">
        <f>[35]Dezembro!$G$5</f>
        <v>43</v>
      </c>
      <c r="C39" s="129">
        <f>[35]Dezembro!$G$6</f>
        <v>46</v>
      </c>
      <c r="D39" s="129">
        <f>[35]Dezembro!$G$7</f>
        <v>41</v>
      </c>
      <c r="E39" s="129">
        <f>[35]Dezembro!$G$8</f>
        <v>24</v>
      </c>
      <c r="F39" s="129">
        <f>[35]Dezembro!$G$9</f>
        <v>31</v>
      </c>
      <c r="G39" s="129">
        <f>[35]Dezembro!$G$10</f>
        <v>27</v>
      </c>
      <c r="H39" s="129">
        <f>[35]Dezembro!$G$11</f>
        <v>32</v>
      </c>
      <c r="I39" s="129">
        <f>[35]Dezembro!$G$12</f>
        <v>27</v>
      </c>
      <c r="J39" s="129">
        <f>[35]Dezembro!$G$13</f>
        <v>41</v>
      </c>
      <c r="K39" s="129">
        <f>[35]Dezembro!$G$14</f>
        <v>31</v>
      </c>
      <c r="L39" s="129">
        <f>[35]Dezembro!$G$15</f>
        <v>30</v>
      </c>
      <c r="M39" s="129">
        <f>[35]Dezembro!$G$16</f>
        <v>34</v>
      </c>
      <c r="N39" s="129">
        <f>[35]Dezembro!$G$17</f>
        <v>37</v>
      </c>
      <c r="O39" s="129">
        <f>[35]Dezembro!$G$18</f>
        <v>36</v>
      </c>
      <c r="P39" s="129">
        <f>[35]Dezembro!$G$19</f>
        <v>34</v>
      </c>
      <c r="Q39" s="129">
        <f>[35]Dezembro!$G$20</f>
        <v>42</v>
      </c>
      <c r="R39" s="129">
        <f>[35]Dezembro!$G$21</f>
        <v>35</v>
      </c>
      <c r="S39" s="129">
        <f>[35]Dezembro!$G$22</f>
        <v>30</v>
      </c>
      <c r="T39" s="129">
        <f>[35]Dezembro!$G$23</f>
        <v>28</v>
      </c>
      <c r="U39" s="129">
        <f>[35]Dezembro!$G$24</f>
        <v>30</v>
      </c>
      <c r="V39" s="129">
        <f>[35]Dezembro!$G$25</f>
        <v>43</v>
      </c>
      <c r="W39" s="129">
        <f>[35]Dezembro!$G$26</f>
        <v>51</v>
      </c>
      <c r="X39" s="129">
        <f>[35]Dezembro!$G$27</f>
        <v>57</v>
      </c>
      <c r="Y39" s="129">
        <f>[35]Dezembro!$G$28</f>
        <v>67</v>
      </c>
      <c r="Z39" s="129">
        <f>[35]Dezembro!$G$29</f>
        <v>51</v>
      </c>
      <c r="AA39" s="129">
        <f>[35]Dezembro!$G$30</f>
        <v>50</v>
      </c>
      <c r="AB39" s="129">
        <f>[35]Dezembro!$G$31</f>
        <v>45</v>
      </c>
      <c r="AC39" s="129">
        <f>[35]Dezembro!$G$32</f>
        <v>59</v>
      </c>
      <c r="AD39" s="129">
        <f>[35]Dezembro!$G$33</f>
        <v>76</v>
      </c>
      <c r="AE39" s="129">
        <f>[35]Dezembro!$G$34</f>
        <v>69</v>
      </c>
      <c r="AF39" s="129">
        <f>[35]Dezembro!$G$35</f>
        <v>56</v>
      </c>
      <c r="AG39" s="132">
        <f t="shared" ref="AG39:AG41" si="14">MIN(B39:AF39)</f>
        <v>24</v>
      </c>
      <c r="AH39" s="133">
        <f t="shared" ref="AH39:AH41" si="15">AVERAGE(B39:AF39)</f>
        <v>42.032258064516128</v>
      </c>
      <c r="AI39" s="12" t="s">
        <v>47</v>
      </c>
      <c r="AK39" t="s">
        <v>47</v>
      </c>
      <c r="AL39" t="s">
        <v>47</v>
      </c>
      <c r="AM39" t="s">
        <v>47</v>
      </c>
    </row>
    <row r="40" spans="1:39" x14ac:dyDescent="0.2">
      <c r="A40" s="59" t="s">
        <v>16</v>
      </c>
      <c r="B40" s="129">
        <f>[36]Dezembro!$G$5</f>
        <v>45</v>
      </c>
      <c r="C40" s="129">
        <f>[36]Dezembro!$G$6</f>
        <v>34</v>
      </c>
      <c r="D40" s="129">
        <f>[36]Dezembro!$G$7</f>
        <v>35</v>
      </c>
      <c r="E40" s="129">
        <f>[36]Dezembro!$G$8</f>
        <v>33</v>
      </c>
      <c r="F40" s="129">
        <f>[36]Dezembro!$G$9</f>
        <v>28</v>
      </c>
      <c r="G40" s="129">
        <f>[36]Dezembro!$G$10</f>
        <v>34</v>
      </c>
      <c r="H40" s="129">
        <f>[36]Dezembro!$G$11</f>
        <v>48</v>
      </c>
      <c r="I40" s="129">
        <f>[36]Dezembro!$G$12</f>
        <v>27</v>
      </c>
      <c r="J40" s="129">
        <f>[36]Dezembro!$G$13</f>
        <v>30</v>
      </c>
      <c r="K40" s="129">
        <f>[36]Dezembro!$G$14</f>
        <v>28</v>
      </c>
      <c r="L40" s="129">
        <f>[36]Dezembro!$G$15</f>
        <v>31</v>
      </c>
      <c r="M40" s="129">
        <f>[36]Dezembro!$G$16</f>
        <v>33</v>
      </c>
      <c r="N40" s="129">
        <f>[36]Dezembro!$G$17</f>
        <v>39</v>
      </c>
      <c r="O40" s="129">
        <f>[36]Dezembro!$G$18</f>
        <v>32</v>
      </c>
      <c r="P40" s="129">
        <f>[36]Dezembro!$G$19</f>
        <v>40</v>
      </c>
      <c r="Q40" s="129">
        <f>[36]Dezembro!$G$20</f>
        <v>34</v>
      </c>
      <c r="R40" s="129">
        <f>[36]Dezembro!$G$21</f>
        <v>32</v>
      </c>
      <c r="S40" s="129">
        <f>[36]Dezembro!$G$22</f>
        <v>30</v>
      </c>
      <c r="T40" s="129">
        <f>[36]Dezembro!$G$23</f>
        <v>31</v>
      </c>
      <c r="U40" s="129">
        <f>[36]Dezembro!$G$24</f>
        <v>28</v>
      </c>
      <c r="V40" s="129">
        <f>[36]Dezembro!$G$25</f>
        <v>33</v>
      </c>
      <c r="W40" s="129">
        <f>[36]Dezembro!$G$26</f>
        <v>62</v>
      </c>
      <c r="X40" s="129">
        <f>[36]Dezembro!$G$27</f>
        <v>56</v>
      </c>
      <c r="Y40" s="129">
        <f>[36]Dezembro!$G$28</f>
        <v>71</v>
      </c>
      <c r="Z40" s="129">
        <f>[36]Dezembro!$G$29</f>
        <v>73</v>
      </c>
      <c r="AA40" s="129">
        <f>[36]Dezembro!$G$30</f>
        <v>58</v>
      </c>
      <c r="AB40" s="129">
        <f>[36]Dezembro!$G$31</f>
        <v>44</v>
      </c>
      <c r="AC40" s="129">
        <f>[36]Dezembro!$G$32</f>
        <v>48</v>
      </c>
      <c r="AD40" s="129">
        <f>[36]Dezembro!$G$33</f>
        <v>65</v>
      </c>
      <c r="AE40" s="129">
        <f>[36]Dezembro!$G$34</f>
        <v>61</v>
      </c>
      <c r="AF40" s="129">
        <f>[36]Dezembro!$G$35</f>
        <v>52</v>
      </c>
      <c r="AG40" s="132">
        <f t="shared" si="14"/>
        <v>27</v>
      </c>
      <c r="AH40" s="133">
        <f t="shared" si="15"/>
        <v>41.774193548387096</v>
      </c>
      <c r="AL40" t="s">
        <v>47</v>
      </c>
    </row>
    <row r="41" spans="1:39" x14ac:dyDescent="0.2">
      <c r="A41" s="59" t="s">
        <v>175</v>
      </c>
      <c r="B41" s="129">
        <f>[37]Dezembro!$G$5</f>
        <v>62</v>
      </c>
      <c r="C41" s="129">
        <f>[37]Dezembro!$G$6</f>
        <v>40</v>
      </c>
      <c r="D41" s="129">
        <f>[37]Dezembro!$G$7</f>
        <v>39</v>
      </c>
      <c r="E41" s="129">
        <f>[37]Dezembro!$G$8</f>
        <v>36</v>
      </c>
      <c r="F41" s="129">
        <f>[37]Dezembro!$G$9</f>
        <v>37</v>
      </c>
      <c r="G41" s="129">
        <f>[37]Dezembro!$G$10</f>
        <v>34</v>
      </c>
      <c r="H41" s="129">
        <f>[37]Dezembro!$G$11</f>
        <v>30</v>
      </c>
      <c r="I41" s="129">
        <f>[37]Dezembro!$G$12</f>
        <v>30</v>
      </c>
      <c r="J41" s="129">
        <f>[37]Dezembro!$G$13</f>
        <v>35</v>
      </c>
      <c r="K41" s="129">
        <f>[37]Dezembro!$G$14</f>
        <v>28</v>
      </c>
      <c r="L41" s="129">
        <f>[37]Dezembro!$G$15</f>
        <v>29</v>
      </c>
      <c r="M41" s="129">
        <f>[37]Dezembro!$G$16</f>
        <v>44</v>
      </c>
      <c r="N41" s="129">
        <f>[37]Dezembro!$G$17</f>
        <v>37</v>
      </c>
      <c r="O41" s="129">
        <f>[37]Dezembro!$G$18</f>
        <v>37</v>
      </c>
      <c r="P41" s="129">
        <f>[37]Dezembro!$G$19</f>
        <v>39</v>
      </c>
      <c r="Q41" s="129">
        <f>[37]Dezembro!$G$20</f>
        <v>32</v>
      </c>
      <c r="R41" s="129">
        <f>[37]Dezembro!$G$21</f>
        <v>30</v>
      </c>
      <c r="S41" s="129">
        <f>[37]Dezembro!$G$22</f>
        <v>41</v>
      </c>
      <c r="T41" s="129">
        <f>[37]Dezembro!$G$23</f>
        <v>38</v>
      </c>
      <c r="U41" s="129">
        <f>[37]Dezembro!$G$24</f>
        <v>29</v>
      </c>
      <c r="V41" s="129">
        <f>[37]Dezembro!$G$25</f>
        <v>36</v>
      </c>
      <c r="W41" s="129">
        <f>[37]Dezembro!$G$26</f>
        <v>46</v>
      </c>
      <c r="X41" s="129">
        <f>[37]Dezembro!$G$27</f>
        <v>41</v>
      </c>
      <c r="Y41" s="129">
        <f>[37]Dezembro!$G$28</f>
        <v>49</v>
      </c>
      <c r="Z41" s="129">
        <f>[37]Dezembro!$G$29</f>
        <v>56</v>
      </c>
      <c r="AA41" s="129">
        <f>[37]Dezembro!$G$30</f>
        <v>49</v>
      </c>
      <c r="AB41" s="129">
        <f>[37]Dezembro!$G$31</f>
        <v>44</v>
      </c>
      <c r="AC41" s="129">
        <f>[37]Dezembro!$G$32</f>
        <v>57</v>
      </c>
      <c r="AD41" s="129">
        <f>[37]Dezembro!$G$33</f>
        <v>63</v>
      </c>
      <c r="AE41" s="129">
        <f>[37]Dezembro!$G$34</f>
        <v>58</v>
      </c>
      <c r="AF41" s="129">
        <f>[37]Dezembro!$G$35</f>
        <v>55</v>
      </c>
      <c r="AG41" s="132">
        <f t="shared" si="14"/>
        <v>28</v>
      </c>
      <c r="AH41" s="133">
        <f t="shared" si="15"/>
        <v>41.322580645161288</v>
      </c>
      <c r="AJ41" t="s">
        <v>47</v>
      </c>
      <c r="AL41" t="s">
        <v>47</v>
      </c>
    </row>
    <row r="42" spans="1:39" x14ac:dyDescent="0.2">
      <c r="A42" s="59" t="s">
        <v>17</v>
      </c>
      <c r="B42" s="129">
        <f>[38]Dezembro!$G$5</f>
        <v>50</v>
      </c>
      <c r="C42" s="129">
        <f>[38]Dezembro!$G$6</f>
        <v>42</v>
      </c>
      <c r="D42" s="129">
        <f>[38]Dezembro!$G$7</f>
        <v>40</v>
      </c>
      <c r="E42" s="129">
        <f>[38]Dezembro!$G$8</f>
        <v>39</v>
      </c>
      <c r="F42" s="129">
        <f>[38]Dezembro!$G$9</f>
        <v>33</v>
      </c>
      <c r="G42" s="129">
        <f>[38]Dezembro!$G$10</f>
        <v>33</v>
      </c>
      <c r="H42" s="129">
        <f>[38]Dezembro!$G$11</f>
        <v>30</v>
      </c>
      <c r="I42" s="129">
        <f>[38]Dezembro!$G$12</f>
        <v>30</v>
      </c>
      <c r="J42" s="129">
        <f>[38]Dezembro!$G$13</f>
        <v>34</v>
      </c>
      <c r="K42" s="129">
        <f>[38]Dezembro!$G$14</f>
        <v>26</v>
      </c>
      <c r="L42" s="129">
        <f>[38]Dezembro!$G$15</f>
        <v>25</v>
      </c>
      <c r="M42" s="129">
        <f>[38]Dezembro!$G$16</f>
        <v>39</v>
      </c>
      <c r="N42" s="129">
        <f>[38]Dezembro!$G$17</f>
        <v>39</v>
      </c>
      <c r="O42" s="129">
        <f>[38]Dezembro!$G$18</f>
        <v>38</v>
      </c>
      <c r="P42" s="129">
        <f>[38]Dezembro!$G$19</f>
        <v>43</v>
      </c>
      <c r="Q42" s="129">
        <f>[38]Dezembro!$G$20</f>
        <v>44</v>
      </c>
      <c r="R42" s="129">
        <f>[38]Dezembro!$G$21</f>
        <v>38</v>
      </c>
      <c r="S42" s="129">
        <f>[38]Dezembro!$G$22</f>
        <v>52</v>
      </c>
      <c r="T42" s="129">
        <f>[38]Dezembro!$G$23</f>
        <v>43</v>
      </c>
      <c r="U42" s="129">
        <f>[38]Dezembro!$G$24</f>
        <v>36</v>
      </c>
      <c r="V42" s="129">
        <f>[38]Dezembro!$G$25</f>
        <v>42</v>
      </c>
      <c r="W42" s="129">
        <f>[38]Dezembro!$G$26</f>
        <v>51</v>
      </c>
      <c r="X42" s="129">
        <f>[38]Dezembro!$G$27</f>
        <v>63</v>
      </c>
      <c r="Y42" s="129">
        <f>[38]Dezembro!$G$28</f>
        <v>75</v>
      </c>
      <c r="Z42" s="129">
        <f>[38]Dezembro!$G$29</f>
        <v>55</v>
      </c>
      <c r="AA42" s="129">
        <f>[38]Dezembro!$G$30</f>
        <v>52</v>
      </c>
      <c r="AB42" s="129">
        <f>[38]Dezembro!$G$31</f>
        <v>48</v>
      </c>
      <c r="AC42" s="129">
        <f>[38]Dezembro!$G$32</f>
        <v>62</v>
      </c>
      <c r="AD42" s="129">
        <f>[38]Dezembro!$G$33</f>
        <v>70</v>
      </c>
      <c r="AE42" s="129">
        <f>[38]Dezembro!$G$34</f>
        <v>61</v>
      </c>
      <c r="AF42" s="129">
        <f>[38]Dezembro!$G$35</f>
        <v>54</v>
      </c>
      <c r="AG42" s="132">
        <f t="shared" ref="AG42:AG43" si="16">MIN(B42:AF42)</f>
        <v>25</v>
      </c>
      <c r="AH42" s="133">
        <f t="shared" ref="AH42:AH43" si="17">AVERAGE(B42:AF42)</f>
        <v>44.741935483870968</v>
      </c>
    </row>
    <row r="43" spans="1:39" x14ac:dyDescent="0.2">
      <c r="A43" s="59" t="s">
        <v>157</v>
      </c>
      <c r="B43" s="129">
        <f>[39]Dezembro!$G$5</f>
        <v>63</v>
      </c>
      <c r="C43" s="129">
        <f>[39]Dezembro!$G$6</f>
        <v>38</v>
      </c>
      <c r="D43" s="129">
        <f>[39]Dezembro!$G$7</f>
        <v>44</v>
      </c>
      <c r="E43" s="129">
        <f>[39]Dezembro!$G$8</f>
        <v>37</v>
      </c>
      <c r="F43" s="129">
        <f>[39]Dezembro!$G$9</f>
        <v>33</v>
      </c>
      <c r="G43" s="129">
        <f>[39]Dezembro!$G$10</f>
        <v>33</v>
      </c>
      <c r="H43" s="129">
        <f>[39]Dezembro!$G$11</f>
        <v>31</v>
      </c>
      <c r="I43" s="129">
        <f>[39]Dezembro!$G$12</f>
        <v>34</v>
      </c>
      <c r="J43" s="129">
        <f>[39]Dezembro!$G$13</f>
        <v>37</v>
      </c>
      <c r="K43" s="129">
        <f>[39]Dezembro!$G$14</f>
        <v>29</v>
      </c>
      <c r="L43" s="129">
        <f>[39]Dezembro!$G$15</f>
        <v>28</v>
      </c>
      <c r="M43" s="129">
        <f>[39]Dezembro!$G$16</f>
        <v>35</v>
      </c>
      <c r="N43" s="129">
        <f>[39]Dezembro!$G$17</f>
        <v>41</v>
      </c>
      <c r="O43" s="129">
        <f>[39]Dezembro!$G$18</f>
        <v>35</v>
      </c>
      <c r="P43" s="129">
        <f>[39]Dezembro!$G$19</f>
        <v>35</v>
      </c>
      <c r="Q43" s="129">
        <f>[39]Dezembro!$G$20</f>
        <v>39</v>
      </c>
      <c r="R43" s="129">
        <f>[39]Dezembro!$G$21</f>
        <v>27</v>
      </c>
      <c r="S43" s="129">
        <f>[39]Dezembro!$G$22</f>
        <v>38</v>
      </c>
      <c r="T43" s="129">
        <f>[39]Dezembro!$G$23</f>
        <v>43</v>
      </c>
      <c r="U43" s="129">
        <f>[39]Dezembro!$G$24</f>
        <v>30</v>
      </c>
      <c r="V43" s="129">
        <f>[39]Dezembro!$G$25</f>
        <v>34</v>
      </c>
      <c r="W43" s="129">
        <f>[39]Dezembro!$G$26</f>
        <v>39</v>
      </c>
      <c r="X43" s="129">
        <f>[39]Dezembro!$G$27</f>
        <v>43</v>
      </c>
      <c r="Y43" s="129">
        <f>[39]Dezembro!$G$28</f>
        <v>54</v>
      </c>
      <c r="Z43" s="129">
        <f>[39]Dezembro!$G$29</f>
        <v>59</v>
      </c>
      <c r="AA43" s="129">
        <f>[39]Dezembro!$G$30</f>
        <v>46</v>
      </c>
      <c r="AB43" s="129">
        <f>[39]Dezembro!$G$31</f>
        <v>55</v>
      </c>
      <c r="AC43" s="129">
        <f>[39]Dezembro!$G$32</f>
        <v>49</v>
      </c>
      <c r="AD43" s="129">
        <f>[39]Dezembro!$G$33</f>
        <v>50</v>
      </c>
      <c r="AE43" s="129">
        <f>[39]Dezembro!$G$34</f>
        <v>59</v>
      </c>
      <c r="AF43" s="129">
        <f>[39]Dezembro!$G$35</f>
        <v>52</v>
      </c>
      <c r="AG43" s="132">
        <f t="shared" si="16"/>
        <v>27</v>
      </c>
      <c r="AH43" s="133">
        <f t="shared" si="17"/>
        <v>40.967741935483872</v>
      </c>
      <c r="AJ43" t="s">
        <v>47</v>
      </c>
      <c r="AL43" t="s">
        <v>47</v>
      </c>
      <c r="AM43" t="s">
        <v>47</v>
      </c>
    </row>
    <row r="44" spans="1:39" x14ac:dyDescent="0.2">
      <c r="A44" s="59" t="s">
        <v>18</v>
      </c>
      <c r="B44" s="129">
        <f>[40]Dezembro!$G$5</f>
        <v>62</v>
      </c>
      <c r="C44" s="129">
        <f>[40]Dezembro!$G$6</f>
        <v>50</v>
      </c>
      <c r="D44" s="129">
        <f>[40]Dezembro!$G$7</f>
        <v>41</v>
      </c>
      <c r="E44" s="129">
        <f>[40]Dezembro!$G$8</f>
        <v>41</v>
      </c>
      <c r="F44" s="129">
        <f>[40]Dezembro!$G$9</f>
        <v>35</v>
      </c>
      <c r="G44" s="129">
        <f>[40]Dezembro!$G$10</f>
        <v>39</v>
      </c>
      <c r="H44" s="129">
        <f>[40]Dezembro!$G$11</f>
        <v>31</v>
      </c>
      <c r="I44" s="129">
        <f>[40]Dezembro!$G$12</f>
        <v>30</v>
      </c>
      <c r="J44" s="129">
        <f>[40]Dezembro!$G$13</f>
        <v>37</v>
      </c>
      <c r="K44" s="129">
        <f>[40]Dezembro!$G$14</f>
        <v>34</v>
      </c>
      <c r="L44" s="129">
        <f>[40]Dezembro!$G$15</f>
        <v>40</v>
      </c>
      <c r="M44" s="129">
        <f>[40]Dezembro!$G$16</f>
        <v>44</v>
      </c>
      <c r="N44" s="129">
        <f>[40]Dezembro!$G$17</f>
        <v>33</v>
      </c>
      <c r="O44" s="129">
        <f>[40]Dezembro!$G$18</f>
        <v>42</v>
      </c>
      <c r="P44" s="129">
        <f>[40]Dezembro!$G$19</f>
        <v>49</v>
      </c>
      <c r="Q44" s="129">
        <f>[40]Dezembro!$G$20</f>
        <v>43</v>
      </c>
      <c r="R44" s="129">
        <f>[40]Dezembro!$G$21</f>
        <v>35</v>
      </c>
      <c r="S44" s="129">
        <f>[40]Dezembro!$G$22</f>
        <v>32</v>
      </c>
      <c r="T44" s="129">
        <f>[40]Dezembro!$G$23</f>
        <v>29</v>
      </c>
      <c r="U44" s="129">
        <f>[40]Dezembro!$G$24</f>
        <v>30</v>
      </c>
      <c r="V44" s="129">
        <f>[40]Dezembro!$G$25</f>
        <v>39</v>
      </c>
      <c r="W44" s="129">
        <f>[40]Dezembro!$G$26</f>
        <v>46</v>
      </c>
      <c r="X44" s="129">
        <f>[40]Dezembro!$G$27</f>
        <v>45</v>
      </c>
      <c r="Y44" s="129">
        <f>[40]Dezembro!$G$28</f>
        <v>55</v>
      </c>
      <c r="Z44" s="129">
        <f>[40]Dezembro!$G$29</f>
        <v>59</v>
      </c>
      <c r="AA44" s="129">
        <f>[40]Dezembro!$G$30</f>
        <v>66</v>
      </c>
      <c r="AB44" s="129">
        <f>[40]Dezembro!$G$31</f>
        <v>54</v>
      </c>
      <c r="AC44" s="129">
        <f>[40]Dezembro!$G$32</f>
        <v>69</v>
      </c>
      <c r="AD44" s="129">
        <f>[40]Dezembro!$G$33</f>
        <v>74</v>
      </c>
      <c r="AE44" s="129">
        <f>[40]Dezembro!$G$34</f>
        <v>68</v>
      </c>
      <c r="AF44" s="129">
        <f>[40]Dezembro!$G$35</f>
        <v>75</v>
      </c>
      <c r="AG44" s="132">
        <f>MIN(B44:AF44)</f>
        <v>29</v>
      </c>
      <c r="AH44" s="133">
        <f t="shared" ref="AH44:AH45" si="18">AVERAGE(B44:AF44)</f>
        <v>46.032258064516128</v>
      </c>
    </row>
    <row r="45" spans="1:39" x14ac:dyDescent="0.2">
      <c r="A45" s="59" t="s">
        <v>162</v>
      </c>
      <c r="B45" s="129">
        <f>[41]Dezembro!$G$5</f>
        <v>68</v>
      </c>
      <c r="C45" s="129">
        <f>[41]Dezembro!$G$6</f>
        <v>55</v>
      </c>
      <c r="D45" s="129">
        <f>[41]Dezembro!$G$7</f>
        <v>56</v>
      </c>
      <c r="E45" s="129">
        <f>[41]Dezembro!$G$8</f>
        <v>42</v>
      </c>
      <c r="F45" s="129">
        <f>[41]Dezembro!$G$9</f>
        <v>43</v>
      </c>
      <c r="G45" s="129">
        <f>[41]Dezembro!$G$10</f>
        <v>35</v>
      </c>
      <c r="H45" s="129">
        <f>[41]Dezembro!$G$11</f>
        <v>32</v>
      </c>
      <c r="I45" s="129">
        <f>[41]Dezembro!$G$12</f>
        <v>41</v>
      </c>
      <c r="J45" s="129">
        <f>[41]Dezembro!$G$13</f>
        <v>42</v>
      </c>
      <c r="K45" s="129">
        <f>[41]Dezembro!$G$14</f>
        <v>37</v>
      </c>
      <c r="L45" s="129">
        <f>[41]Dezembro!$G$15</f>
        <v>41</v>
      </c>
      <c r="M45" s="129">
        <f>[41]Dezembro!$G$16</f>
        <v>33</v>
      </c>
      <c r="N45" s="129">
        <f>[41]Dezembro!$G$17</f>
        <v>43</v>
      </c>
      <c r="O45" s="129">
        <f>[41]Dezembro!$G$18</f>
        <v>36</v>
      </c>
      <c r="P45" s="129">
        <f>[41]Dezembro!$G$19</f>
        <v>41</v>
      </c>
      <c r="Q45" s="129">
        <f>[41]Dezembro!$G$20</f>
        <v>39</v>
      </c>
      <c r="R45" s="129">
        <f>[41]Dezembro!$G$21</f>
        <v>35</v>
      </c>
      <c r="S45" s="129">
        <f>[41]Dezembro!$G$22</f>
        <v>28</v>
      </c>
      <c r="T45" s="129">
        <f>[41]Dezembro!$G$23</f>
        <v>41</v>
      </c>
      <c r="U45" s="129">
        <f>[41]Dezembro!$G$24</f>
        <v>30</v>
      </c>
      <c r="V45" s="129">
        <f>[41]Dezembro!$G$25</f>
        <v>26</v>
      </c>
      <c r="W45" s="129">
        <f>[41]Dezembro!$G$26</f>
        <v>41</v>
      </c>
      <c r="X45" s="129">
        <f>[41]Dezembro!$G$27</f>
        <v>47</v>
      </c>
      <c r="Y45" s="129">
        <f>[41]Dezembro!$G$28</f>
        <v>52</v>
      </c>
      <c r="Z45" s="129">
        <f>[41]Dezembro!$G$29</f>
        <v>63</v>
      </c>
      <c r="AA45" s="129">
        <f>[41]Dezembro!$G$30</f>
        <v>57</v>
      </c>
      <c r="AB45" s="129">
        <f>[41]Dezembro!$G$31</f>
        <v>65</v>
      </c>
      <c r="AC45" s="129">
        <f>[41]Dezembro!$G$32</f>
        <v>55</v>
      </c>
      <c r="AD45" s="129">
        <f>[41]Dezembro!$G$33</f>
        <v>54</v>
      </c>
      <c r="AE45" s="129">
        <f>[41]Dezembro!$G$34</f>
        <v>67</v>
      </c>
      <c r="AF45" s="129">
        <f>[41]Dezembro!$G$35</f>
        <v>52</v>
      </c>
      <c r="AG45" s="132">
        <f t="shared" ref="AG45" si="19">MIN(B45:AF45)</f>
        <v>26</v>
      </c>
      <c r="AH45" s="133">
        <f t="shared" si="18"/>
        <v>45.064516129032256</v>
      </c>
      <c r="AJ45" s="12" t="s">
        <v>47</v>
      </c>
      <c r="AL45" t="s">
        <v>47</v>
      </c>
    </row>
    <row r="46" spans="1:39" x14ac:dyDescent="0.2">
      <c r="A46" s="59" t="s">
        <v>19</v>
      </c>
      <c r="B46" s="129">
        <f>[42]Dezembro!$G$5</f>
        <v>45</v>
      </c>
      <c r="C46" s="129">
        <f>[42]Dezembro!$G$6</f>
        <v>42</v>
      </c>
      <c r="D46" s="129">
        <f>[42]Dezembro!$G$7</f>
        <v>29</v>
      </c>
      <c r="E46" s="129">
        <f>[42]Dezembro!$G$8</f>
        <v>27</v>
      </c>
      <c r="F46" s="129">
        <f>[42]Dezembro!$G$9</f>
        <v>21</v>
      </c>
      <c r="G46" s="129">
        <f>[42]Dezembro!$G$10</f>
        <v>25</v>
      </c>
      <c r="H46" s="129">
        <f>[42]Dezembro!$G$11</f>
        <v>28</v>
      </c>
      <c r="I46" s="129">
        <f>[42]Dezembro!$G$12</f>
        <v>21</v>
      </c>
      <c r="J46" s="129">
        <f>[42]Dezembro!$G$13</f>
        <v>28</v>
      </c>
      <c r="K46" s="129">
        <f>[42]Dezembro!$G$14</f>
        <v>27</v>
      </c>
      <c r="L46" s="129">
        <f>[42]Dezembro!$G$15</f>
        <v>26</v>
      </c>
      <c r="M46" s="129">
        <f>[42]Dezembro!$G$16</f>
        <v>32</v>
      </c>
      <c r="N46" s="129">
        <f>[42]Dezembro!$G$17</f>
        <v>43</v>
      </c>
      <c r="O46" s="129">
        <f>[42]Dezembro!$G$18</f>
        <v>35</v>
      </c>
      <c r="P46" s="129">
        <f>[42]Dezembro!$G$19</f>
        <v>40</v>
      </c>
      <c r="Q46" s="129">
        <f>[42]Dezembro!$G$20</f>
        <v>43</v>
      </c>
      <c r="R46" s="129">
        <f>[42]Dezembro!$G$21</f>
        <v>38</v>
      </c>
      <c r="S46" s="129">
        <f>[42]Dezembro!$G$22</f>
        <v>25</v>
      </c>
      <c r="T46" s="129">
        <f>[42]Dezembro!$G$23</f>
        <v>35</v>
      </c>
      <c r="U46" s="129">
        <f>[42]Dezembro!$G$24</f>
        <v>34</v>
      </c>
      <c r="V46" s="129">
        <f>[42]Dezembro!$G$25</f>
        <v>39</v>
      </c>
      <c r="W46" s="129">
        <f>[42]Dezembro!$G$26</f>
        <v>58</v>
      </c>
      <c r="X46" s="129">
        <f>[42]Dezembro!$G$27</f>
        <v>66</v>
      </c>
      <c r="Y46" s="129">
        <f>[42]Dezembro!$G$28</f>
        <v>60</v>
      </c>
      <c r="Z46" s="129">
        <f>[42]Dezembro!$G$29</f>
        <v>63</v>
      </c>
      <c r="AA46" s="129">
        <f>[42]Dezembro!$G$30</f>
        <v>59</v>
      </c>
      <c r="AB46" s="129">
        <f>[42]Dezembro!$G$31</f>
        <v>52</v>
      </c>
      <c r="AC46" s="129">
        <f>[42]Dezembro!$G$32</f>
        <v>47</v>
      </c>
      <c r="AD46" s="129">
        <f>[42]Dezembro!$G$33</f>
        <v>56</v>
      </c>
      <c r="AE46" s="129">
        <f>[42]Dezembro!$G$34</f>
        <v>59</v>
      </c>
      <c r="AF46" s="129">
        <f>[42]Dezembro!$G$35</f>
        <v>52</v>
      </c>
      <c r="AG46" s="132">
        <f t="shared" ref="AG46:AG47" si="20">MIN(B46:AF46)</f>
        <v>21</v>
      </c>
      <c r="AH46" s="133">
        <f t="shared" ref="AH46" si="21">AVERAGE(B46:AF46)</f>
        <v>40.483870967741936</v>
      </c>
      <c r="AI46" s="12" t="s">
        <v>47</v>
      </c>
      <c r="AJ46" t="s">
        <v>47</v>
      </c>
      <c r="AL46" t="s">
        <v>47</v>
      </c>
    </row>
    <row r="47" spans="1:39" x14ac:dyDescent="0.2">
      <c r="A47" s="59" t="s">
        <v>31</v>
      </c>
      <c r="B47" s="129">
        <f>[43]Dezembro!$G$5</f>
        <v>61</v>
      </c>
      <c r="C47" s="129">
        <f>[43]Dezembro!$G$6</f>
        <v>37</v>
      </c>
      <c r="D47" s="129">
        <f>[43]Dezembro!$G$7</f>
        <v>41</v>
      </c>
      <c r="E47" s="129">
        <f>[43]Dezembro!$G$8</f>
        <v>36</v>
      </c>
      <c r="F47" s="129">
        <f>[43]Dezembro!$G$9</f>
        <v>36</v>
      </c>
      <c r="G47" s="129">
        <f>[43]Dezembro!$G$10</f>
        <v>32</v>
      </c>
      <c r="H47" s="129">
        <f>[43]Dezembro!$G$11</f>
        <v>31</v>
      </c>
      <c r="I47" s="129">
        <f>[43]Dezembro!$G$12</f>
        <v>23</v>
      </c>
      <c r="J47" s="129">
        <f>[43]Dezembro!$G$13</f>
        <v>32</v>
      </c>
      <c r="K47" s="129">
        <f>[43]Dezembro!$G$14</f>
        <v>27</v>
      </c>
      <c r="L47" s="129">
        <f>[43]Dezembro!$G$15</f>
        <v>24</v>
      </c>
      <c r="M47" s="129">
        <f>[43]Dezembro!$G$16</f>
        <v>38</v>
      </c>
      <c r="N47" s="129">
        <f>[43]Dezembro!$G$17</f>
        <v>32</v>
      </c>
      <c r="O47" s="129">
        <f>[43]Dezembro!$G$18</f>
        <v>33</v>
      </c>
      <c r="P47" s="129">
        <f>[43]Dezembro!$G$19</f>
        <v>33</v>
      </c>
      <c r="Q47" s="129">
        <f>[43]Dezembro!$G$20</f>
        <v>40</v>
      </c>
      <c r="R47" s="129">
        <f>[43]Dezembro!$G$21</f>
        <v>29</v>
      </c>
      <c r="S47" s="129">
        <f>[43]Dezembro!$G$22</f>
        <v>37</v>
      </c>
      <c r="T47" s="129">
        <f>[43]Dezembro!$G$23</f>
        <v>31</v>
      </c>
      <c r="U47" s="129">
        <f>[43]Dezembro!$G$24</f>
        <v>30</v>
      </c>
      <c r="V47" s="129">
        <f>[43]Dezembro!$G$25</f>
        <v>38</v>
      </c>
      <c r="W47" s="129">
        <f>[43]Dezembro!$G$26</f>
        <v>48</v>
      </c>
      <c r="X47" s="129">
        <f>[43]Dezembro!$G$27</f>
        <v>55</v>
      </c>
      <c r="Y47" s="129">
        <f>[43]Dezembro!$G$28</f>
        <v>48</v>
      </c>
      <c r="Z47" s="129">
        <f>[43]Dezembro!$G$29</f>
        <v>46</v>
      </c>
      <c r="AA47" s="129">
        <f>[43]Dezembro!$G$30</f>
        <v>41</v>
      </c>
      <c r="AB47" s="129">
        <f>[43]Dezembro!$G$31</f>
        <v>41</v>
      </c>
      <c r="AC47" s="129">
        <f>[43]Dezembro!$G$32</f>
        <v>48</v>
      </c>
      <c r="AD47" s="129">
        <f>[43]Dezembro!$G$33</f>
        <v>75</v>
      </c>
      <c r="AE47" s="129">
        <f>[43]Dezembro!$G$34</f>
        <v>61</v>
      </c>
      <c r="AF47" s="129">
        <f>[43]Dezembro!$G$35</f>
        <v>55</v>
      </c>
      <c r="AG47" s="132">
        <f t="shared" si="20"/>
        <v>23</v>
      </c>
      <c r="AH47" s="133">
        <f>AVERAGE(B47:AF47)</f>
        <v>39.967741935483872</v>
      </c>
      <c r="AL47" t="s">
        <v>47</v>
      </c>
    </row>
    <row r="48" spans="1:39" x14ac:dyDescent="0.2">
      <c r="A48" s="59" t="s">
        <v>44</v>
      </c>
      <c r="B48" s="129">
        <f>[44]Dezembro!$G$5</f>
        <v>68</v>
      </c>
      <c r="C48" s="129">
        <f>[44]Dezembro!$G$6</f>
        <v>59</v>
      </c>
      <c r="D48" s="129">
        <f>[44]Dezembro!$G$7</f>
        <v>41</v>
      </c>
      <c r="E48" s="129">
        <f>[44]Dezembro!$G$8</f>
        <v>35</v>
      </c>
      <c r="F48" s="129">
        <f>[44]Dezembro!$G$9</f>
        <v>30</v>
      </c>
      <c r="G48" s="129">
        <f>[44]Dezembro!$G$10</f>
        <v>37</v>
      </c>
      <c r="H48" s="129">
        <f>[44]Dezembro!$G$11</f>
        <v>37</v>
      </c>
      <c r="I48" s="129">
        <f>[44]Dezembro!$G$12</f>
        <v>29</v>
      </c>
      <c r="J48" s="129">
        <f>[44]Dezembro!$G$13</f>
        <v>38</v>
      </c>
      <c r="K48" s="129">
        <f>[44]Dezembro!$G$14</f>
        <v>44</v>
      </c>
      <c r="L48" s="129">
        <f>[44]Dezembro!$G$15</f>
        <v>40</v>
      </c>
      <c r="M48" s="129">
        <f>[44]Dezembro!$G$16</f>
        <v>38</v>
      </c>
      <c r="N48" s="129">
        <f>[44]Dezembro!$G$17</f>
        <v>33</v>
      </c>
      <c r="O48" s="129">
        <f>[44]Dezembro!$G$18</f>
        <v>40</v>
      </c>
      <c r="P48" s="129">
        <f>[44]Dezembro!$G$19</f>
        <v>44</v>
      </c>
      <c r="Q48" s="129">
        <f>[44]Dezembro!$G$20</f>
        <v>33</v>
      </c>
      <c r="R48" s="129">
        <f>[44]Dezembro!$G$21</f>
        <v>29</v>
      </c>
      <c r="S48" s="129">
        <f>[44]Dezembro!$G$22</f>
        <v>27</v>
      </c>
      <c r="T48" s="129">
        <f>[44]Dezembro!$G$23</f>
        <v>32</v>
      </c>
      <c r="U48" s="129">
        <f>[44]Dezembro!$G$24</f>
        <v>43</v>
      </c>
      <c r="V48" s="129">
        <f>[44]Dezembro!$G$25</f>
        <v>32</v>
      </c>
      <c r="W48" s="129">
        <f>[44]Dezembro!$G$26</f>
        <v>42</v>
      </c>
      <c r="X48" s="129">
        <f>[44]Dezembro!$G$27</f>
        <v>42</v>
      </c>
      <c r="Y48" s="129">
        <f>[44]Dezembro!$G$28</f>
        <v>42</v>
      </c>
      <c r="Z48" s="129">
        <f>[44]Dezembro!$G$29</f>
        <v>49</v>
      </c>
      <c r="AA48" s="129">
        <f>[44]Dezembro!$G$30</f>
        <v>43</v>
      </c>
      <c r="AB48" s="129">
        <f>[44]Dezembro!$G$31</f>
        <v>64</v>
      </c>
      <c r="AC48" s="129">
        <f>[44]Dezembro!$G$32</f>
        <v>68</v>
      </c>
      <c r="AD48" s="129">
        <f>[44]Dezembro!$G$33</f>
        <v>81</v>
      </c>
      <c r="AE48" s="129">
        <f>[44]Dezembro!$G$34</f>
        <v>79</v>
      </c>
      <c r="AF48" s="129">
        <f>[44]Dezembro!$G$35</f>
        <v>67</v>
      </c>
      <c r="AG48" s="132">
        <f>MIN(B48:AF48)</f>
        <v>27</v>
      </c>
      <c r="AH48" s="133">
        <f>AVERAGE(B48:AF48)</f>
        <v>44.70967741935484</v>
      </c>
      <c r="AI48" s="12" t="s">
        <v>47</v>
      </c>
      <c r="AJ48" t="s">
        <v>47</v>
      </c>
    </row>
    <row r="49" spans="1:38" x14ac:dyDescent="0.2">
      <c r="A49" s="59" t="s">
        <v>20</v>
      </c>
      <c r="B49" s="129">
        <f>[45]Dezembro!$G$5</f>
        <v>59</v>
      </c>
      <c r="C49" s="129">
        <f>[45]Dezembro!$G$6</f>
        <v>39</v>
      </c>
      <c r="D49" s="129">
        <f>[45]Dezembro!$G$7</f>
        <v>39</v>
      </c>
      <c r="E49" s="129">
        <f>[45]Dezembro!$G$8</f>
        <v>33</v>
      </c>
      <c r="F49" s="129">
        <f>[45]Dezembro!$G$9</f>
        <v>32</v>
      </c>
      <c r="G49" s="129">
        <f>[45]Dezembro!$G$10</f>
        <v>27</v>
      </c>
      <c r="H49" s="129">
        <f>[45]Dezembro!$G$11</f>
        <v>23</v>
      </c>
      <c r="I49" s="129">
        <f>[45]Dezembro!$G$12</f>
        <v>27</v>
      </c>
      <c r="J49" s="129">
        <f>[45]Dezembro!$G$13</f>
        <v>25</v>
      </c>
      <c r="K49" s="129">
        <f>[45]Dezembro!$G$14</f>
        <v>30</v>
      </c>
      <c r="L49" s="129">
        <f>[45]Dezembro!$G$15</f>
        <v>23</v>
      </c>
      <c r="M49" s="129">
        <f>[45]Dezembro!$G$16</f>
        <v>27</v>
      </c>
      <c r="N49" s="129">
        <f>[45]Dezembro!$G$17</f>
        <v>26</v>
      </c>
      <c r="O49" s="129">
        <f>[45]Dezembro!$G$18</f>
        <v>31</v>
      </c>
      <c r="P49" s="129">
        <f>[45]Dezembro!$G$19</f>
        <v>30</v>
      </c>
      <c r="Q49" s="129">
        <f>[45]Dezembro!$G$20</f>
        <v>27</v>
      </c>
      <c r="R49" s="129">
        <f>[45]Dezembro!$G$21</f>
        <v>27</v>
      </c>
      <c r="S49" s="129">
        <f>[45]Dezembro!$G$22</f>
        <v>21</v>
      </c>
      <c r="T49" s="129">
        <f>[45]Dezembro!$G$23</f>
        <v>34</v>
      </c>
      <c r="U49" s="129">
        <f>[45]Dezembro!$G$24</f>
        <v>25</v>
      </c>
      <c r="V49" s="129">
        <f>[45]Dezembro!$G$25</f>
        <v>24</v>
      </c>
      <c r="W49" s="129">
        <f>[45]Dezembro!$G$26</f>
        <v>36</v>
      </c>
      <c r="X49" s="129">
        <f>[45]Dezembro!$G$27</f>
        <v>37</v>
      </c>
      <c r="Y49" s="129">
        <f>[45]Dezembro!$G$28</f>
        <v>41</v>
      </c>
      <c r="Z49" s="129">
        <f>[45]Dezembro!$G$29</f>
        <v>58</v>
      </c>
      <c r="AA49" s="129">
        <f>[45]Dezembro!$G$30</f>
        <v>48</v>
      </c>
      <c r="AB49" s="129">
        <f>[45]Dezembro!$G$31</f>
        <v>64</v>
      </c>
      <c r="AC49" s="129">
        <f>[45]Dezembro!$G$32</f>
        <v>43</v>
      </c>
      <c r="AD49" s="129">
        <f>[45]Dezembro!$G$33</f>
        <v>45</v>
      </c>
      <c r="AE49" s="129">
        <f>[45]Dezembro!$G$34</f>
        <v>54</v>
      </c>
      <c r="AF49" s="129">
        <f>[45]Dezembro!$G$35</f>
        <v>36</v>
      </c>
      <c r="AG49" s="132">
        <f>MIN(B49:AF49)</f>
        <v>21</v>
      </c>
      <c r="AH49" s="133">
        <f>AVERAGE(B49:AF49)</f>
        <v>35.193548387096776</v>
      </c>
      <c r="AJ49" t="s">
        <v>47</v>
      </c>
    </row>
    <row r="50" spans="1:38" s="5" customFormat="1" ht="17.100000000000001" customHeight="1" x14ac:dyDescent="0.2">
      <c r="A50" s="113" t="s">
        <v>228</v>
      </c>
      <c r="B50" s="13">
        <f t="shared" ref="B50:AG50" si="22">MIN(B5:B49)</f>
        <v>35</v>
      </c>
      <c r="C50" s="13">
        <f t="shared" si="22"/>
        <v>33</v>
      </c>
      <c r="D50" s="13">
        <f t="shared" si="22"/>
        <v>22</v>
      </c>
      <c r="E50" s="13">
        <f t="shared" si="22"/>
        <v>17</v>
      </c>
      <c r="F50" s="13">
        <f t="shared" si="22"/>
        <v>21</v>
      </c>
      <c r="G50" s="13">
        <f t="shared" si="22"/>
        <v>20</v>
      </c>
      <c r="H50" s="13">
        <f t="shared" si="22"/>
        <v>23</v>
      </c>
      <c r="I50" s="13">
        <f t="shared" si="22"/>
        <v>20</v>
      </c>
      <c r="J50" s="13">
        <f t="shared" si="22"/>
        <v>25</v>
      </c>
      <c r="K50" s="13">
        <f t="shared" si="22"/>
        <v>19</v>
      </c>
      <c r="L50" s="13">
        <f t="shared" si="22"/>
        <v>22</v>
      </c>
      <c r="M50" s="13">
        <f t="shared" si="22"/>
        <v>21</v>
      </c>
      <c r="N50" s="13">
        <f t="shared" si="22"/>
        <v>26</v>
      </c>
      <c r="O50" s="13">
        <f t="shared" si="22"/>
        <v>28</v>
      </c>
      <c r="P50" s="13">
        <f t="shared" si="22"/>
        <v>28</v>
      </c>
      <c r="Q50" s="13">
        <f t="shared" si="22"/>
        <v>27</v>
      </c>
      <c r="R50" s="13">
        <f t="shared" si="22"/>
        <v>24</v>
      </c>
      <c r="S50" s="13">
        <f t="shared" si="22"/>
        <v>21</v>
      </c>
      <c r="T50" s="13">
        <f t="shared" si="22"/>
        <v>23</v>
      </c>
      <c r="U50" s="13">
        <f t="shared" si="22"/>
        <v>21</v>
      </c>
      <c r="V50" s="13">
        <f t="shared" si="22"/>
        <v>23</v>
      </c>
      <c r="W50" s="13">
        <f t="shared" si="22"/>
        <v>25</v>
      </c>
      <c r="X50" s="13">
        <f t="shared" si="22"/>
        <v>32</v>
      </c>
      <c r="Y50" s="13">
        <f t="shared" si="22"/>
        <v>41</v>
      </c>
      <c r="Z50" s="13">
        <f t="shared" si="22"/>
        <v>39</v>
      </c>
      <c r="AA50" s="13">
        <f t="shared" si="22"/>
        <v>39</v>
      </c>
      <c r="AB50" s="13">
        <f t="shared" si="22"/>
        <v>33</v>
      </c>
      <c r="AC50" s="13">
        <f t="shared" si="22"/>
        <v>42</v>
      </c>
      <c r="AD50" s="13">
        <f t="shared" si="22"/>
        <v>43</v>
      </c>
      <c r="AE50" s="13">
        <f t="shared" si="22"/>
        <v>45</v>
      </c>
      <c r="AF50" s="13">
        <f t="shared" ref="AF50" si="23">MIN(AF5:AF49)</f>
        <v>36</v>
      </c>
      <c r="AG50" s="15">
        <f t="shared" si="22"/>
        <v>17</v>
      </c>
      <c r="AH50" s="95">
        <f>AVERAGE(AH5:AH49)</f>
        <v>43.697708653353807</v>
      </c>
    </row>
    <row r="51" spans="1:38" x14ac:dyDescent="0.2">
      <c r="A51" s="48"/>
      <c r="B51" s="49"/>
      <c r="C51" s="49"/>
      <c r="D51" s="49" t="s">
        <v>101</v>
      </c>
      <c r="E51" s="49"/>
      <c r="F51" s="49"/>
      <c r="G51" s="49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56"/>
      <c r="AE51" s="62" t="s">
        <v>47</v>
      </c>
      <c r="AF51" s="62"/>
      <c r="AG51" s="53"/>
      <c r="AH51" s="55"/>
    </row>
    <row r="52" spans="1:38" x14ac:dyDescent="0.2">
      <c r="A52" s="48"/>
      <c r="B52" s="50" t="s">
        <v>102</v>
      </c>
      <c r="C52" s="50"/>
      <c r="D52" s="50"/>
      <c r="E52" s="50"/>
      <c r="F52" s="50"/>
      <c r="G52" s="50"/>
      <c r="H52" s="50"/>
      <c r="I52" s="50"/>
      <c r="J52" s="91"/>
      <c r="K52" s="91"/>
      <c r="L52" s="91"/>
      <c r="M52" s="91" t="s">
        <v>45</v>
      </c>
      <c r="N52" s="91"/>
      <c r="O52" s="91"/>
      <c r="P52" s="91"/>
      <c r="Q52" s="91"/>
      <c r="R52" s="91"/>
      <c r="S52" s="91"/>
      <c r="T52" s="140" t="s">
        <v>97</v>
      </c>
      <c r="U52" s="140"/>
      <c r="V52" s="140"/>
      <c r="W52" s="140"/>
      <c r="X52" s="140"/>
      <c r="Y52" s="91"/>
      <c r="Z52" s="91"/>
      <c r="AA52" s="91"/>
      <c r="AB52" s="91"/>
      <c r="AC52" s="91"/>
      <c r="AD52" s="91"/>
      <c r="AE52" s="91"/>
      <c r="AF52" s="120"/>
      <c r="AG52" s="53"/>
      <c r="AH52" s="52"/>
      <c r="AJ52" s="12" t="s">
        <v>47</v>
      </c>
    </row>
    <row r="53" spans="1:38" x14ac:dyDescent="0.2">
      <c r="A53" s="51"/>
      <c r="B53" s="91"/>
      <c r="C53" s="91"/>
      <c r="D53" s="91"/>
      <c r="E53" s="91"/>
      <c r="F53" s="91"/>
      <c r="G53" s="91"/>
      <c r="H53" s="91"/>
      <c r="I53" s="91"/>
      <c r="J53" s="92"/>
      <c r="K53" s="92"/>
      <c r="L53" s="92"/>
      <c r="M53" s="92" t="s">
        <v>46</v>
      </c>
      <c r="N53" s="92"/>
      <c r="O53" s="92"/>
      <c r="P53" s="92"/>
      <c r="Q53" s="91"/>
      <c r="R53" s="91"/>
      <c r="S53" s="91"/>
      <c r="T53" s="141" t="s">
        <v>98</v>
      </c>
      <c r="U53" s="141"/>
      <c r="V53" s="141"/>
      <c r="W53" s="141"/>
      <c r="X53" s="141"/>
      <c r="Y53" s="91"/>
      <c r="Z53" s="91"/>
      <c r="AA53" s="91"/>
      <c r="AB53" s="91"/>
      <c r="AC53" s="91"/>
      <c r="AD53" s="56"/>
      <c r="AE53" s="56"/>
      <c r="AF53" s="56"/>
      <c r="AG53" s="53"/>
      <c r="AH53" s="52"/>
    </row>
    <row r="54" spans="1:38" x14ac:dyDescent="0.2">
      <c r="A54" s="48"/>
      <c r="B54" s="49"/>
      <c r="C54" s="49"/>
      <c r="D54" s="49"/>
      <c r="E54" s="49"/>
      <c r="F54" s="49"/>
      <c r="G54" s="49"/>
      <c r="H54" s="49"/>
      <c r="I54" s="49"/>
      <c r="J54" s="49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56"/>
      <c r="AE54" s="56"/>
      <c r="AF54" s="56"/>
      <c r="AG54" s="53"/>
      <c r="AH54" s="96"/>
    </row>
    <row r="55" spans="1:38" x14ac:dyDescent="0.2">
      <c r="A55" s="5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56"/>
      <c r="AF55" s="56"/>
      <c r="AG55" s="53"/>
      <c r="AH55" s="55"/>
      <c r="AL55" t="s">
        <v>47</v>
      </c>
    </row>
    <row r="56" spans="1:38" x14ac:dyDescent="0.2">
      <c r="A56" s="51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57"/>
      <c r="AF56" s="57"/>
      <c r="AG56" s="53"/>
      <c r="AH56" s="55"/>
    </row>
    <row r="57" spans="1:38" ht="13.5" thickBot="1" x14ac:dyDescent="0.25">
      <c r="A57" s="63"/>
      <c r="B57" s="64"/>
      <c r="C57" s="64"/>
      <c r="D57" s="64"/>
      <c r="E57" s="64"/>
      <c r="F57" s="64"/>
      <c r="G57" s="64" t="s">
        <v>47</v>
      </c>
      <c r="H57" s="64"/>
      <c r="I57" s="64"/>
      <c r="J57" s="64"/>
      <c r="K57" s="64"/>
      <c r="L57" s="64" t="s">
        <v>47</v>
      </c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5"/>
      <c r="AH57" s="97"/>
    </row>
    <row r="58" spans="1:38" x14ac:dyDescent="0.2">
      <c r="AG58" s="7"/>
    </row>
    <row r="63" spans="1:38" x14ac:dyDescent="0.2">
      <c r="P63" s="2" t="s">
        <v>47</v>
      </c>
      <c r="AE63" s="2" t="s">
        <v>47</v>
      </c>
      <c r="AI63" t="s">
        <v>47</v>
      </c>
    </row>
    <row r="64" spans="1:38" x14ac:dyDescent="0.2">
      <c r="T64" s="2" t="s">
        <v>47</v>
      </c>
      <c r="Z64" s="2" t="s">
        <v>47</v>
      </c>
    </row>
    <row r="66" spans="7:14" x14ac:dyDescent="0.2">
      <c r="N66" s="2" t="s">
        <v>47</v>
      </c>
    </row>
    <row r="67" spans="7:14" x14ac:dyDescent="0.2">
      <c r="G67" s="2" t="s">
        <v>47</v>
      </c>
    </row>
    <row r="69" spans="7:14" x14ac:dyDescent="0.2">
      <c r="J69" s="2" t="s">
        <v>47</v>
      </c>
    </row>
  </sheetData>
  <sheetProtection password="C6EC" sheet="1" objects="1" scenarios="1"/>
  <mergeCells count="36">
    <mergeCell ref="AF3:AF4"/>
    <mergeCell ref="A2:A4"/>
    <mergeCell ref="B3:B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H2"/>
    <mergeCell ref="C3:C4"/>
    <mergeCell ref="D3:D4"/>
    <mergeCell ref="E3:E4"/>
    <mergeCell ref="F3:F4"/>
    <mergeCell ref="G3:G4"/>
    <mergeCell ref="H3:H4"/>
    <mergeCell ref="T52:X52"/>
    <mergeCell ref="T53:X53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AK52" sqref="AK52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7" bestFit="1" customWidth="1"/>
  </cols>
  <sheetData>
    <row r="1" spans="1:34" ht="20.100000000000001" customHeight="1" x14ac:dyDescent="0.2">
      <c r="A1" s="152" t="s">
        <v>28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54"/>
    </row>
    <row r="2" spans="1:34" s="4" customFormat="1" ht="20.100000000000001" customHeight="1" x14ac:dyDescent="0.2">
      <c r="A2" s="151" t="s">
        <v>21</v>
      </c>
      <c r="B2" s="145" t="s">
        <v>230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7"/>
    </row>
    <row r="3" spans="1:34" s="5" customFormat="1" ht="20.100000000000001" customHeight="1" x14ac:dyDescent="0.2">
      <c r="A3" s="151"/>
      <c r="B3" s="155">
        <v>1</v>
      </c>
      <c r="C3" s="155">
        <f>SUM(B3+1)</f>
        <v>2</v>
      </c>
      <c r="D3" s="155">
        <f t="shared" ref="D3:AD3" si="0">SUM(C3+1)</f>
        <v>3</v>
      </c>
      <c r="E3" s="155">
        <f t="shared" si="0"/>
        <v>4</v>
      </c>
      <c r="F3" s="155">
        <f t="shared" si="0"/>
        <v>5</v>
      </c>
      <c r="G3" s="155">
        <f t="shared" si="0"/>
        <v>6</v>
      </c>
      <c r="H3" s="155">
        <f t="shared" si="0"/>
        <v>7</v>
      </c>
      <c r="I3" s="155">
        <f t="shared" si="0"/>
        <v>8</v>
      </c>
      <c r="J3" s="155">
        <f t="shared" si="0"/>
        <v>9</v>
      </c>
      <c r="K3" s="155">
        <f t="shared" si="0"/>
        <v>10</v>
      </c>
      <c r="L3" s="155">
        <f t="shared" si="0"/>
        <v>11</v>
      </c>
      <c r="M3" s="155">
        <f t="shared" si="0"/>
        <v>12</v>
      </c>
      <c r="N3" s="155">
        <f t="shared" si="0"/>
        <v>13</v>
      </c>
      <c r="O3" s="155">
        <f t="shared" si="0"/>
        <v>14</v>
      </c>
      <c r="P3" s="155">
        <f t="shared" si="0"/>
        <v>15</v>
      </c>
      <c r="Q3" s="155">
        <f t="shared" si="0"/>
        <v>16</v>
      </c>
      <c r="R3" s="155">
        <f t="shared" si="0"/>
        <v>17</v>
      </c>
      <c r="S3" s="155">
        <f t="shared" si="0"/>
        <v>18</v>
      </c>
      <c r="T3" s="155">
        <f t="shared" si="0"/>
        <v>19</v>
      </c>
      <c r="U3" s="155">
        <f t="shared" si="0"/>
        <v>20</v>
      </c>
      <c r="V3" s="155">
        <f t="shared" si="0"/>
        <v>21</v>
      </c>
      <c r="W3" s="155">
        <f t="shared" si="0"/>
        <v>22</v>
      </c>
      <c r="X3" s="155">
        <f t="shared" si="0"/>
        <v>23</v>
      </c>
      <c r="Y3" s="155">
        <f t="shared" si="0"/>
        <v>24</v>
      </c>
      <c r="Z3" s="155">
        <f t="shared" si="0"/>
        <v>25</v>
      </c>
      <c r="AA3" s="155">
        <f t="shared" si="0"/>
        <v>26</v>
      </c>
      <c r="AB3" s="155">
        <f t="shared" si="0"/>
        <v>27</v>
      </c>
      <c r="AC3" s="155">
        <f t="shared" si="0"/>
        <v>28</v>
      </c>
      <c r="AD3" s="155">
        <f t="shared" si="0"/>
        <v>29</v>
      </c>
      <c r="AE3" s="155">
        <v>30</v>
      </c>
      <c r="AF3" s="143">
        <v>31</v>
      </c>
      <c r="AG3" s="47" t="s">
        <v>37</v>
      </c>
      <c r="AH3" s="110" t="s">
        <v>36</v>
      </c>
    </row>
    <row r="4" spans="1:34" s="5" customFormat="1" ht="20.100000000000001" customHeight="1" x14ac:dyDescent="0.2">
      <c r="A4" s="151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44"/>
      <c r="AG4" s="47" t="s">
        <v>35</v>
      </c>
      <c r="AH4" s="61" t="s">
        <v>35</v>
      </c>
    </row>
    <row r="5" spans="1:34" s="5" customFormat="1" x14ac:dyDescent="0.2">
      <c r="A5" s="59" t="s">
        <v>40</v>
      </c>
      <c r="B5" s="11">
        <f>[1]Dezembro!$H$5</f>
        <v>10.8</v>
      </c>
      <c r="C5" s="11">
        <f>[1]Dezembro!$H$6</f>
        <v>13.68</v>
      </c>
      <c r="D5" s="11">
        <f>[1]Dezembro!$H$7</f>
        <v>10.08</v>
      </c>
      <c r="E5" s="11">
        <f>[1]Dezembro!$H$8</f>
        <v>7.9200000000000008</v>
      </c>
      <c r="F5" s="11">
        <f>[1]Dezembro!$H$9</f>
        <v>6.48</v>
      </c>
      <c r="G5" s="11">
        <f>[1]Dezembro!$H$10</f>
        <v>7.5600000000000005</v>
      </c>
      <c r="H5" s="11">
        <f>[1]Dezembro!$H$11</f>
        <v>11.879999999999999</v>
      </c>
      <c r="I5" s="11">
        <f>[1]Dezembro!$H$12</f>
        <v>10.8</v>
      </c>
      <c r="J5" s="11">
        <f>[1]Dezembro!$H$13</f>
        <v>10.08</v>
      </c>
      <c r="K5" s="11">
        <f>[1]Dezembro!$H$14</f>
        <v>10.8</v>
      </c>
      <c r="L5" s="11">
        <f>[1]Dezembro!$H$15</f>
        <v>12.6</v>
      </c>
      <c r="M5" s="11">
        <f>[1]Dezembro!$H$16</f>
        <v>15.840000000000002</v>
      </c>
      <c r="N5" s="11">
        <f>[1]Dezembro!$H$17</f>
        <v>10.44</v>
      </c>
      <c r="O5" s="11">
        <f>[1]Dezembro!$H$18</f>
        <v>12.24</v>
      </c>
      <c r="P5" s="11">
        <f>[1]Dezembro!$H$19</f>
        <v>12.6</v>
      </c>
      <c r="Q5" s="11">
        <f>[1]Dezembro!$H$20</f>
        <v>13.68</v>
      </c>
      <c r="R5" s="11">
        <f>[1]Dezembro!$H$21</f>
        <v>11.879999999999999</v>
      </c>
      <c r="S5" s="11">
        <f>[1]Dezembro!$H$22</f>
        <v>24.840000000000003</v>
      </c>
      <c r="T5" s="11">
        <f>[1]Dezembro!$H$23</f>
        <v>9.3600000000000012</v>
      </c>
      <c r="U5" s="11">
        <f>[1]Dezembro!$H$24</f>
        <v>20.52</v>
      </c>
      <c r="V5" s="11">
        <f>[1]Dezembro!$H$25</f>
        <v>20.88</v>
      </c>
      <c r="W5" s="11">
        <f>[1]Dezembro!$H$26</f>
        <v>16.2</v>
      </c>
      <c r="X5" s="11">
        <f>[1]Dezembro!$H$27</f>
        <v>14.04</v>
      </c>
      <c r="Y5" s="11">
        <f>[1]Dezembro!$H$28</f>
        <v>15.120000000000001</v>
      </c>
      <c r="Z5" s="11">
        <f>[1]Dezembro!$H$29</f>
        <v>15.120000000000001</v>
      </c>
      <c r="AA5" s="11">
        <f>[1]Dezembro!$H$30</f>
        <v>10.8</v>
      </c>
      <c r="AB5" s="11">
        <f>[1]Dezembro!$H$31</f>
        <v>14.4</v>
      </c>
      <c r="AC5" s="11">
        <f>[1]Dezembro!$H$32</f>
        <v>23.400000000000002</v>
      </c>
      <c r="AD5" s="11">
        <f>[1]Dezembro!$H$33</f>
        <v>10.08</v>
      </c>
      <c r="AE5" s="11">
        <f>[1]Dezembro!$H$34</f>
        <v>14.76</v>
      </c>
      <c r="AF5" s="11">
        <f>[1]Dezembro!$H$35</f>
        <v>10.8</v>
      </c>
      <c r="AG5" s="14">
        <f>MAX(B5:AF5)</f>
        <v>24.840000000000003</v>
      </c>
      <c r="AH5" s="117">
        <f>AVERAGE(B5:AF5)</f>
        <v>13.215483870967741</v>
      </c>
    </row>
    <row r="6" spans="1:34" x14ac:dyDescent="0.2">
      <c r="A6" s="59" t="s">
        <v>0</v>
      </c>
      <c r="B6" s="11">
        <f>[2]Dezembro!$H$5</f>
        <v>12.6</v>
      </c>
      <c r="C6" s="11">
        <f>[2]Dezembro!$H$6</f>
        <v>13.32</v>
      </c>
      <c r="D6" s="11">
        <f>[2]Dezembro!$H$7</f>
        <v>9.7200000000000006</v>
      </c>
      <c r="E6" s="11">
        <f>[2]Dezembro!$H$8</f>
        <v>6.48</v>
      </c>
      <c r="F6" s="11">
        <f>[2]Dezembro!$H$9</f>
        <v>6.84</v>
      </c>
      <c r="G6" s="11">
        <f>[2]Dezembro!$H$10</f>
        <v>6.84</v>
      </c>
      <c r="H6" s="11">
        <f>[2]Dezembro!$H$11</f>
        <v>10.8</v>
      </c>
      <c r="I6" s="11">
        <f>[2]Dezembro!$H$12</f>
        <v>11.16</v>
      </c>
      <c r="J6" s="11">
        <f>[2]Dezembro!$H$13</f>
        <v>19.8</v>
      </c>
      <c r="K6" s="11">
        <f>[2]Dezembro!$H$14</f>
        <v>13.68</v>
      </c>
      <c r="L6" s="11">
        <f>[2]Dezembro!$H$15</f>
        <v>15.840000000000002</v>
      </c>
      <c r="M6" s="11">
        <f>[2]Dezembro!$H$16</f>
        <v>13.68</v>
      </c>
      <c r="N6" s="11">
        <f>[2]Dezembro!$H$17</f>
        <v>23.759999999999998</v>
      </c>
      <c r="O6" s="11">
        <f>[2]Dezembro!$H$18</f>
        <v>16.920000000000002</v>
      </c>
      <c r="P6" s="11">
        <f>[2]Dezembro!$H$19</f>
        <v>6.48</v>
      </c>
      <c r="Q6" s="11">
        <f>[2]Dezembro!$H$20</f>
        <v>11.520000000000001</v>
      </c>
      <c r="R6" s="11">
        <f>[2]Dezembro!$H$21</f>
        <v>10.44</v>
      </c>
      <c r="S6" s="11">
        <f>[2]Dezembro!$H$22</f>
        <v>9.3600000000000012</v>
      </c>
      <c r="T6" s="11">
        <f>[2]Dezembro!$H$23</f>
        <v>10.44</v>
      </c>
      <c r="U6" s="11">
        <f>[2]Dezembro!$H$24</f>
        <v>13.68</v>
      </c>
      <c r="V6" s="11">
        <f>[2]Dezembro!$H$25</f>
        <v>20.52</v>
      </c>
      <c r="W6" s="11">
        <f>[2]Dezembro!$H$26</f>
        <v>17.64</v>
      </c>
      <c r="X6" s="11">
        <f>[2]Dezembro!$H$27</f>
        <v>13.32</v>
      </c>
      <c r="Y6" s="11">
        <f>[2]Dezembro!$H$28</f>
        <v>7.5600000000000005</v>
      </c>
      <c r="Z6" s="11">
        <f>[2]Dezembro!$H$29</f>
        <v>10.44</v>
      </c>
      <c r="AA6" s="11">
        <f>[2]Dezembro!$H$30</f>
        <v>10.8</v>
      </c>
      <c r="AB6" s="11">
        <f>[2]Dezembro!$H$31</f>
        <v>10.08</v>
      </c>
      <c r="AC6" s="11">
        <f>[2]Dezembro!$H$32</f>
        <v>10.44</v>
      </c>
      <c r="AD6" s="11">
        <f>[2]Dezembro!$H$33</f>
        <v>10.8</v>
      </c>
      <c r="AE6" s="11">
        <f>[2]Dezembro!$H$34</f>
        <v>9</v>
      </c>
      <c r="AF6" s="11">
        <f>[2]Dezembro!$H$35</f>
        <v>15.840000000000002</v>
      </c>
      <c r="AG6" s="15">
        <f>MAX(B6:AF6)</f>
        <v>23.759999999999998</v>
      </c>
      <c r="AH6" s="117">
        <f t="shared" ref="AH6" si="1">AVERAGE(B6:AF6)</f>
        <v>12.251612903225805</v>
      </c>
    </row>
    <row r="7" spans="1:34" x14ac:dyDescent="0.2">
      <c r="A7" s="59" t="s">
        <v>104</v>
      </c>
      <c r="B7" s="11">
        <f>[3]Dezembro!$H$5</f>
        <v>15.48</v>
      </c>
      <c r="C7" s="11">
        <f>[3]Dezembro!$H$6</f>
        <v>18</v>
      </c>
      <c r="D7" s="11">
        <f>[3]Dezembro!$H$7</f>
        <v>14.76</v>
      </c>
      <c r="E7" s="11">
        <f>[3]Dezembro!$H$8</f>
        <v>12.6</v>
      </c>
      <c r="F7" s="11">
        <f>[3]Dezembro!$H$9</f>
        <v>13.32</v>
      </c>
      <c r="G7" s="11">
        <f>[3]Dezembro!$H$10</f>
        <v>11.16</v>
      </c>
      <c r="H7" s="11">
        <f>[3]Dezembro!$H$11</f>
        <v>15.48</v>
      </c>
      <c r="I7" s="11">
        <f>[3]Dezembro!$H$12</f>
        <v>16.920000000000002</v>
      </c>
      <c r="J7" s="11">
        <f>[3]Dezembro!$H$13</f>
        <v>19.8</v>
      </c>
      <c r="K7" s="11">
        <f>[3]Dezembro!$H$14</f>
        <v>12.96</v>
      </c>
      <c r="L7" s="11">
        <f>[3]Dezembro!$H$15</f>
        <v>20.16</v>
      </c>
      <c r="M7" s="11">
        <f>[3]Dezembro!$H$16</f>
        <v>21.96</v>
      </c>
      <c r="N7" s="11">
        <f>[3]Dezembro!$H$17</f>
        <v>12.96</v>
      </c>
      <c r="O7" s="11">
        <f>[3]Dezembro!$H$18</f>
        <v>18</v>
      </c>
      <c r="P7" s="11">
        <f>[3]Dezembro!$H$19</f>
        <v>14.04</v>
      </c>
      <c r="Q7" s="11">
        <f>[3]Dezembro!$H$20</f>
        <v>12.6</v>
      </c>
      <c r="R7" s="11">
        <f>[3]Dezembro!$H$21</f>
        <v>15.840000000000002</v>
      </c>
      <c r="S7" s="11">
        <f>[3]Dezembro!$H$22</f>
        <v>30.96</v>
      </c>
      <c r="T7" s="11">
        <f>[3]Dezembro!$H$23</f>
        <v>20.52</v>
      </c>
      <c r="U7" s="11">
        <f>[3]Dezembro!$H$24</f>
        <v>19.079999999999998</v>
      </c>
      <c r="V7" s="11">
        <f>[3]Dezembro!$H$25</f>
        <v>22.32</v>
      </c>
      <c r="W7" s="11">
        <f>[3]Dezembro!$H$26</f>
        <v>18.720000000000002</v>
      </c>
      <c r="X7" s="11">
        <f>[3]Dezembro!$H$27</f>
        <v>27</v>
      </c>
      <c r="Y7" s="11">
        <f>[3]Dezembro!$H$28</f>
        <v>14.4</v>
      </c>
      <c r="Z7" s="11">
        <f>[3]Dezembro!$H$29</f>
        <v>10.08</v>
      </c>
      <c r="AA7" s="11">
        <f>[3]Dezembro!$H$30</f>
        <v>10.08</v>
      </c>
      <c r="AB7" s="11">
        <f>[3]Dezembro!$H$31</f>
        <v>11.16</v>
      </c>
      <c r="AC7" s="11">
        <f>[3]Dezembro!$H$32</f>
        <v>12.96</v>
      </c>
      <c r="AD7" s="11">
        <f>[3]Dezembro!$H$33</f>
        <v>16.2</v>
      </c>
      <c r="AE7" s="11">
        <f>[3]Dezembro!$H$34</f>
        <v>21.240000000000002</v>
      </c>
      <c r="AF7" s="11">
        <f>[3]Dezembro!$H$35</f>
        <v>11.520000000000001</v>
      </c>
      <c r="AG7" s="14">
        <f>MAX(B7:AF7)</f>
        <v>30.96</v>
      </c>
      <c r="AH7" s="117">
        <f>AVERAGE(B7:AF7)</f>
        <v>16.525161290322579</v>
      </c>
    </row>
    <row r="8" spans="1:34" x14ac:dyDescent="0.2">
      <c r="A8" s="59" t="s">
        <v>1</v>
      </c>
      <c r="B8" s="11">
        <f>[4]Dezembro!$H$5</f>
        <v>9</v>
      </c>
      <c r="C8" s="11">
        <f>[4]Dezembro!$H$6</f>
        <v>15.120000000000001</v>
      </c>
      <c r="D8" s="11">
        <f>[4]Dezembro!$H$7</f>
        <v>5.7600000000000007</v>
      </c>
      <c r="E8" s="11">
        <f>[4]Dezembro!$H$8</f>
        <v>6.12</v>
      </c>
      <c r="F8" s="11">
        <f>[4]Dezembro!$H$9</f>
        <v>4.32</v>
      </c>
      <c r="G8" s="11">
        <f>[4]Dezembro!$H$10</f>
        <v>12.96</v>
      </c>
      <c r="H8" s="11">
        <f>[4]Dezembro!$H$11</f>
        <v>12.24</v>
      </c>
      <c r="I8" s="11">
        <f>[4]Dezembro!$H$12</f>
        <v>13.32</v>
      </c>
      <c r="J8" s="11">
        <f>[4]Dezembro!$H$13</f>
        <v>15.48</v>
      </c>
      <c r="K8" s="11">
        <f>[4]Dezembro!$H$14</f>
        <v>15.840000000000002</v>
      </c>
      <c r="L8" s="11">
        <f>[4]Dezembro!$H$15</f>
        <v>18.36</v>
      </c>
      <c r="M8" s="11">
        <f>[4]Dezembro!$H$16</f>
        <v>12.6</v>
      </c>
      <c r="N8" s="11">
        <f>[4]Dezembro!$H$17</f>
        <v>13.68</v>
      </c>
      <c r="O8" s="11">
        <f>[4]Dezembro!$H$18</f>
        <v>16.559999999999999</v>
      </c>
      <c r="P8" s="11">
        <f>[4]Dezembro!$H$19</f>
        <v>10.8</v>
      </c>
      <c r="Q8" s="11">
        <f>[4]Dezembro!$H$20</f>
        <v>9.7200000000000006</v>
      </c>
      <c r="R8" s="11">
        <f>[4]Dezembro!$H$21</f>
        <v>11.520000000000001</v>
      </c>
      <c r="S8" s="11">
        <f>[4]Dezembro!$H$22</f>
        <v>9.3600000000000012</v>
      </c>
      <c r="T8" s="11">
        <f>[4]Dezembro!$H$23</f>
        <v>12.6</v>
      </c>
      <c r="U8" s="11">
        <f>[4]Dezembro!$H$24</f>
        <v>11.520000000000001</v>
      </c>
      <c r="V8" s="11">
        <f>[4]Dezembro!$H$25</f>
        <v>9.3600000000000012</v>
      </c>
      <c r="W8" s="11">
        <f>[4]Dezembro!$H$26</f>
        <v>13.68</v>
      </c>
      <c r="X8" s="11">
        <f>[4]Dezembro!$H$27</f>
        <v>9.3600000000000012</v>
      </c>
      <c r="Y8" s="11">
        <f>[4]Dezembro!$H$28</f>
        <v>13.32</v>
      </c>
      <c r="Z8" s="11">
        <f>[4]Dezembro!$H$29</f>
        <v>11.520000000000001</v>
      </c>
      <c r="AA8" s="11">
        <f>[4]Dezembro!$H$30</f>
        <v>15.120000000000001</v>
      </c>
      <c r="AB8" s="11">
        <f>[4]Dezembro!$H$31</f>
        <v>14.76</v>
      </c>
      <c r="AC8" s="11">
        <f>[4]Dezembro!$H$32</f>
        <v>12.6</v>
      </c>
      <c r="AD8" s="11">
        <f>[4]Dezembro!$H$33</f>
        <v>8.2799999999999994</v>
      </c>
      <c r="AE8" s="11">
        <f>[4]Dezembro!$H$34</f>
        <v>15.48</v>
      </c>
      <c r="AF8" s="11">
        <f>[4]Dezembro!$H$35</f>
        <v>10.8</v>
      </c>
      <c r="AG8" s="15">
        <f t="shared" ref="AG8" si="2">MAX(B8:AF8)</f>
        <v>18.36</v>
      </c>
      <c r="AH8" s="117">
        <f t="shared" ref="AH8:AH9" si="3">AVERAGE(B8:AF8)</f>
        <v>11.972903225806455</v>
      </c>
    </row>
    <row r="9" spans="1:34" x14ac:dyDescent="0.2">
      <c r="A9" s="59" t="s">
        <v>167</v>
      </c>
      <c r="B9" s="11">
        <f>[5]Dezembro!$H$5</f>
        <v>17.64</v>
      </c>
      <c r="C9" s="11">
        <f>[5]Dezembro!$H$6</f>
        <v>20.16</v>
      </c>
      <c r="D9" s="11">
        <f>[5]Dezembro!$H$7</f>
        <v>19.079999999999998</v>
      </c>
      <c r="E9" s="11">
        <f>[5]Dezembro!$H$8</f>
        <v>16.2</v>
      </c>
      <c r="F9" s="11">
        <f>[5]Dezembro!$H$9</f>
        <v>12.24</v>
      </c>
      <c r="G9" s="11">
        <f>[5]Dezembro!$H$10</f>
        <v>12.96</v>
      </c>
      <c r="H9" s="11">
        <f>[5]Dezembro!$H$11</f>
        <v>16.2</v>
      </c>
      <c r="I9" s="11">
        <f>[5]Dezembro!$H$12</f>
        <v>19.440000000000001</v>
      </c>
      <c r="J9" s="11">
        <f>[5]Dezembro!$H$13</f>
        <v>23.400000000000002</v>
      </c>
      <c r="K9" s="11">
        <f>[5]Dezembro!$H$14</f>
        <v>18.720000000000002</v>
      </c>
      <c r="L9" s="11">
        <f>[5]Dezembro!$H$15</f>
        <v>17.28</v>
      </c>
      <c r="M9" s="11">
        <f>[5]Dezembro!$H$16</f>
        <v>17.28</v>
      </c>
      <c r="N9" s="11">
        <f>[5]Dezembro!$H$17</f>
        <v>32.76</v>
      </c>
      <c r="O9" s="11">
        <f>[5]Dezembro!$H$18</f>
        <v>20.88</v>
      </c>
      <c r="P9" s="11">
        <f>[5]Dezembro!$H$19</f>
        <v>17.64</v>
      </c>
      <c r="Q9" s="11">
        <f>[5]Dezembro!$H$20</f>
        <v>15.120000000000001</v>
      </c>
      <c r="R9" s="11">
        <f>[5]Dezembro!$H$21</f>
        <v>20.88</v>
      </c>
      <c r="S9" s="11">
        <f>[5]Dezembro!$H$22</f>
        <v>15.48</v>
      </c>
      <c r="T9" s="11">
        <f>[5]Dezembro!$H$23</f>
        <v>14.76</v>
      </c>
      <c r="U9" s="11">
        <f>[5]Dezembro!$H$24</f>
        <v>20.16</v>
      </c>
      <c r="V9" s="11">
        <f>[5]Dezembro!$H$25</f>
        <v>22.32</v>
      </c>
      <c r="W9" s="11">
        <f>[5]Dezembro!$H$26</f>
        <v>18.36</v>
      </c>
      <c r="X9" s="11">
        <f>[5]Dezembro!$H$27</f>
        <v>21.6</v>
      </c>
      <c r="Y9" s="11">
        <f>[5]Dezembro!$H$28</f>
        <v>18</v>
      </c>
      <c r="Z9" s="11" t="str">
        <f>[5]Dezembro!$H$29</f>
        <v>*</v>
      </c>
      <c r="AA9" s="11" t="str">
        <f>[5]Dezembro!$H$30</f>
        <v>*</v>
      </c>
      <c r="AB9" s="11" t="str">
        <f>[5]Dezembro!$H$31</f>
        <v>*</v>
      </c>
      <c r="AC9" s="11" t="str">
        <f>[5]Dezembro!$H$32</f>
        <v>*</v>
      </c>
      <c r="AD9" s="11" t="str">
        <f>[5]Dezembro!$H$33</f>
        <v>*</v>
      </c>
      <c r="AE9" s="11" t="str">
        <f>[5]Dezembro!$H$34</f>
        <v>*</v>
      </c>
      <c r="AF9" s="11" t="str">
        <f>[5]Dezembro!$H$35</f>
        <v>*</v>
      </c>
      <c r="AG9" s="15">
        <f>MAX(B9:AF9)</f>
        <v>32.76</v>
      </c>
      <c r="AH9" s="117">
        <f t="shared" si="3"/>
        <v>18.690000000000001</v>
      </c>
    </row>
    <row r="10" spans="1:34" x14ac:dyDescent="0.2">
      <c r="A10" s="59" t="s">
        <v>111</v>
      </c>
      <c r="B10" s="11" t="str">
        <f>[6]Dezembro!$H$5</f>
        <v>*</v>
      </c>
      <c r="C10" s="11" t="str">
        <f>[6]Dezembro!$H$6</f>
        <v>*</v>
      </c>
      <c r="D10" s="11" t="str">
        <f>[6]Dezembro!$H$7</f>
        <v>*</v>
      </c>
      <c r="E10" s="11" t="str">
        <f>[6]Dezembro!$H$8</f>
        <v>*</v>
      </c>
      <c r="F10" s="11" t="str">
        <f>[6]Dezembro!$H$9</f>
        <v>*</v>
      </c>
      <c r="G10" s="11" t="str">
        <f>[6]Dezembro!$H$10</f>
        <v>*</v>
      </c>
      <c r="H10" s="11" t="str">
        <f>[6]Dezembro!$H$11</f>
        <v>*</v>
      </c>
      <c r="I10" s="11" t="str">
        <f>[6]Dezembro!$H$12</f>
        <v>*</v>
      </c>
      <c r="J10" s="11" t="str">
        <f>[6]Dezembro!$H$13</f>
        <v>*</v>
      </c>
      <c r="K10" s="11" t="str">
        <f>[6]Dezembro!$H$14</f>
        <v>*</v>
      </c>
      <c r="L10" s="11" t="str">
        <f>[6]Dezembro!$H$15</f>
        <v>*</v>
      </c>
      <c r="M10" s="11" t="str">
        <f>[6]Dezembro!$H$16</f>
        <v>*</v>
      </c>
      <c r="N10" s="11" t="str">
        <f>[6]Dezembro!$H$17</f>
        <v>*</v>
      </c>
      <c r="O10" s="11" t="str">
        <f>[6]Dezembro!$H$18</f>
        <v>*</v>
      </c>
      <c r="P10" s="11" t="str">
        <f>[6]Dezembro!$H$19</f>
        <v>*</v>
      </c>
      <c r="Q10" s="11" t="str">
        <f>[6]Dezembro!$H$20</f>
        <v>*</v>
      </c>
      <c r="R10" s="11" t="str">
        <f>[6]Dezembro!$H$21</f>
        <v>*</v>
      </c>
      <c r="S10" s="11" t="str">
        <f>[6]Dezembro!$H$22</f>
        <v>*</v>
      </c>
      <c r="T10" s="11" t="str">
        <f>[6]Dezembro!$H$23</f>
        <v>*</v>
      </c>
      <c r="U10" s="11" t="str">
        <f>[6]Dezembro!$H$24</f>
        <v>*</v>
      </c>
      <c r="V10" s="11" t="str">
        <f>[6]Dezembro!$H$25</f>
        <v>*</v>
      </c>
      <c r="W10" s="11" t="str">
        <f>[6]Dezembro!$H$26</f>
        <v>*</v>
      </c>
      <c r="X10" s="11" t="str">
        <f>[6]Dezembro!$H$27</f>
        <v>*</v>
      </c>
      <c r="Y10" s="11" t="str">
        <f>[6]Dezembro!$H$28</f>
        <v>*</v>
      </c>
      <c r="Z10" s="11" t="str">
        <f>[6]Dezembro!$H$29</f>
        <v>*</v>
      </c>
      <c r="AA10" s="11" t="str">
        <f>[6]Dezembro!$H$30</f>
        <v>*</v>
      </c>
      <c r="AB10" s="11" t="str">
        <f>[6]Dezembro!$H$31</f>
        <v>*</v>
      </c>
      <c r="AC10" s="11" t="str">
        <f>[6]Dezembro!$H$32</f>
        <v>*</v>
      </c>
      <c r="AD10" s="11" t="str">
        <f>[6]Dezembro!$H$33</f>
        <v>*</v>
      </c>
      <c r="AE10" s="11" t="str">
        <f>[6]Dezembro!$H$34</f>
        <v>*</v>
      </c>
      <c r="AF10" s="11" t="str">
        <f>[6]Dezembro!$H$35</f>
        <v>*</v>
      </c>
      <c r="AG10" s="15" t="s">
        <v>226</v>
      </c>
      <c r="AH10" s="117" t="s">
        <v>226</v>
      </c>
    </row>
    <row r="11" spans="1:34" x14ac:dyDescent="0.2">
      <c r="A11" s="59" t="s">
        <v>64</v>
      </c>
      <c r="B11" s="11">
        <f>[7]Dezembro!$H$5</f>
        <v>22.32</v>
      </c>
      <c r="C11" s="11">
        <f>[7]Dezembro!$H$6</f>
        <v>20.52</v>
      </c>
      <c r="D11" s="11">
        <f>[7]Dezembro!$H$7</f>
        <v>20.88</v>
      </c>
      <c r="E11" s="11">
        <f>[7]Dezembro!$H$8</f>
        <v>11.879999999999999</v>
      </c>
      <c r="F11" s="11">
        <f>[7]Dezembro!$H$9</f>
        <v>15.48</v>
      </c>
      <c r="G11" s="11">
        <f>[7]Dezembro!$H$10</f>
        <v>16.559999999999999</v>
      </c>
      <c r="H11" s="11">
        <f>[7]Dezembro!$H$11</f>
        <v>20.16</v>
      </c>
      <c r="I11" s="11">
        <f>[7]Dezembro!$H$12</f>
        <v>26.28</v>
      </c>
      <c r="J11" s="11">
        <f>[7]Dezembro!$H$13</f>
        <v>27.36</v>
      </c>
      <c r="K11" s="11">
        <f>[7]Dezembro!$H$14</f>
        <v>16.920000000000002</v>
      </c>
      <c r="L11" s="11">
        <f>[7]Dezembro!$H$15</f>
        <v>19.079999999999998</v>
      </c>
      <c r="M11" s="11">
        <f>[7]Dezembro!$H$16</f>
        <v>25.92</v>
      </c>
      <c r="N11" s="11">
        <f>[7]Dezembro!$H$17</f>
        <v>18</v>
      </c>
      <c r="O11" s="11">
        <f>[7]Dezembro!$H$18</f>
        <v>15.48</v>
      </c>
      <c r="P11" s="11">
        <f>[7]Dezembro!$H$19</f>
        <v>19.8</v>
      </c>
      <c r="Q11" s="11">
        <f>[7]Dezembro!$H$20</f>
        <v>22.32</v>
      </c>
      <c r="R11" s="11">
        <f>[7]Dezembro!$H$21</f>
        <v>14.04</v>
      </c>
      <c r="S11" s="11">
        <f>[7]Dezembro!$H$22</f>
        <v>23.040000000000003</v>
      </c>
      <c r="T11" s="11">
        <f>[7]Dezembro!$H$23</f>
        <v>25.2</v>
      </c>
      <c r="U11" s="11">
        <f>[7]Dezembro!$H$24</f>
        <v>12.6</v>
      </c>
      <c r="V11" s="11">
        <f>[7]Dezembro!$H$25</f>
        <v>18.720000000000002</v>
      </c>
      <c r="W11" s="11">
        <f>[7]Dezembro!$H$26</f>
        <v>21.240000000000002</v>
      </c>
      <c r="X11" s="11">
        <f>[7]Dezembro!$H$27</f>
        <v>18.36</v>
      </c>
      <c r="Y11" s="11">
        <f>[7]Dezembro!$H$28</f>
        <v>19.8</v>
      </c>
      <c r="Z11" s="11">
        <f>[7]Dezembro!$H$29</f>
        <v>19.079999999999998</v>
      </c>
      <c r="AA11" s="11">
        <f>[7]Dezembro!$H$30</f>
        <v>11.879999999999999</v>
      </c>
      <c r="AB11" s="11">
        <f>[7]Dezembro!$H$31</f>
        <v>14.4</v>
      </c>
      <c r="AC11" s="11">
        <f>[7]Dezembro!$H$32</f>
        <v>18</v>
      </c>
      <c r="AD11" s="11">
        <f>[7]Dezembro!$H$33</f>
        <v>19.079999999999998</v>
      </c>
      <c r="AE11" s="11">
        <f>[7]Dezembro!$H$34</f>
        <v>17.28</v>
      </c>
      <c r="AF11" s="11">
        <f>[7]Dezembro!$H$35</f>
        <v>14.4</v>
      </c>
      <c r="AG11" s="15">
        <f t="shared" ref="AG11:AG15" si="4">MAX(B11:AF11)</f>
        <v>27.36</v>
      </c>
      <c r="AH11" s="117">
        <f t="shared" ref="AH11:AH16" si="5">AVERAGE(B11:AF11)</f>
        <v>18.905806451612907</v>
      </c>
    </row>
    <row r="12" spans="1:34" x14ac:dyDescent="0.2">
      <c r="A12" s="59" t="s">
        <v>41</v>
      </c>
      <c r="B12" s="11">
        <f>[8]Dezembro!$H$5</f>
        <v>19.079999999999998</v>
      </c>
      <c r="C12" s="11">
        <f>[8]Dezembro!$H$6</f>
        <v>19.8</v>
      </c>
      <c r="D12" s="11">
        <f>[8]Dezembro!$H$7</f>
        <v>13.32</v>
      </c>
      <c r="E12" s="11">
        <f>[8]Dezembro!$H$8</f>
        <v>9.3600000000000012</v>
      </c>
      <c r="F12" s="11">
        <f>[8]Dezembro!$H$9</f>
        <v>8.64</v>
      </c>
      <c r="G12" s="11">
        <f>[8]Dezembro!$H$10</f>
        <v>12.24</v>
      </c>
      <c r="H12" s="11">
        <f>[8]Dezembro!$H$11</f>
        <v>15.840000000000002</v>
      </c>
      <c r="I12" s="11">
        <f>[8]Dezembro!$H$12</f>
        <v>10.8</v>
      </c>
      <c r="J12" s="11">
        <f>[8]Dezembro!$H$13</f>
        <v>15.48</v>
      </c>
      <c r="K12" s="11">
        <f>[8]Dezembro!$H$14</f>
        <v>14.76</v>
      </c>
      <c r="L12" s="11">
        <f>[8]Dezembro!$H$15</f>
        <v>16.2</v>
      </c>
      <c r="M12" s="11">
        <f>[8]Dezembro!$H$16</f>
        <v>20.52</v>
      </c>
      <c r="N12" s="11">
        <f>[8]Dezembro!$H$17</f>
        <v>17.64</v>
      </c>
      <c r="O12" s="11">
        <f>[8]Dezembro!$H$18</f>
        <v>20.88</v>
      </c>
      <c r="P12" s="11">
        <f>[8]Dezembro!$H$19</f>
        <v>11.520000000000001</v>
      </c>
      <c r="Q12" s="11">
        <f>[8]Dezembro!$H$20</f>
        <v>24.840000000000003</v>
      </c>
      <c r="R12" s="11">
        <f>[8]Dezembro!$H$21</f>
        <v>15.840000000000002</v>
      </c>
      <c r="S12" s="11">
        <f>[8]Dezembro!$H$22</f>
        <v>14.4</v>
      </c>
      <c r="T12" s="11">
        <f>[8]Dezembro!$H$23</f>
        <v>20.88</v>
      </c>
      <c r="U12" s="11">
        <f>[8]Dezembro!$H$24</f>
        <v>16.920000000000002</v>
      </c>
      <c r="V12" s="11">
        <f>[8]Dezembro!$H$25</f>
        <v>19.079999999999998</v>
      </c>
      <c r="W12" s="11">
        <f>[8]Dezembro!$H$26</f>
        <v>15.48</v>
      </c>
      <c r="X12" s="11">
        <f>[8]Dezembro!$H$27</f>
        <v>20.16</v>
      </c>
      <c r="Y12" s="11">
        <f>[8]Dezembro!$H$28</f>
        <v>11.520000000000001</v>
      </c>
      <c r="Z12" s="11">
        <f>[8]Dezembro!$H$29</f>
        <v>11.16</v>
      </c>
      <c r="AA12" s="11">
        <f>[8]Dezembro!$H$30</f>
        <v>10.08</v>
      </c>
      <c r="AB12" s="11">
        <f>[8]Dezembro!$H$31</f>
        <v>13.32</v>
      </c>
      <c r="AC12" s="11">
        <f>[8]Dezembro!$H$32</f>
        <v>13.32</v>
      </c>
      <c r="AD12" s="11">
        <f>[8]Dezembro!$H$33</f>
        <v>12.6</v>
      </c>
      <c r="AE12" s="11">
        <f>[8]Dezembro!$H$34</f>
        <v>10.44</v>
      </c>
      <c r="AF12" s="11">
        <f>[8]Dezembro!$H$35</f>
        <v>14.76</v>
      </c>
      <c r="AG12" s="15">
        <f t="shared" si="4"/>
        <v>24.840000000000003</v>
      </c>
      <c r="AH12" s="117">
        <f t="shared" si="5"/>
        <v>15.189677419354839</v>
      </c>
    </row>
    <row r="13" spans="1:34" x14ac:dyDescent="0.2">
      <c r="A13" s="59" t="s">
        <v>114</v>
      </c>
      <c r="B13" s="11">
        <f>[9]Dezembro!$H$5</f>
        <v>29.880000000000003</v>
      </c>
      <c r="C13" s="11">
        <f>[9]Dezembro!$H$6</f>
        <v>29.52</v>
      </c>
      <c r="D13" s="11">
        <f>[9]Dezembro!$H$7</f>
        <v>16.920000000000002</v>
      </c>
      <c r="E13" s="11">
        <f>[9]Dezembro!$H$8</f>
        <v>11.520000000000001</v>
      </c>
      <c r="F13" s="11">
        <f>[9]Dezembro!$H$9</f>
        <v>12.6</v>
      </c>
      <c r="G13" s="11">
        <f>[9]Dezembro!$H$10</f>
        <v>12.96</v>
      </c>
      <c r="H13" s="11">
        <f>[9]Dezembro!$H$11</f>
        <v>28.44</v>
      </c>
      <c r="I13" s="11">
        <f>[9]Dezembro!$H$12</f>
        <v>18</v>
      </c>
      <c r="J13" s="11">
        <f>[9]Dezembro!$H$13</f>
        <v>8.64</v>
      </c>
      <c r="K13" s="11">
        <f>[9]Dezembro!$H$14</f>
        <v>22.68</v>
      </c>
      <c r="L13" s="11">
        <f>[9]Dezembro!$H$15</f>
        <v>23.759999999999998</v>
      </c>
      <c r="M13" s="11">
        <f>[9]Dezembro!$H$16</f>
        <v>8.64</v>
      </c>
      <c r="N13" s="11">
        <f>[9]Dezembro!$H$17</f>
        <v>26.28</v>
      </c>
      <c r="O13" s="11">
        <f>[9]Dezembro!$H$18</f>
        <v>27.36</v>
      </c>
      <c r="P13" s="11">
        <f>[9]Dezembro!$H$19</f>
        <v>22.32</v>
      </c>
      <c r="Q13" s="11">
        <f>[9]Dezembro!$H$20</f>
        <v>15.120000000000001</v>
      </c>
      <c r="R13" s="11">
        <f>[9]Dezembro!$H$21</f>
        <v>21.96</v>
      </c>
      <c r="S13" s="11">
        <f>[9]Dezembro!$H$22</f>
        <v>22.68</v>
      </c>
      <c r="T13" s="11">
        <f>[9]Dezembro!$H$23</f>
        <v>22.32</v>
      </c>
      <c r="U13" s="11">
        <f>[9]Dezembro!$H$24</f>
        <v>21.240000000000002</v>
      </c>
      <c r="V13" s="11">
        <f>[9]Dezembro!$H$25</f>
        <v>23.400000000000002</v>
      </c>
      <c r="W13" s="11">
        <f>[9]Dezembro!$H$26</f>
        <v>24.12</v>
      </c>
      <c r="X13" s="11">
        <f>[9]Dezembro!$H$27</f>
        <v>16.920000000000002</v>
      </c>
      <c r="Y13" s="11">
        <f>[9]Dezembro!$H$28</f>
        <v>16.559999999999999</v>
      </c>
      <c r="Z13" s="11">
        <f>[9]Dezembro!$H$29</f>
        <v>14.76</v>
      </c>
      <c r="AA13" s="11">
        <f>[9]Dezembro!$H$30</f>
        <v>18.36</v>
      </c>
      <c r="AB13" s="11">
        <f>[9]Dezembro!$H$31</f>
        <v>17.64</v>
      </c>
      <c r="AC13" s="11">
        <f>[9]Dezembro!$H$32</f>
        <v>21.6</v>
      </c>
      <c r="AD13" s="11">
        <f>[9]Dezembro!$H$33</f>
        <v>14.04</v>
      </c>
      <c r="AE13" s="11">
        <f>[9]Dezembro!$H$34</f>
        <v>14.4</v>
      </c>
      <c r="AF13" s="11" t="str">
        <f>[9]Dezembro!$H$35</f>
        <v>*</v>
      </c>
      <c r="AG13" s="15">
        <f t="shared" si="4"/>
        <v>29.880000000000003</v>
      </c>
      <c r="AH13" s="117">
        <f t="shared" si="5"/>
        <v>19.487999999999996</v>
      </c>
    </row>
    <row r="14" spans="1:34" x14ac:dyDescent="0.2">
      <c r="A14" s="59" t="s">
        <v>118</v>
      </c>
      <c r="B14" s="11">
        <f>[10]Dezembro!$H$5</f>
        <v>0</v>
      </c>
      <c r="C14" s="11">
        <f>[10]Dezembro!$H$6</f>
        <v>0</v>
      </c>
      <c r="D14" s="11">
        <f>[10]Dezembro!$H$7</f>
        <v>0</v>
      </c>
      <c r="E14" s="11">
        <f>[10]Dezembro!$H$8</f>
        <v>0</v>
      </c>
      <c r="F14" s="11">
        <f>[10]Dezembro!$H$9</f>
        <v>0</v>
      </c>
      <c r="G14" s="11">
        <f>[10]Dezembro!$H$10</f>
        <v>0</v>
      </c>
      <c r="H14" s="11">
        <f>[10]Dezembro!$H$11</f>
        <v>0</v>
      </c>
      <c r="I14" s="11">
        <f>[10]Dezembro!$H$12</f>
        <v>0</v>
      </c>
      <c r="J14" s="11">
        <f>[10]Dezembro!$H$13</f>
        <v>0</v>
      </c>
      <c r="K14" s="11">
        <f>[10]Dezembro!$H$14</f>
        <v>0</v>
      </c>
      <c r="L14" s="11">
        <f>[10]Dezembro!$H$15</f>
        <v>0</v>
      </c>
      <c r="M14" s="11">
        <f>[10]Dezembro!$H$16</f>
        <v>0</v>
      </c>
      <c r="N14" s="11">
        <f>[10]Dezembro!$H$17</f>
        <v>0</v>
      </c>
      <c r="O14" s="11">
        <f>[10]Dezembro!$H$18</f>
        <v>0</v>
      </c>
      <c r="P14" s="11">
        <f>[10]Dezembro!$H$19</f>
        <v>0</v>
      </c>
      <c r="Q14" s="11">
        <f>[10]Dezembro!$H$20</f>
        <v>0</v>
      </c>
      <c r="R14" s="11">
        <f>[10]Dezembro!$H$21</f>
        <v>0</v>
      </c>
      <c r="S14" s="11">
        <f>[10]Dezembro!$H$22</f>
        <v>0</v>
      </c>
      <c r="T14" s="11">
        <f>[10]Dezembro!$H$23</f>
        <v>0</v>
      </c>
      <c r="U14" s="11">
        <f>[10]Dezembro!$H$24</f>
        <v>0</v>
      </c>
      <c r="V14" s="11">
        <f>[10]Dezembro!$H$25</f>
        <v>0</v>
      </c>
      <c r="W14" s="11">
        <f>[10]Dezembro!$H$26</f>
        <v>0</v>
      </c>
      <c r="X14" s="11">
        <f>[10]Dezembro!$H$27</f>
        <v>0</v>
      </c>
      <c r="Y14" s="11">
        <f>[10]Dezembro!$H$28</f>
        <v>0</v>
      </c>
      <c r="Z14" s="11">
        <f>[10]Dezembro!$H$29</f>
        <v>0</v>
      </c>
      <c r="AA14" s="11">
        <f>[10]Dezembro!$H$30</f>
        <v>0</v>
      </c>
      <c r="AB14" s="11">
        <f>[10]Dezembro!$H$31</f>
        <v>0</v>
      </c>
      <c r="AC14" s="11">
        <f>[10]Dezembro!$H$32</f>
        <v>0</v>
      </c>
      <c r="AD14" s="11">
        <f>[10]Dezembro!$H$33</f>
        <v>0</v>
      </c>
      <c r="AE14" s="11">
        <f>[10]Dezembro!$H$34</f>
        <v>0</v>
      </c>
      <c r="AF14" s="11">
        <f>[10]Dezembro!$H$35</f>
        <v>0</v>
      </c>
      <c r="AG14" s="15">
        <f t="shared" si="4"/>
        <v>0</v>
      </c>
      <c r="AH14" s="117">
        <f t="shared" si="5"/>
        <v>0</v>
      </c>
    </row>
    <row r="15" spans="1:34" x14ac:dyDescent="0.2">
      <c r="A15" s="59" t="s">
        <v>121</v>
      </c>
      <c r="B15" s="11">
        <f>[11]Dezembro!$H$5</f>
        <v>16.920000000000002</v>
      </c>
      <c r="C15" s="11">
        <f>[11]Dezembro!$H$6</f>
        <v>18.720000000000002</v>
      </c>
      <c r="D15" s="11">
        <f>[11]Dezembro!$H$7</f>
        <v>11.520000000000001</v>
      </c>
      <c r="E15" s="11">
        <f>[11]Dezembro!$H$8</f>
        <v>9.3600000000000012</v>
      </c>
      <c r="F15" s="11">
        <f>[11]Dezembro!$H$9</f>
        <v>12.24</v>
      </c>
      <c r="G15" s="11">
        <f>[11]Dezembro!$H$10</f>
        <v>12.24</v>
      </c>
      <c r="H15" s="11">
        <f>[11]Dezembro!$H$11</f>
        <v>15.120000000000001</v>
      </c>
      <c r="I15" s="11">
        <f>[11]Dezembro!$H$12</f>
        <v>19.079999999999998</v>
      </c>
      <c r="J15" s="11">
        <f>[11]Dezembro!$H$13</f>
        <v>24.48</v>
      </c>
      <c r="K15" s="11">
        <f>[11]Dezembro!$H$14</f>
        <v>16.559999999999999</v>
      </c>
      <c r="L15" s="11">
        <f>[11]Dezembro!$H$15</f>
        <v>18.720000000000002</v>
      </c>
      <c r="M15" s="11">
        <f>[11]Dezembro!$H$16</f>
        <v>26.64</v>
      </c>
      <c r="N15" s="11">
        <f>[11]Dezembro!$H$17</f>
        <v>40.680000000000007</v>
      </c>
      <c r="O15" s="11">
        <f>[11]Dezembro!$H$18</f>
        <v>21.96</v>
      </c>
      <c r="P15" s="11">
        <f>[11]Dezembro!$H$19</f>
        <v>21.240000000000002</v>
      </c>
      <c r="Q15" s="11">
        <f>[11]Dezembro!$H$20</f>
        <v>18.36</v>
      </c>
      <c r="R15" s="11">
        <f>[11]Dezembro!$H$21</f>
        <v>15.120000000000001</v>
      </c>
      <c r="S15" s="11">
        <f>[11]Dezembro!$H$22</f>
        <v>23.759999999999998</v>
      </c>
      <c r="T15" s="11">
        <f>[11]Dezembro!$H$23</f>
        <v>16.920000000000002</v>
      </c>
      <c r="U15" s="11">
        <f>[11]Dezembro!$H$24</f>
        <v>20.88</v>
      </c>
      <c r="V15" s="11">
        <f>[11]Dezembro!$H$25</f>
        <v>23.759999999999998</v>
      </c>
      <c r="W15" s="11">
        <f>[11]Dezembro!$H$26</f>
        <v>21.96</v>
      </c>
      <c r="X15" s="11">
        <f>[11]Dezembro!$H$27</f>
        <v>16.920000000000002</v>
      </c>
      <c r="Y15" s="11">
        <f>[11]Dezembro!$H$28</f>
        <v>22.32</v>
      </c>
      <c r="Z15" s="11">
        <f>[11]Dezembro!$H$29</f>
        <v>13.68</v>
      </c>
      <c r="AA15" s="11">
        <f>[11]Dezembro!$H$30</f>
        <v>14.76</v>
      </c>
      <c r="AB15" s="11">
        <f>[11]Dezembro!$H$31</f>
        <v>15.120000000000001</v>
      </c>
      <c r="AC15" s="11">
        <f>[11]Dezembro!$H$32</f>
        <v>19.8</v>
      </c>
      <c r="AD15" s="11">
        <f>[11]Dezembro!$H$33</f>
        <v>13.68</v>
      </c>
      <c r="AE15" s="11">
        <f>[11]Dezembro!$H$34</f>
        <v>18</v>
      </c>
      <c r="AF15" s="11">
        <f>[11]Dezembro!$H$35</f>
        <v>11.520000000000001</v>
      </c>
      <c r="AG15" s="15">
        <f t="shared" si="4"/>
        <v>40.680000000000007</v>
      </c>
      <c r="AH15" s="117">
        <f t="shared" si="5"/>
        <v>18.452903225806452</v>
      </c>
    </row>
    <row r="16" spans="1:34" x14ac:dyDescent="0.2">
      <c r="A16" s="59" t="s">
        <v>168</v>
      </c>
      <c r="B16" s="11">
        <f>[12]Dezembro!$H$5</f>
        <v>14.76</v>
      </c>
      <c r="C16" s="11">
        <f>[12]Dezembro!$H$6</f>
        <v>30.240000000000002</v>
      </c>
      <c r="D16" s="11">
        <f>[12]Dezembro!$H$7</f>
        <v>21.6</v>
      </c>
      <c r="E16" s="11">
        <f>[12]Dezembro!$H$8</f>
        <v>14.04</v>
      </c>
      <c r="F16" s="11">
        <f>[12]Dezembro!$H$9</f>
        <v>10.44</v>
      </c>
      <c r="G16" s="11">
        <f>[12]Dezembro!$H$10</f>
        <v>14.4</v>
      </c>
      <c r="H16" s="11">
        <f>[12]Dezembro!$H$11</f>
        <v>19.440000000000001</v>
      </c>
      <c r="I16" s="11">
        <f>[12]Dezembro!$H$12</f>
        <v>24.12</v>
      </c>
      <c r="J16" s="11">
        <f>[12]Dezembro!$H$13</f>
        <v>17.64</v>
      </c>
      <c r="K16" s="11">
        <f>[12]Dezembro!$H$14</f>
        <v>15.840000000000002</v>
      </c>
      <c r="L16" s="11">
        <f>[12]Dezembro!$H$15</f>
        <v>17.28</v>
      </c>
      <c r="M16" s="11">
        <f>[12]Dezembro!$H$16</f>
        <v>18.720000000000002</v>
      </c>
      <c r="N16" s="11">
        <f>[12]Dezembro!$H$17</f>
        <v>20.16</v>
      </c>
      <c r="O16" s="11">
        <f>[12]Dezembro!$H$18</f>
        <v>21.96</v>
      </c>
      <c r="P16" s="11">
        <f>[12]Dezembro!$H$19</f>
        <v>18.720000000000002</v>
      </c>
      <c r="Q16" s="11">
        <f>[12]Dezembro!$H$20</f>
        <v>11.16</v>
      </c>
      <c r="R16" s="11">
        <f>[12]Dezembro!$H$21</f>
        <v>17.28</v>
      </c>
      <c r="S16" s="11">
        <f>[12]Dezembro!$H$22</f>
        <v>24.48</v>
      </c>
      <c r="T16" s="11">
        <f>[12]Dezembro!$H$23</f>
        <v>15.120000000000001</v>
      </c>
      <c r="U16" s="11">
        <f>[12]Dezembro!$H$24</f>
        <v>15.120000000000001</v>
      </c>
      <c r="V16" s="11">
        <f>[12]Dezembro!$H$25</f>
        <v>20.88</v>
      </c>
      <c r="W16" s="11">
        <f>[12]Dezembro!$H$26</f>
        <v>19.440000000000001</v>
      </c>
      <c r="X16" s="11">
        <f>[12]Dezembro!$H$27</f>
        <v>24.840000000000003</v>
      </c>
      <c r="Y16" s="11">
        <f>[12]Dezembro!$H$28</f>
        <v>17.64</v>
      </c>
      <c r="Z16" s="11">
        <f>[12]Dezembro!$H$29</f>
        <v>27.720000000000002</v>
      </c>
      <c r="AA16" s="11">
        <f>[12]Dezembro!$H$30</f>
        <v>13.32</v>
      </c>
      <c r="AB16" s="11">
        <f>[12]Dezembro!$H$31</f>
        <v>19.8</v>
      </c>
      <c r="AC16" s="11">
        <f>[12]Dezembro!$H$32</f>
        <v>15.840000000000002</v>
      </c>
      <c r="AD16" s="11">
        <f>[12]Dezembro!$H$33</f>
        <v>19.079999999999998</v>
      </c>
      <c r="AE16" s="11">
        <f>[12]Dezembro!$H$34</f>
        <v>16.2</v>
      </c>
      <c r="AF16" s="11">
        <f>[12]Dezembro!$H$35</f>
        <v>12.6</v>
      </c>
      <c r="AG16" s="15">
        <f>MAX(B16:AF16)</f>
        <v>30.240000000000002</v>
      </c>
      <c r="AH16" s="117">
        <f t="shared" si="5"/>
        <v>18.38322580645162</v>
      </c>
    </row>
    <row r="17" spans="1:38" x14ac:dyDescent="0.2">
      <c r="A17" s="59" t="s">
        <v>2</v>
      </c>
      <c r="B17" s="11">
        <f>[13]Dezembro!$H$5</f>
        <v>16.920000000000002</v>
      </c>
      <c r="C17" s="11">
        <f>[13]Dezembro!$H$6</f>
        <v>25.92</v>
      </c>
      <c r="D17" s="11">
        <f>[13]Dezembro!$H$7</f>
        <v>14.76</v>
      </c>
      <c r="E17" s="11">
        <f>[13]Dezembro!$H$8</f>
        <v>14.76</v>
      </c>
      <c r="F17" s="11">
        <f>[13]Dezembro!$H$9</f>
        <v>8.2799999999999994</v>
      </c>
      <c r="G17" s="11">
        <f>[13]Dezembro!$H$10</f>
        <v>14.04</v>
      </c>
      <c r="H17" s="11">
        <f>[13]Dezembro!$H$11</f>
        <v>18.720000000000002</v>
      </c>
      <c r="I17" s="11">
        <f>[13]Dezembro!$H$12</f>
        <v>21.96</v>
      </c>
      <c r="J17" s="11">
        <f>[13]Dezembro!$H$13</f>
        <v>30.240000000000002</v>
      </c>
      <c r="K17" s="11">
        <f>[13]Dezembro!$H$14</f>
        <v>21.6</v>
      </c>
      <c r="L17" s="11">
        <f>[13]Dezembro!$H$15</f>
        <v>18</v>
      </c>
      <c r="M17" s="11">
        <f>[13]Dezembro!$H$16</f>
        <v>18.720000000000002</v>
      </c>
      <c r="N17" s="11">
        <f>[13]Dezembro!$H$17</f>
        <v>14.4</v>
      </c>
      <c r="O17" s="11">
        <f>[13]Dezembro!$H$18</f>
        <v>17.28</v>
      </c>
      <c r="P17" s="11">
        <f>[13]Dezembro!$H$19</f>
        <v>15.120000000000001</v>
      </c>
      <c r="Q17" s="11">
        <f>[13]Dezembro!$H$20</f>
        <v>15.120000000000001</v>
      </c>
      <c r="R17" s="11">
        <f>[13]Dezembro!$H$21</f>
        <v>14.4</v>
      </c>
      <c r="S17" s="11">
        <f>[13]Dezembro!$H$22</f>
        <v>15.48</v>
      </c>
      <c r="T17" s="11">
        <f>[13]Dezembro!$H$23</f>
        <v>14.04</v>
      </c>
      <c r="U17" s="11">
        <f>[13]Dezembro!$H$24</f>
        <v>21.96</v>
      </c>
      <c r="V17" s="11">
        <f>[13]Dezembro!$H$25</f>
        <v>16.920000000000002</v>
      </c>
      <c r="W17" s="11">
        <f>[13]Dezembro!$H$26</f>
        <v>21.240000000000002</v>
      </c>
      <c r="X17" s="11">
        <f>[13]Dezembro!$H$27</f>
        <v>14.04</v>
      </c>
      <c r="Y17" s="11">
        <f>[13]Dezembro!$H$28</f>
        <v>12.24</v>
      </c>
      <c r="Z17" s="11">
        <f>[13]Dezembro!$H$29</f>
        <v>12.96</v>
      </c>
      <c r="AA17" s="11">
        <f>[13]Dezembro!$H$30</f>
        <v>12.96</v>
      </c>
      <c r="AB17" s="11">
        <f>[13]Dezembro!$H$31</f>
        <v>15.120000000000001</v>
      </c>
      <c r="AC17" s="11">
        <f>[13]Dezembro!$H$32</f>
        <v>13.32</v>
      </c>
      <c r="AD17" s="11">
        <f>[13]Dezembro!$H$33</f>
        <v>12.24</v>
      </c>
      <c r="AE17" s="11">
        <f>[13]Dezembro!$H$34</f>
        <v>18</v>
      </c>
      <c r="AF17" s="11">
        <f>[13]Dezembro!$H$35</f>
        <v>15.48</v>
      </c>
      <c r="AG17" s="15">
        <f t="shared" ref="AG17:AG25" si="6">MAX(B17:AF17)</f>
        <v>30.240000000000002</v>
      </c>
      <c r="AH17" s="117">
        <f t="shared" ref="AH17:AH26" si="7">AVERAGE(B17:AF17)</f>
        <v>16.652903225806451</v>
      </c>
      <c r="AJ17" s="12" t="s">
        <v>47</v>
      </c>
    </row>
    <row r="18" spans="1:38" x14ac:dyDescent="0.2">
      <c r="A18" s="59" t="s">
        <v>3</v>
      </c>
      <c r="B18" s="11">
        <f>[14]Dezembro!$H$5</f>
        <v>14.4</v>
      </c>
      <c r="C18" s="11">
        <f>[14]Dezembro!$H$6</f>
        <v>15.48</v>
      </c>
      <c r="D18" s="11">
        <f>[14]Dezembro!$H$7</f>
        <v>8.64</v>
      </c>
      <c r="E18" s="11">
        <f>[14]Dezembro!$H$8</f>
        <v>9.7200000000000006</v>
      </c>
      <c r="F18" s="11">
        <f>[14]Dezembro!$H$9</f>
        <v>10.8</v>
      </c>
      <c r="G18" s="11">
        <f>[14]Dezembro!$H$10</f>
        <v>11.16</v>
      </c>
      <c r="H18" s="11">
        <f>[14]Dezembro!$H$11</f>
        <v>10.8</v>
      </c>
      <c r="I18" s="11">
        <f>[14]Dezembro!$H$12</f>
        <v>13.68</v>
      </c>
      <c r="J18" s="11">
        <f>[14]Dezembro!$H$13</f>
        <v>15.48</v>
      </c>
      <c r="K18" s="11">
        <f>[14]Dezembro!$H$14</f>
        <v>14.76</v>
      </c>
      <c r="L18" s="11">
        <f>[14]Dezembro!$H$15</f>
        <v>12.24</v>
      </c>
      <c r="M18" s="11">
        <f>[14]Dezembro!$H$16</f>
        <v>14.4</v>
      </c>
      <c r="N18" s="11">
        <f>[14]Dezembro!$H$17</f>
        <v>17.64</v>
      </c>
      <c r="O18" s="11">
        <f>[14]Dezembro!$H$18</f>
        <v>16.2</v>
      </c>
      <c r="P18" s="11">
        <f>[14]Dezembro!$H$19</f>
        <v>13.32</v>
      </c>
      <c r="Q18" s="11">
        <f>[14]Dezembro!$H$20</f>
        <v>16.559999999999999</v>
      </c>
      <c r="R18" s="11">
        <f>[14]Dezembro!$H$21</f>
        <v>13.68</v>
      </c>
      <c r="S18" s="11">
        <f>[14]Dezembro!$H$22</f>
        <v>11.520000000000001</v>
      </c>
      <c r="T18" s="11">
        <f>[14]Dezembro!$H$23</f>
        <v>18.720000000000002</v>
      </c>
      <c r="U18" s="11">
        <f>[14]Dezembro!$H$24</f>
        <v>8.64</v>
      </c>
      <c r="V18" s="11">
        <f>[14]Dezembro!$H$25</f>
        <v>13.32</v>
      </c>
      <c r="W18" s="11">
        <f>[14]Dezembro!$H$26</f>
        <v>9.3600000000000012</v>
      </c>
      <c r="X18" s="11">
        <f>[14]Dezembro!$H$27</f>
        <v>12.96</v>
      </c>
      <c r="Y18" s="11">
        <f>[14]Dezembro!$H$28</f>
        <v>12.96</v>
      </c>
      <c r="Z18" s="11">
        <f>[14]Dezembro!$H$29</f>
        <v>17.64</v>
      </c>
      <c r="AA18" s="11">
        <f>[14]Dezembro!$H$30</f>
        <v>14.4</v>
      </c>
      <c r="AB18" s="11">
        <f>[14]Dezembro!$H$31</f>
        <v>10.8</v>
      </c>
      <c r="AC18" s="11">
        <f>[14]Dezembro!$H$32</f>
        <v>18</v>
      </c>
      <c r="AD18" s="11">
        <f>[14]Dezembro!$H$33</f>
        <v>16.920000000000002</v>
      </c>
      <c r="AE18" s="11">
        <f>[14]Dezembro!$H$34</f>
        <v>18.36</v>
      </c>
      <c r="AF18" s="11">
        <f>[14]Dezembro!$H$35</f>
        <v>10.44</v>
      </c>
      <c r="AG18" s="15">
        <f>MAX(B18:AF18)</f>
        <v>18.720000000000002</v>
      </c>
      <c r="AH18" s="117">
        <f t="shared" si="7"/>
        <v>13.64516129032258</v>
      </c>
      <c r="AI18" s="12" t="s">
        <v>47</v>
      </c>
      <c r="AJ18" s="12" t="s">
        <v>47</v>
      </c>
    </row>
    <row r="19" spans="1:38" x14ac:dyDescent="0.2">
      <c r="A19" s="59" t="s">
        <v>4</v>
      </c>
      <c r="B19" s="11">
        <f>[15]Dezembro!$H$5</f>
        <v>15.120000000000001</v>
      </c>
      <c r="C19" s="11">
        <f>[15]Dezembro!$H$6</f>
        <v>13.68</v>
      </c>
      <c r="D19" s="11">
        <f>[15]Dezembro!$H$7</f>
        <v>13.68</v>
      </c>
      <c r="E19" s="11">
        <f>[15]Dezembro!$H$8</f>
        <v>10.8</v>
      </c>
      <c r="F19" s="11">
        <f>[15]Dezembro!$H$9</f>
        <v>14.04</v>
      </c>
      <c r="G19" s="11">
        <f>[15]Dezembro!$H$10</f>
        <v>15.48</v>
      </c>
      <c r="H19" s="11">
        <f>[15]Dezembro!$H$11</f>
        <v>15.120000000000001</v>
      </c>
      <c r="I19" s="11">
        <f>[15]Dezembro!$H$12</f>
        <v>16.559999999999999</v>
      </c>
      <c r="J19" s="11">
        <f>[15]Dezembro!$H$13</f>
        <v>18.720000000000002</v>
      </c>
      <c r="K19" s="11">
        <f>[15]Dezembro!$H$14</f>
        <v>15.120000000000001</v>
      </c>
      <c r="L19" s="11">
        <f>[15]Dezembro!$H$15</f>
        <v>11.879999999999999</v>
      </c>
      <c r="M19" s="11">
        <f>[15]Dezembro!$H$16</f>
        <v>14.04</v>
      </c>
      <c r="N19" s="11">
        <f>[15]Dezembro!$H$17</f>
        <v>20.52</v>
      </c>
      <c r="O19" s="11">
        <f>[15]Dezembro!$H$18</f>
        <v>17.64</v>
      </c>
      <c r="P19" s="11">
        <f>[15]Dezembro!$H$19</f>
        <v>24.12</v>
      </c>
      <c r="Q19" s="11">
        <f>[15]Dezembro!$H$20</f>
        <v>10.44</v>
      </c>
      <c r="R19" s="11">
        <f>[15]Dezembro!$H$21</f>
        <v>11.879999999999999</v>
      </c>
      <c r="S19" s="11">
        <f>[15]Dezembro!$H$22</f>
        <v>11.520000000000001</v>
      </c>
      <c r="T19" s="11">
        <f>[15]Dezembro!$H$23</f>
        <v>11.16</v>
      </c>
      <c r="U19" s="11">
        <f>[15]Dezembro!$H$24</f>
        <v>11.520000000000001</v>
      </c>
      <c r="V19" s="11">
        <f>[15]Dezembro!$H$25</f>
        <v>12.24</v>
      </c>
      <c r="W19" s="11">
        <f>[15]Dezembro!$H$26</f>
        <v>13.32</v>
      </c>
      <c r="X19" s="11">
        <f>[15]Dezembro!$H$27</f>
        <v>15.840000000000002</v>
      </c>
      <c r="Y19" s="11">
        <f>[15]Dezembro!$H$28</f>
        <v>15.840000000000002</v>
      </c>
      <c r="Z19" s="11">
        <f>[15]Dezembro!$H$29</f>
        <v>17.28</v>
      </c>
      <c r="AA19" s="11">
        <f>[15]Dezembro!$H$30</f>
        <v>16.559999999999999</v>
      </c>
      <c r="AB19" s="11">
        <f>[15]Dezembro!$H$31</f>
        <v>21.96</v>
      </c>
      <c r="AC19" s="11">
        <f>[15]Dezembro!$H$32</f>
        <v>14.04</v>
      </c>
      <c r="AD19" s="11">
        <f>[15]Dezembro!$H$33</f>
        <v>17.28</v>
      </c>
      <c r="AE19" s="11">
        <f>[15]Dezembro!$H$34</f>
        <v>18.720000000000002</v>
      </c>
      <c r="AF19" s="11">
        <f>[15]Dezembro!$H$35</f>
        <v>13.68</v>
      </c>
      <c r="AG19" s="15">
        <f t="shared" si="6"/>
        <v>24.12</v>
      </c>
      <c r="AH19" s="117">
        <f t="shared" si="7"/>
        <v>15.154838709677419</v>
      </c>
      <c r="AJ19" t="s">
        <v>47</v>
      </c>
    </row>
    <row r="20" spans="1:38" x14ac:dyDescent="0.2">
      <c r="A20" s="59" t="s">
        <v>5</v>
      </c>
      <c r="B20" s="11">
        <f>[16]Dezembro!$H$5</f>
        <v>17.64</v>
      </c>
      <c r="C20" s="11">
        <f>[16]Dezembro!$H$6</f>
        <v>19.440000000000001</v>
      </c>
      <c r="D20" s="11">
        <f>[16]Dezembro!$H$7</f>
        <v>18.36</v>
      </c>
      <c r="E20" s="11">
        <f>[16]Dezembro!$H$8</f>
        <v>8.64</v>
      </c>
      <c r="F20" s="11" t="str">
        <f>[16]Dezembro!$H$9</f>
        <v>*</v>
      </c>
      <c r="G20" s="11" t="str">
        <f>[16]Dezembro!$H$10</f>
        <v>*</v>
      </c>
      <c r="H20" s="11" t="str">
        <f>[16]Dezembro!$H$11</f>
        <v>*</v>
      </c>
      <c r="I20" s="11" t="str">
        <f>[16]Dezembro!$H$12</f>
        <v>*</v>
      </c>
      <c r="J20" s="11" t="str">
        <f>[16]Dezembro!$H$13</f>
        <v>*</v>
      </c>
      <c r="K20" s="11" t="str">
        <f>[16]Dezembro!$H$14</f>
        <v>*</v>
      </c>
      <c r="L20" s="11">
        <f>[16]Dezembro!$H$15</f>
        <v>11.520000000000001</v>
      </c>
      <c r="M20" s="11">
        <f>[16]Dezembro!$H$16</f>
        <v>12.6</v>
      </c>
      <c r="N20" s="11">
        <f>[16]Dezembro!$H$17</f>
        <v>14.04</v>
      </c>
      <c r="O20" s="11">
        <f>[16]Dezembro!$H$18</f>
        <v>15.840000000000002</v>
      </c>
      <c r="P20" s="11">
        <f>[16]Dezembro!$H$19</f>
        <v>7.9200000000000008</v>
      </c>
      <c r="Q20" s="11" t="str">
        <f>[16]Dezembro!$H$20</f>
        <v>*</v>
      </c>
      <c r="R20" s="11" t="str">
        <f>[16]Dezembro!$H$21</f>
        <v>*</v>
      </c>
      <c r="S20" s="11" t="str">
        <f>[16]Dezembro!$H$22</f>
        <v>*</v>
      </c>
      <c r="T20" s="11" t="str">
        <f>[16]Dezembro!$H$23</f>
        <v>*</v>
      </c>
      <c r="U20" s="11" t="str">
        <f>[16]Dezembro!$H$24</f>
        <v>*</v>
      </c>
      <c r="V20" s="11" t="str">
        <f>[16]Dezembro!$H$25</f>
        <v>*</v>
      </c>
      <c r="W20" s="11" t="str">
        <f>[16]Dezembro!$H$26</f>
        <v>*</v>
      </c>
      <c r="X20" s="11">
        <f>[16]Dezembro!$H$27</f>
        <v>14.04</v>
      </c>
      <c r="Y20" s="11">
        <f>[16]Dezembro!$H$28</f>
        <v>12.6</v>
      </c>
      <c r="Z20" s="11">
        <f>[16]Dezembro!$H$29</f>
        <v>11.879999999999999</v>
      </c>
      <c r="AA20" s="11">
        <f>[16]Dezembro!$H$30</f>
        <v>10.08</v>
      </c>
      <c r="AB20" s="11">
        <f>[16]Dezembro!$H$31</f>
        <v>14.04</v>
      </c>
      <c r="AC20" s="11" t="str">
        <f>[16]Dezembro!$H$32</f>
        <v>*</v>
      </c>
      <c r="AD20" s="11" t="str">
        <f>[16]Dezembro!$H$33</f>
        <v>*</v>
      </c>
      <c r="AE20" s="11" t="str">
        <f>[16]Dezembro!$H$34</f>
        <v>*</v>
      </c>
      <c r="AF20" s="11">
        <f>[16]Dezembro!$H$35</f>
        <v>16.559999999999999</v>
      </c>
      <c r="AG20" s="15">
        <f t="shared" si="6"/>
        <v>19.440000000000001</v>
      </c>
      <c r="AH20" s="117">
        <f t="shared" si="7"/>
        <v>13.68</v>
      </c>
      <c r="AI20" s="12" t="s">
        <v>47</v>
      </c>
      <c r="AK20" t="s">
        <v>47</v>
      </c>
    </row>
    <row r="21" spans="1:38" x14ac:dyDescent="0.2">
      <c r="A21" s="59" t="s">
        <v>43</v>
      </c>
      <c r="B21" s="11">
        <f>[17]Dezembro!$H$5</f>
        <v>24.12</v>
      </c>
      <c r="C21" s="11">
        <f>[17]Dezembro!$H$6</f>
        <v>18.36</v>
      </c>
      <c r="D21" s="11">
        <f>[17]Dezembro!$H$7</f>
        <v>14.76</v>
      </c>
      <c r="E21" s="11">
        <f>[17]Dezembro!$H$8</f>
        <v>15.840000000000002</v>
      </c>
      <c r="F21" s="11">
        <f>[17]Dezembro!$H$9</f>
        <v>17.28</v>
      </c>
      <c r="G21" s="11">
        <f>[17]Dezembro!$H$10</f>
        <v>28.8</v>
      </c>
      <c r="H21" s="11">
        <f>[17]Dezembro!$H$11</f>
        <v>16.2</v>
      </c>
      <c r="I21" s="11">
        <f>[17]Dezembro!$H$12</f>
        <v>18.720000000000002</v>
      </c>
      <c r="J21" s="11">
        <f>[17]Dezembro!$H$13</f>
        <v>22.32</v>
      </c>
      <c r="K21" s="11">
        <f>[17]Dezembro!$H$14</f>
        <v>22.68</v>
      </c>
      <c r="L21" s="11">
        <f>[17]Dezembro!$H$15</f>
        <v>18.720000000000002</v>
      </c>
      <c r="M21" s="11">
        <f>[17]Dezembro!$H$16</f>
        <v>23.400000000000002</v>
      </c>
      <c r="N21" s="11">
        <f>[17]Dezembro!$H$17</f>
        <v>27.720000000000002</v>
      </c>
      <c r="O21" s="11">
        <f>[17]Dezembro!$H$18</f>
        <v>21.96</v>
      </c>
      <c r="P21" s="11">
        <f>[17]Dezembro!$H$19</f>
        <v>23.040000000000003</v>
      </c>
      <c r="Q21" s="11">
        <f>[17]Dezembro!$H$20</f>
        <v>16.920000000000002</v>
      </c>
      <c r="R21" s="11">
        <f>[17]Dezembro!$H$21</f>
        <v>16.920000000000002</v>
      </c>
      <c r="S21" s="11">
        <f>[17]Dezembro!$H$22</f>
        <v>18</v>
      </c>
      <c r="T21" s="11">
        <f>[17]Dezembro!$H$23</f>
        <v>12.24</v>
      </c>
      <c r="U21" s="11">
        <f>[17]Dezembro!$H$24</f>
        <v>17.64</v>
      </c>
      <c r="V21" s="11">
        <f>[17]Dezembro!$H$25</f>
        <v>23.040000000000003</v>
      </c>
      <c r="W21" s="11">
        <f>[17]Dezembro!$H$26</f>
        <v>19.8</v>
      </c>
      <c r="X21" s="11">
        <f>[17]Dezembro!$H$27</f>
        <v>26.64</v>
      </c>
      <c r="Y21" s="11">
        <f>[17]Dezembro!$H$28</f>
        <v>18.36</v>
      </c>
      <c r="Z21" s="11">
        <f>[17]Dezembro!$H$29</f>
        <v>18.720000000000002</v>
      </c>
      <c r="AA21" s="11">
        <f>[17]Dezembro!$H$30</f>
        <v>18.36</v>
      </c>
      <c r="AB21" s="11">
        <f>[17]Dezembro!$H$31</f>
        <v>28.08</v>
      </c>
      <c r="AC21" s="11">
        <f>[17]Dezembro!$H$32</f>
        <v>22.32</v>
      </c>
      <c r="AD21" s="11">
        <f>[17]Dezembro!$H$33</f>
        <v>20.52</v>
      </c>
      <c r="AE21" s="11">
        <f>[17]Dezembro!$H$34</f>
        <v>21.96</v>
      </c>
      <c r="AF21" s="11">
        <f>[17]Dezembro!$H$35</f>
        <v>16.920000000000002</v>
      </c>
      <c r="AG21" s="15">
        <f>MAX(B21:AF21)</f>
        <v>28.8</v>
      </c>
      <c r="AH21" s="117">
        <f t="shared" si="7"/>
        <v>20.334193548387102</v>
      </c>
    </row>
    <row r="22" spans="1:38" x14ac:dyDescent="0.2">
      <c r="A22" s="59" t="s">
        <v>6</v>
      </c>
      <c r="B22" s="11">
        <f>[18]Dezembro!$H$5</f>
        <v>3.6</v>
      </c>
      <c r="C22" s="11">
        <f>[18]Dezembro!$H$6</f>
        <v>9.3600000000000012</v>
      </c>
      <c r="D22" s="11">
        <f>[18]Dezembro!$H$7</f>
        <v>11.520000000000001</v>
      </c>
      <c r="E22" s="11">
        <f>[18]Dezembro!$H$8</f>
        <v>10.8</v>
      </c>
      <c r="F22" s="11">
        <f>[18]Dezembro!$H$9</f>
        <v>9.3600000000000012</v>
      </c>
      <c r="G22" s="11">
        <f>[18]Dezembro!$H$10</f>
        <v>0</v>
      </c>
      <c r="H22" s="11">
        <f>[18]Dezembro!$H$11</f>
        <v>11.879999999999999</v>
      </c>
      <c r="I22" s="11">
        <f>[18]Dezembro!$H$12</f>
        <v>7.5600000000000005</v>
      </c>
      <c r="J22" s="11">
        <f>[18]Dezembro!$H$13</f>
        <v>10.44</v>
      </c>
      <c r="K22" s="11">
        <f>[18]Dezembro!$H$14</f>
        <v>2.8800000000000003</v>
      </c>
      <c r="L22" s="11">
        <f>[18]Dezembro!$H$15</f>
        <v>6.12</v>
      </c>
      <c r="M22" s="11">
        <f>[18]Dezembro!$H$16</f>
        <v>22.68</v>
      </c>
      <c r="N22" s="11">
        <f>[18]Dezembro!$H$17</f>
        <v>16.2</v>
      </c>
      <c r="O22" s="11">
        <f>[18]Dezembro!$H$18</f>
        <v>9</v>
      </c>
      <c r="P22" s="11">
        <f>[18]Dezembro!$H$19</f>
        <v>7.9200000000000008</v>
      </c>
      <c r="Q22" s="11">
        <f>[18]Dezembro!$H$20</f>
        <v>3.24</v>
      </c>
      <c r="R22" s="11">
        <f>[18]Dezembro!$H$21</f>
        <v>8.2799999999999994</v>
      </c>
      <c r="S22" s="11">
        <f>[18]Dezembro!$H$22</f>
        <v>15.120000000000001</v>
      </c>
      <c r="T22" s="11">
        <f>[18]Dezembro!$H$23</f>
        <v>6.84</v>
      </c>
      <c r="U22" s="11">
        <f>[18]Dezembro!$H$24</f>
        <v>3.9600000000000004</v>
      </c>
      <c r="V22" s="11">
        <f>[18]Dezembro!$H$25</f>
        <v>2.8800000000000003</v>
      </c>
      <c r="W22" s="11">
        <f>[18]Dezembro!$H$26</f>
        <v>11.16</v>
      </c>
      <c r="X22" s="11">
        <f>[18]Dezembro!$H$27</f>
        <v>0.72000000000000008</v>
      </c>
      <c r="Y22" s="11">
        <f>[18]Dezembro!$H$28</f>
        <v>13.68</v>
      </c>
      <c r="Z22" s="11">
        <f>[18]Dezembro!$H$29</f>
        <v>9.3600000000000012</v>
      </c>
      <c r="AA22" s="11">
        <f>[18]Dezembro!$H$30</f>
        <v>4.6800000000000006</v>
      </c>
      <c r="AB22" s="11">
        <f>[18]Dezembro!$H$31</f>
        <v>13.32</v>
      </c>
      <c r="AC22" s="11">
        <f>[18]Dezembro!$H$32</f>
        <v>14.76</v>
      </c>
      <c r="AD22" s="11">
        <f>[18]Dezembro!$H$33</f>
        <v>1.8</v>
      </c>
      <c r="AE22" s="11">
        <f>[18]Dezembro!$H$34</f>
        <v>14.76</v>
      </c>
      <c r="AF22" s="11">
        <f>[18]Dezembro!$H$35</f>
        <v>10.44</v>
      </c>
      <c r="AG22" s="15">
        <f t="shared" si="6"/>
        <v>22.68</v>
      </c>
      <c r="AH22" s="117">
        <f t="shared" si="7"/>
        <v>8.8490322580645167</v>
      </c>
    </row>
    <row r="23" spans="1:38" x14ac:dyDescent="0.2">
      <c r="A23" s="59" t="s">
        <v>7</v>
      </c>
      <c r="B23" s="11">
        <f>[19]Dezembro!$H$5</f>
        <v>18</v>
      </c>
      <c r="C23" s="11">
        <f>[19]Dezembro!$H$6</f>
        <v>20.52</v>
      </c>
      <c r="D23" s="11">
        <f>[19]Dezembro!$H$7</f>
        <v>16.2</v>
      </c>
      <c r="E23" s="11">
        <f>[19]Dezembro!$H$8</f>
        <v>11.520000000000001</v>
      </c>
      <c r="F23" s="11">
        <f>[19]Dezembro!$H$9</f>
        <v>9.3600000000000012</v>
      </c>
      <c r="G23" s="11">
        <f>[19]Dezembro!$H$10</f>
        <v>10.8</v>
      </c>
      <c r="H23" s="11">
        <f>[19]Dezembro!$H$11</f>
        <v>19.8</v>
      </c>
      <c r="I23" s="11">
        <f>[19]Dezembro!$H$12</f>
        <v>16.920000000000002</v>
      </c>
      <c r="J23" s="11">
        <f>[19]Dezembro!$H$13</f>
        <v>19.8</v>
      </c>
      <c r="K23" s="11">
        <f>[19]Dezembro!$H$14</f>
        <v>15.120000000000001</v>
      </c>
      <c r="L23" s="11">
        <f>[19]Dezembro!$H$15</f>
        <v>20.16</v>
      </c>
      <c r="M23" s="11">
        <f>[19]Dezembro!$H$16</f>
        <v>23.040000000000003</v>
      </c>
      <c r="N23" s="11">
        <f>[19]Dezembro!$H$17</f>
        <v>16.2</v>
      </c>
      <c r="O23" s="11">
        <f>[19]Dezembro!$H$18</f>
        <v>16.559999999999999</v>
      </c>
      <c r="P23" s="11">
        <f>[19]Dezembro!$H$19</f>
        <v>16.2</v>
      </c>
      <c r="Q23" s="11">
        <f>[19]Dezembro!$H$20</f>
        <v>12.96</v>
      </c>
      <c r="R23" s="11">
        <f>[19]Dezembro!$H$21</f>
        <v>10.08</v>
      </c>
      <c r="S23" s="11">
        <f>[19]Dezembro!$H$22</f>
        <v>13.68</v>
      </c>
      <c r="T23" s="11">
        <f>[19]Dezembro!$H$23</f>
        <v>11.520000000000001</v>
      </c>
      <c r="U23" s="11">
        <f>[19]Dezembro!$H$24</f>
        <v>13.68</v>
      </c>
      <c r="V23" s="11">
        <f>[19]Dezembro!$H$25</f>
        <v>39.6</v>
      </c>
      <c r="W23" s="11">
        <f>[19]Dezembro!$H$26</f>
        <v>16.2</v>
      </c>
      <c r="X23" s="11">
        <f>[19]Dezembro!$H$27</f>
        <v>14.76</v>
      </c>
      <c r="Y23" s="11">
        <f>[19]Dezembro!$H$28</f>
        <v>10.44</v>
      </c>
      <c r="Z23" s="11">
        <f>[19]Dezembro!$H$29</f>
        <v>9.3600000000000012</v>
      </c>
      <c r="AA23" s="11">
        <f>[19]Dezembro!$H$30</f>
        <v>10.44</v>
      </c>
      <c r="AB23" s="11">
        <f>[19]Dezembro!$H$31</f>
        <v>10.8</v>
      </c>
      <c r="AC23" s="11">
        <f>[19]Dezembro!$H$32</f>
        <v>23.040000000000003</v>
      </c>
      <c r="AD23" s="11">
        <f>[19]Dezembro!$H$33</f>
        <v>13.68</v>
      </c>
      <c r="AE23" s="11">
        <f>[19]Dezembro!$H$34</f>
        <v>13.68</v>
      </c>
      <c r="AF23" s="11">
        <f>[19]Dezembro!$H$35</f>
        <v>13.32</v>
      </c>
      <c r="AG23" s="15">
        <f t="shared" si="6"/>
        <v>39.6</v>
      </c>
      <c r="AH23" s="117">
        <f t="shared" si="7"/>
        <v>15.723870967741936</v>
      </c>
    </row>
    <row r="24" spans="1:38" x14ac:dyDescent="0.2">
      <c r="A24" s="59" t="s">
        <v>169</v>
      </c>
      <c r="B24" s="11">
        <f>[20]Dezembro!$H$5</f>
        <v>16.2</v>
      </c>
      <c r="C24" s="11">
        <f>[20]Dezembro!$H$6</f>
        <v>16.559999999999999</v>
      </c>
      <c r="D24" s="11">
        <f>[20]Dezembro!$H$7</f>
        <v>14.4</v>
      </c>
      <c r="E24" s="11">
        <f>[20]Dezembro!$H$8</f>
        <v>12.6</v>
      </c>
      <c r="F24" s="11">
        <f>[20]Dezembro!$H$9</f>
        <v>10.8</v>
      </c>
      <c r="G24" s="11">
        <f>[20]Dezembro!$H$10</f>
        <v>10.08</v>
      </c>
      <c r="H24" s="11">
        <f>[20]Dezembro!$H$11</f>
        <v>14.04</v>
      </c>
      <c r="I24" s="11">
        <f>[20]Dezembro!$H$12</f>
        <v>15.840000000000002</v>
      </c>
      <c r="J24" s="11">
        <f>[20]Dezembro!$H$13</f>
        <v>24.12</v>
      </c>
      <c r="K24" s="11">
        <f>[20]Dezembro!$H$14</f>
        <v>15.840000000000002</v>
      </c>
      <c r="L24" s="11">
        <f>[20]Dezembro!$H$15</f>
        <v>24.48</v>
      </c>
      <c r="M24" s="11">
        <f>[20]Dezembro!$H$16</f>
        <v>38.519999999999996</v>
      </c>
      <c r="N24" s="11">
        <f>[20]Dezembro!$H$17</f>
        <v>14.4</v>
      </c>
      <c r="O24" s="11">
        <f>[20]Dezembro!$H$18</f>
        <v>21.6</v>
      </c>
      <c r="P24" s="11">
        <f>[20]Dezembro!$H$19</f>
        <v>16.920000000000002</v>
      </c>
      <c r="Q24" s="11">
        <f>[20]Dezembro!$H$20</f>
        <v>22.32</v>
      </c>
      <c r="R24" s="11">
        <f>[20]Dezembro!$H$21</f>
        <v>23.400000000000002</v>
      </c>
      <c r="S24" s="11">
        <f>[20]Dezembro!$H$22</f>
        <v>19.8</v>
      </c>
      <c r="T24" s="11">
        <f>[20]Dezembro!$H$23</f>
        <v>15.840000000000002</v>
      </c>
      <c r="U24" s="11">
        <f>[20]Dezembro!$H$24</f>
        <v>24.48</v>
      </c>
      <c r="V24" s="11">
        <f>[20]Dezembro!$H$25</f>
        <v>25.2</v>
      </c>
      <c r="W24" s="11">
        <f>[20]Dezembro!$H$26</f>
        <v>28.44</v>
      </c>
      <c r="X24" s="11">
        <f>[20]Dezembro!$H$27</f>
        <v>14.76</v>
      </c>
      <c r="Y24" s="11">
        <f>[20]Dezembro!$H$28</f>
        <v>11.879999999999999</v>
      </c>
      <c r="Z24" s="11">
        <f>[20]Dezembro!$H$29</f>
        <v>14.4</v>
      </c>
      <c r="AA24" s="11">
        <f>[20]Dezembro!$H$30</f>
        <v>12.96</v>
      </c>
      <c r="AB24" s="11">
        <f>[20]Dezembro!$H$31</f>
        <v>14.76</v>
      </c>
      <c r="AC24" s="11">
        <f>[20]Dezembro!$H$32</f>
        <v>17.64</v>
      </c>
      <c r="AD24" s="11">
        <f>[20]Dezembro!$H$33</f>
        <v>25.2</v>
      </c>
      <c r="AE24" s="11">
        <f>[20]Dezembro!$H$34</f>
        <v>15.48</v>
      </c>
      <c r="AF24" s="11">
        <f>[20]Dezembro!$H$35</f>
        <v>14.04</v>
      </c>
      <c r="AG24" s="15">
        <f t="shared" si="6"/>
        <v>38.519999999999996</v>
      </c>
      <c r="AH24" s="117">
        <f t="shared" si="7"/>
        <v>18.29032258064516</v>
      </c>
      <c r="AL24" t="s">
        <v>47</v>
      </c>
    </row>
    <row r="25" spans="1:38" x14ac:dyDescent="0.2">
      <c r="A25" s="59" t="s">
        <v>170</v>
      </c>
      <c r="B25" s="11">
        <f>[21]Dezembro!$H$5</f>
        <v>23.040000000000003</v>
      </c>
      <c r="C25" s="11">
        <f>[21]Dezembro!$H$6</f>
        <v>27.720000000000002</v>
      </c>
      <c r="D25" s="11">
        <f>[21]Dezembro!$H$7</f>
        <v>18</v>
      </c>
      <c r="E25" s="11">
        <f>[21]Dezembro!$H$8</f>
        <v>10.08</v>
      </c>
      <c r="F25" s="11">
        <f>[21]Dezembro!$H$9</f>
        <v>12.6</v>
      </c>
      <c r="G25" s="11">
        <f>[21]Dezembro!$H$10</f>
        <v>17.64</v>
      </c>
      <c r="H25" s="11">
        <f>[21]Dezembro!$H$11</f>
        <v>24.12</v>
      </c>
      <c r="I25" s="11">
        <f>[21]Dezembro!$H$12</f>
        <v>13.68</v>
      </c>
      <c r="J25" s="11">
        <f>[21]Dezembro!$H$13</f>
        <v>29.52</v>
      </c>
      <c r="K25" s="11">
        <f>[21]Dezembro!$H$14</f>
        <v>20.88</v>
      </c>
      <c r="L25" s="11">
        <f>[21]Dezembro!$H$15</f>
        <v>26.64</v>
      </c>
      <c r="M25" s="11">
        <f>[21]Dezembro!$H$16</f>
        <v>24.48</v>
      </c>
      <c r="N25" s="11">
        <f>[21]Dezembro!$H$17</f>
        <v>37.800000000000004</v>
      </c>
      <c r="O25" s="11">
        <f>[21]Dezembro!$H$18</f>
        <v>22.32</v>
      </c>
      <c r="P25" s="11">
        <f>[21]Dezembro!$H$19</f>
        <v>28.44</v>
      </c>
      <c r="Q25" s="11">
        <f>[21]Dezembro!$H$20</f>
        <v>18.36</v>
      </c>
      <c r="R25" s="11">
        <f>[21]Dezembro!$H$21</f>
        <v>19.8</v>
      </c>
      <c r="S25" s="11">
        <f>[21]Dezembro!$H$22</f>
        <v>19.079999999999998</v>
      </c>
      <c r="T25" s="11">
        <f>[21]Dezembro!$H$23</f>
        <v>25.56</v>
      </c>
      <c r="U25" s="11">
        <f>[21]Dezembro!$H$24</f>
        <v>31.680000000000003</v>
      </c>
      <c r="V25" s="11">
        <f>[21]Dezembro!$H$25</f>
        <v>37.440000000000005</v>
      </c>
      <c r="W25" s="11">
        <f>[21]Dezembro!$H$26</f>
        <v>17.28</v>
      </c>
      <c r="X25" s="11">
        <f>[21]Dezembro!$H$27</f>
        <v>13.68</v>
      </c>
      <c r="Y25" s="11">
        <f>[21]Dezembro!$H$28</f>
        <v>12.96</v>
      </c>
      <c r="Z25" s="11">
        <f>[21]Dezembro!$H$29</f>
        <v>25.56</v>
      </c>
      <c r="AA25" s="11">
        <f>[21]Dezembro!$H$30</f>
        <v>20.88</v>
      </c>
      <c r="AB25" s="11">
        <f>[21]Dezembro!$H$31</f>
        <v>16.559999999999999</v>
      </c>
      <c r="AC25" s="11">
        <f>[21]Dezembro!$H$32</f>
        <v>16.920000000000002</v>
      </c>
      <c r="AD25" s="11">
        <f>[21]Dezembro!$H$33</f>
        <v>23.040000000000003</v>
      </c>
      <c r="AE25" s="11">
        <f>[21]Dezembro!$H$34</f>
        <v>19.8</v>
      </c>
      <c r="AF25" s="11">
        <f>[21]Dezembro!$H$35</f>
        <v>12.24</v>
      </c>
      <c r="AG25" s="15">
        <f t="shared" si="6"/>
        <v>37.800000000000004</v>
      </c>
      <c r="AH25" s="117">
        <f t="shared" si="7"/>
        <v>21.541935483870958</v>
      </c>
      <c r="AI25" s="12" t="s">
        <v>47</v>
      </c>
    </row>
    <row r="26" spans="1:38" x14ac:dyDescent="0.2">
      <c r="A26" s="59" t="s">
        <v>171</v>
      </c>
      <c r="B26" s="11">
        <f>[22]Dezembro!$H$5</f>
        <v>14.4</v>
      </c>
      <c r="C26" s="11">
        <f>[22]Dezembro!$H$6</f>
        <v>18.36</v>
      </c>
      <c r="D26" s="11">
        <f>[22]Dezembro!$H$7</f>
        <v>17.28</v>
      </c>
      <c r="E26" s="11">
        <f>[22]Dezembro!$H$8</f>
        <v>14.4</v>
      </c>
      <c r="F26" s="11">
        <f>[22]Dezembro!$H$9</f>
        <v>10.8</v>
      </c>
      <c r="G26" s="11">
        <f>[22]Dezembro!$H$10</f>
        <v>13.32</v>
      </c>
      <c r="H26" s="11">
        <f>[22]Dezembro!$H$11</f>
        <v>17.28</v>
      </c>
      <c r="I26" s="11">
        <f>[22]Dezembro!$H$12</f>
        <v>15.48</v>
      </c>
      <c r="J26" s="11">
        <f>[22]Dezembro!$H$13</f>
        <v>16.2</v>
      </c>
      <c r="K26" s="11">
        <f>[22]Dezembro!$H$14</f>
        <v>14.76</v>
      </c>
      <c r="L26" s="11">
        <f>[22]Dezembro!$H$15</f>
        <v>21.6</v>
      </c>
      <c r="M26" s="11">
        <f>[22]Dezembro!$H$16</f>
        <v>23.759999999999998</v>
      </c>
      <c r="N26" s="11">
        <f>[22]Dezembro!$H$17</f>
        <v>15.48</v>
      </c>
      <c r="O26" s="11">
        <f>[22]Dezembro!$H$18</f>
        <v>30.240000000000002</v>
      </c>
      <c r="P26" s="11">
        <f>[22]Dezembro!$H$19</f>
        <v>15.120000000000001</v>
      </c>
      <c r="Q26" s="11">
        <f>[22]Dezembro!$H$20</f>
        <v>9.7200000000000006</v>
      </c>
      <c r="R26" s="11">
        <f>[22]Dezembro!$H$21</f>
        <v>16.2</v>
      </c>
      <c r="S26" s="11">
        <f>[22]Dezembro!$H$22</f>
        <v>11.879999999999999</v>
      </c>
      <c r="T26" s="11">
        <f>[22]Dezembro!$H$23</f>
        <v>17.28</v>
      </c>
      <c r="U26" s="11">
        <f>[22]Dezembro!$H$24</f>
        <v>18.720000000000002</v>
      </c>
      <c r="V26" s="11">
        <f>[22]Dezembro!$H$25</f>
        <v>23.040000000000003</v>
      </c>
      <c r="W26" s="11">
        <f>[22]Dezembro!$H$26</f>
        <v>25.2</v>
      </c>
      <c r="X26" s="11">
        <f>[22]Dezembro!$H$27</f>
        <v>18.720000000000002</v>
      </c>
      <c r="Y26" s="11">
        <f>[22]Dezembro!$H$28</f>
        <v>16.559999999999999</v>
      </c>
      <c r="Z26" s="11">
        <f>[22]Dezembro!$H$29</f>
        <v>9.7200000000000006</v>
      </c>
      <c r="AA26" s="11">
        <f>[22]Dezembro!$H$30</f>
        <v>16.559999999999999</v>
      </c>
      <c r="AB26" s="11">
        <f>[22]Dezembro!$H$31</f>
        <v>14.4</v>
      </c>
      <c r="AC26" s="11">
        <f>[22]Dezembro!$H$32</f>
        <v>21.96</v>
      </c>
      <c r="AD26" s="11">
        <f>[22]Dezembro!$H$33</f>
        <v>12.24</v>
      </c>
      <c r="AE26" s="11">
        <f>[22]Dezembro!$H$34</f>
        <v>15.48</v>
      </c>
      <c r="AF26" s="11">
        <f>[22]Dezembro!$H$35</f>
        <v>13.32</v>
      </c>
      <c r="AG26" s="15">
        <f>MAX(B26:AF26)</f>
        <v>30.240000000000002</v>
      </c>
      <c r="AH26" s="117">
        <f t="shared" si="7"/>
        <v>16.75741935483871</v>
      </c>
      <c r="AI26" t="s">
        <v>47</v>
      </c>
      <c r="AJ26" t="s">
        <v>47</v>
      </c>
      <c r="AK26" t="s">
        <v>47</v>
      </c>
      <c r="AL26" t="s">
        <v>47</v>
      </c>
    </row>
    <row r="27" spans="1:38" x14ac:dyDescent="0.2">
      <c r="A27" s="59" t="s">
        <v>8</v>
      </c>
      <c r="B27" s="11">
        <f>[23]Dezembro!$H$5</f>
        <v>15.840000000000002</v>
      </c>
      <c r="C27" s="11">
        <f>[23]Dezembro!$H$6</f>
        <v>19.440000000000001</v>
      </c>
      <c r="D27" s="11">
        <f>[23]Dezembro!$H$7</f>
        <v>17.28</v>
      </c>
      <c r="E27" s="11">
        <f>[23]Dezembro!$H$8</f>
        <v>14.04</v>
      </c>
      <c r="F27" s="11">
        <f>[23]Dezembro!$H$9</f>
        <v>14.04</v>
      </c>
      <c r="G27" s="11">
        <f>[23]Dezembro!$H$10</f>
        <v>13.68</v>
      </c>
      <c r="H27" s="11">
        <f>[23]Dezembro!$H$11</f>
        <v>16.2</v>
      </c>
      <c r="I27" s="11">
        <f>[23]Dezembro!$H$12</f>
        <v>15.840000000000002</v>
      </c>
      <c r="J27" s="11">
        <f>[23]Dezembro!$H$13</f>
        <v>26.28</v>
      </c>
      <c r="K27" s="11">
        <f>[23]Dezembro!$H$14</f>
        <v>15.120000000000001</v>
      </c>
      <c r="L27" s="11">
        <f>[23]Dezembro!$H$15</f>
        <v>19.079999999999998</v>
      </c>
      <c r="M27" s="11">
        <f>[23]Dezembro!$H$16</f>
        <v>16.559999999999999</v>
      </c>
      <c r="N27" s="11">
        <f>[23]Dezembro!$H$17</f>
        <v>32.04</v>
      </c>
      <c r="O27" s="11">
        <f>[23]Dezembro!$H$18</f>
        <v>15.120000000000001</v>
      </c>
      <c r="P27" s="11">
        <f>[23]Dezembro!$H$19</f>
        <v>11.879999999999999</v>
      </c>
      <c r="Q27" s="11">
        <f>[23]Dezembro!$H$20</f>
        <v>15.840000000000002</v>
      </c>
      <c r="R27" s="11">
        <f>[23]Dezembro!$H$21</f>
        <v>14.4</v>
      </c>
      <c r="S27" s="11">
        <f>[23]Dezembro!$H$22</f>
        <v>15.120000000000001</v>
      </c>
      <c r="T27" s="11">
        <f>[23]Dezembro!$H$23</f>
        <v>23.040000000000003</v>
      </c>
      <c r="U27" s="11">
        <f>[23]Dezembro!$H$24</f>
        <v>17.64</v>
      </c>
      <c r="V27" s="11">
        <f>[23]Dezembro!$H$25</f>
        <v>22.68</v>
      </c>
      <c r="W27" s="11">
        <f>[23]Dezembro!$H$26</f>
        <v>21.96</v>
      </c>
      <c r="X27" s="11">
        <f>[23]Dezembro!$H$27</f>
        <v>11.16</v>
      </c>
      <c r="Y27" s="11">
        <f>[23]Dezembro!$H$28</f>
        <v>10.8</v>
      </c>
      <c r="Z27" s="11">
        <f>[23]Dezembro!$H$29</f>
        <v>16.920000000000002</v>
      </c>
      <c r="AA27" s="11">
        <f>[23]Dezembro!$H$30</f>
        <v>16.920000000000002</v>
      </c>
      <c r="AB27" s="11">
        <f>[23]Dezembro!$H$31</f>
        <v>12.6</v>
      </c>
      <c r="AC27" s="11">
        <f>[23]Dezembro!$H$32</f>
        <v>9</v>
      </c>
      <c r="AD27" s="11">
        <f>[23]Dezembro!$H$33</f>
        <v>20.88</v>
      </c>
      <c r="AE27" s="11">
        <f>[23]Dezembro!$H$34</f>
        <v>13.32</v>
      </c>
      <c r="AF27" s="11">
        <f>[23]Dezembro!$H$35</f>
        <v>9</v>
      </c>
      <c r="AG27" s="15">
        <f t="shared" ref="AG27:AG29" si="8">MAX(B27:AF27)</f>
        <v>32.04</v>
      </c>
      <c r="AH27" s="117">
        <f t="shared" ref="AH27:AH31" si="9">AVERAGE(B27:AF27)</f>
        <v>16.571612903225809</v>
      </c>
      <c r="AK27" t="s">
        <v>47</v>
      </c>
    </row>
    <row r="28" spans="1:38" x14ac:dyDescent="0.2">
      <c r="A28" s="59" t="s">
        <v>9</v>
      </c>
      <c r="B28" s="11">
        <f>[24]Dezembro!$H$5</f>
        <v>23.040000000000003</v>
      </c>
      <c r="C28" s="11">
        <f>[24]Dezembro!$H$6</f>
        <v>21.240000000000002</v>
      </c>
      <c r="D28" s="11">
        <f>[24]Dezembro!$H$7</f>
        <v>18</v>
      </c>
      <c r="E28" s="11">
        <f>[24]Dezembro!$H$8</f>
        <v>14.04</v>
      </c>
      <c r="F28" s="11">
        <f>[24]Dezembro!$H$9</f>
        <v>12.24</v>
      </c>
      <c r="G28" s="11">
        <f>[24]Dezembro!$H$10</f>
        <v>13.32</v>
      </c>
      <c r="H28" s="11">
        <f>[24]Dezembro!$H$11</f>
        <v>19.079999999999998</v>
      </c>
      <c r="I28" s="11">
        <f>[24]Dezembro!$H$12</f>
        <v>15.48</v>
      </c>
      <c r="J28" s="11">
        <f>[24]Dezembro!$H$13</f>
        <v>17.28</v>
      </c>
      <c r="K28" s="11">
        <f>[24]Dezembro!$H$14</f>
        <v>10.8</v>
      </c>
      <c r="L28" s="11">
        <f>[24]Dezembro!$H$15</f>
        <v>18.720000000000002</v>
      </c>
      <c r="M28" s="11">
        <f>[24]Dezembro!$H$16</f>
        <v>25.92</v>
      </c>
      <c r="N28" s="11">
        <f>[24]Dezembro!$H$17</f>
        <v>13.68</v>
      </c>
      <c r="O28" s="11">
        <f>[24]Dezembro!$H$18</f>
        <v>17.64</v>
      </c>
      <c r="P28" s="11">
        <f>[24]Dezembro!$H$19</f>
        <v>16.920000000000002</v>
      </c>
      <c r="Q28" s="11">
        <f>[24]Dezembro!$H$20</f>
        <v>12.96</v>
      </c>
      <c r="R28" s="11">
        <f>[24]Dezembro!$H$21</f>
        <v>15.48</v>
      </c>
      <c r="S28" s="11">
        <f>[24]Dezembro!$H$22</f>
        <v>23.759999999999998</v>
      </c>
      <c r="T28" s="11">
        <f>[24]Dezembro!$H$23</f>
        <v>20.16</v>
      </c>
      <c r="U28" s="11">
        <f>[24]Dezembro!$H$24</f>
        <v>17.28</v>
      </c>
      <c r="V28" s="11">
        <f>[24]Dezembro!$H$25</f>
        <v>22.68</v>
      </c>
      <c r="W28" s="11">
        <f>[24]Dezembro!$H$26</f>
        <v>19.440000000000001</v>
      </c>
      <c r="X28" s="11">
        <f>[24]Dezembro!$H$27</f>
        <v>25.2</v>
      </c>
      <c r="Y28" s="11">
        <f>[24]Dezembro!$H$28</f>
        <v>12.96</v>
      </c>
      <c r="Z28" s="11">
        <f>[24]Dezembro!$H$29</f>
        <v>15.48</v>
      </c>
      <c r="AA28" s="11">
        <f>[24]Dezembro!$H$30</f>
        <v>12.6</v>
      </c>
      <c r="AB28" s="11">
        <f>[24]Dezembro!$H$31</f>
        <v>14.04</v>
      </c>
      <c r="AC28" s="11">
        <f>[24]Dezembro!$H$32</f>
        <v>11.879999999999999</v>
      </c>
      <c r="AD28" s="11">
        <f>[24]Dezembro!$H$33</f>
        <v>16.2</v>
      </c>
      <c r="AE28" s="11">
        <f>[24]Dezembro!$H$34</f>
        <v>14.04</v>
      </c>
      <c r="AF28" s="11">
        <f>[24]Dezembro!$H$35</f>
        <v>14.76</v>
      </c>
      <c r="AG28" s="15">
        <f t="shared" si="8"/>
        <v>25.92</v>
      </c>
      <c r="AH28" s="117">
        <f t="shared" si="9"/>
        <v>16.978064516129038</v>
      </c>
      <c r="AK28" t="s">
        <v>47</v>
      </c>
    </row>
    <row r="29" spans="1:38" x14ac:dyDescent="0.2">
      <c r="A29" s="59" t="s">
        <v>42</v>
      </c>
      <c r="B29" s="11">
        <f>[25]Dezembro!$H$5</f>
        <v>12.6</v>
      </c>
      <c r="C29" s="11">
        <f>[25]Dezembro!$H$6</f>
        <v>9</v>
      </c>
      <c r="D29" s="11">
        <f>[25]Dezembro!$H$7</f>
        <v>9</v>
      </c>
      <c r="E29" s="11">
        <f>[25]Dezembro!$H$8</f>
        <v>7.5600000000000005</v>
      </c>
      <c r="F29" s="11">
        <f>[25]Dezembro!$H$9</f>
        <v>7.9200000000000008</v>
      </c>
      <c r="G29" s="11">
        <f>[25]Dezembro!$H$10</f>
        <v>10.8</v>
      </c>
      <c r="H29" s="11">
        <f>[25]Dezembro!$H$11</f>
        <v>10.08</v>
      </c>
      <c r="I29" s="11">
        <f>[25]Dezembro!$H$12</f>
        <v>9.3600000000000012</v>
      </c>
      <c r="J29" s="11">
        <f>[25]Dezembro!$H$13</f>
        <v>12.96</v>
      </c>
      <c r="K29" s="11">
        <f>[25]Dezembro!$H$14</f>
        <v>16.2</v>
      </c>
      <c r="L29" s="11">
        <f>[25]Dezembro!$H$15</f>
        <v>17.64</v>
      </c>
      <c r="M29" s="11">
        <f>[25]Dezembro!$H$16</f>
        <v>16.920000000000002</v>
      </c>
      <c r="N29" s="11">
        <f>[25]Dezembro!$H$17</f>
        <v>16.920000000000002</v>
      </c>
      <c r="O29" s="11">
        <f>[25]Dezembro!$H$18</f>
        <v>18.36</v>
      </c>
      <c r="P29" s="11">
        <f>[25]Dezembro!$H$19</f>
        <v>19.8</v>
      </c>
      <c r="Q29" s="11">
        <f>[25]Dezembro!$H$20</f>
        <v>11.520000000000001</v>
      </c>
      <c r="R29" s="11">
        <f>[25]Dezembro!$H$21</f>
        <v>14.04</v>
      </c>
      <c r="S29" s="11">
        <f>[25]Dezembro!$H$22</f>
        <v>14.76</v>
      </c>
      <c r="T29" s="11">
        <f>[25]Dezembro!$H$23</f>
        <v>13.68</v>
      </c>
      <c r="U29" s="11">
        <f>[25]Dezembro!$H$24</f>
        <v>15.48</v>
      </c>
      <c r="V29" s="11">
        <f>[25]Dezembro!$H$25</f>
        <v>15.120000000000001</v>
      </c>
      <c r="W29" s="11">
        <f>[25]Dezembro!$H$26</f>
        <v>14.04</v>
      </c>
      <c r="X29" s="11">
        <f>[25]Dezembro!$H$27</f>
        <v>19.079999999999998</v>
      </c>
      <c r="Y29" s="11">
        <f>[25]Dezembro!$H$28</f>
        <v>13.32</v>
      </c>
      <c r="Z29" s="11">
        <f>[25]Dezembro!$H$29</f>
        <v>10.08</v>
      </c>
      <c r="AA29" s="11">
        <f>[25]Dezembro!$H$30</f>
        <v>11.879999999999999</v>
      </c>
      <c r="AB29" s="11">
        <f>[25]Dezembro!$H$31</f>
        <v>12.24</v>
      </c>
      <c r="AC29" s="11">
        <f>[25]Dezembro!$H$32</f>
        <v>10.8</v>
      </c>
      <c r="AD29" s="11">
        <f>[25]Dezembro!$H$33</f>
        <v>7.5600000000000005</v>
      </c>
      <c r="AE29" s="11">
        <f>[25]Dezembro!$H$34</f>
        <v>14.4</v>
      </c>
      <c r="AF29" s="11">
        <f>[25]Dezembro!$H$35</f>
        <v>11.879999999999999</v>
      </c>
      <c r="AG29" s="15">
        <f t="shared" si="8"/>
        <v>19.8</v>
      </c>
      <c r="AH29" s="117">
        <f t="shared" si="9"/>
        <v>13.06451612903226</v>
      </c>
    </row>
    <row r="30" spans="1:38" x14ac:dyDescent="0.2">
      <c r="A30" s="59" t="s">
        <v>10</v>
      </c>
      <c r="B30" s="11">
        <f>[26]Dezembro!$H$5</f>
        <v>14.76</v>
      </c>
      <c r="C30" s="11">
        <f>[26]Dezembro!$H$6</f>
        <v>12.96</v>
      </c>
      <c r="D30" s="11">
        <f>[26]Dezembro!$H$7</f>
        <v>9</v>
      </c>
      <c r="E30" s="11">
        <f>[26]Dezembro!$H$8</f>
        <v>6.84</v>
      </c>
      <c r="F30" s="11">
        <f>[26]Dezembro!$H$9</f>
        <v>7.9200000000000008</v>
      </c>
      <c r="G30" s="11">
        <f>[26]Dezembro!$H$10</f>
        <v>9.3600000000000012</v>
      </c>
      <c r="H30" s="11">
        <f>[26]Dezembro!$H$11</f>
        <v>12.6</v>
      </c>
      <c r="I30" s="11">
        <f>[26]Dezembro!$H$12</f>
        <v>12.96</v>
      </c>
      <c r="J30" s="11">
        <f>[26]Dezembro!$H$13</f>
        <v>19.440000000000001</v>
      </c>
      <c r="K30" s="11">
        <f>[26]Dezembro!$H$14</f>
        <v>12.96</v>
      </c>
      <c r="L30" s="11">
        <f>[26]Dezembro!$H$15</f>
        <v>15.120000000000001</v>
      </c>
      <c r="M30" s="11">
        <f>[26]Dezembro!$H$16</f>
        <v>23.759999999999998</v>
      </c>
      <c r="N30" s="11">
        <f>[26]Dezembro!$H$17</f>
        <v>15.48</v>
      </c>
      <c r="O30" s="11">
        <f>[26]Dezembro!$H$18</f>
        <v>13.32</v>
      </c>
      <c r="P30" s="11">
        <f>[26]Dezembro!$H$19</f>
        <v>12.24</v>
      </c>
      <c r="Q30" s="11">
        <f>[26]Dezembro!$H$20</f>
        <v>10.8</v>
      </c>
      <c r="R30" s="11">
        <f>[26]Dezembro!$H$21</f>
        <v>12.24</v>
      </c>
      <c r="S30" s="11">
        <f>[26]Dezembro!$H$22</f>
        <v>12.96</v>
      </c>
      <c r="T30" s="11">
        <f>[26]Dezembro!$H$23</f>
        <v>13.68</v>
      </c>
      <c r="U30" s="11">
        <f>[26]Dezembro!$H$24</f>
        <v>17.28</v>
      </c>
      <c r="V30" s="11">
        <f>[26]Dezembro!$H$25</f>
        <v>20.52</v>
      </c>
      <c r="W30" s="11">
        <f>[26]Dezembro!$H$26</f>
        <v>13.68</v>
      </c>
      <c r="X30" s="11">
        <f>[26]Dezembro!$H$27</f>
        <v>12.96</v>
      </c>
      <c r="Y30" s="11">
        <f>[26]Dezembro!$H$28</f>
        <v>12.6</v>
      </c>
      <c r="Z30" s="11">
        <f>[26]Dezembro!$H$29</f>
        <v>14.76</v>
      </c>
      <c r="AA30" s="11">
        <f>[26]Dezembro!$H$30</f>
        <v>10.08</v>
      </c>
      <c r="AB30" s="11">
        <f>[26]Dezembro!$H$31</f>
        <v>11.879999999999999</v>
      </c>
      <c r="AC30" s="11">
        <f>[26]Dezembro!$H$32</f>
        <v>11.879999999999999</v>
      </c>
      <c r="AD30" s="11">
        <f>[26]Dezembro!$H$33</f>
        <v>14.04</v>
      </c>
      <c r="AE30" s="11">
        <f>[26]Dezembro!$H$34</f>
        <v>11.16</v>
      </c>
      <c r="AF30" s="11">
        <f>[26]Dezembro!$H$35</f>
        <v>7.5600000000000005</v>
      </c>
      <c r="AG30" s="15">
        <f>MAX(B30:AF30)</f>
        <v>23.759999999999998</v>
      </c>
      <c r="AH30" s="117">
        <f t="shared" si="9"/>
        <v>13.122580645161293</v>
      </c>
      <c r="AL30" t="s">
        <v>47</v>
      </c>
    </row>
    <row r="31" spans="1:38" x14ac:dyDescent="0.2">
      <c r="A31" s="59" t="s">
        <v>172</v>
      </c>
      <c r="B31" s="11">
        <f>[27]Dezembro!$H$5</f>
        <v>29.16</v>
      </c>
      <c r="C31" s="11">
        <f>[27]Dezembro!$H$6</f>
        <v>29.16</v>
      </c>
      <c r="D31" s="11">
        <f>[27]Dezembro!$H$7</f>
        <v>29.880000000000003</v>
      </c>
      <c r="E31" s="11">
        <f>[27]Dezembro!$H$8</f>
        <v>19.440000000000001</v>
      </c>
      <c r="F31" s="11">
        <f>[27]Dezembro!$H$9</f>
        <v>14.04</v>
      </c>
      <c r="G31" s="11">
        <f>[27]Dezembro!$H$10</f>
        <v>15.48</v>
      </c>
      <c r="H31" s="11">
        <f>[27]Dezembro!$H$11</f>
        <v>21.6</v>
      </c>
      <c r="I31" s="11">
        <f>[27]Dezembro!$H$12</f>
        <v>23.759999999999998</v>
      </c>
      <c r="J31" s="11">
        <f>[27]Dezembro!$H$13</f>
        <v>25.92</v>
      </c>
      <c r="K31" s="11">
        <f>[27]Dezembro!$H$14</f>
        <v>21.6</v>
      </c>
      <c r="L31" s="11">
        <f>[27]Dezembro!$H$15</f>
        <v>13.68</v>
      </c>
      <c r="M31" s="11">
        <f>[27]Dezembro!$H$16</f>
        <v>9.7200000000000006</v>
      </c>
      <c r="N31" s="11">
        <f>[27]Dezembro!$H$17</f>
        <v>23.759999999999998</v>
      </c>
      <c r="O31" s="11">
        <f>[27]Dezembro!$H$18</f>
        <v>28.44</v>
      </c>
      <c r="P31" s="11">
        <f>[27]Dezembro!$H$19</f>
        <v>12.6</v>
      </c>
      <c r="Q31" s="11">
        <f>[27]Dezembro!$H$20</f>
        <v>22.32</v>
      </c>
      <c r="R31" s="11">
        <f>[27]Dezembro!$H$21</f>
        <v>7.2</v>
      </c>
      <c r="S31" s="11" t="str">
        <f>[27]Dezembro!$H$22</f>
        <v>*</v>
      </c>
      <c r="T31" s="11" t="str">
        <f>[27]Dezembro!$H$23</f>
        <v>*</v>
      </c>
      <c r="U31" s="11" t="str">
        <f>[27]Dezembro!$H$24</f>
        <v>*</v>
      </c>
      <c r="V31" s="11" t="str">
        <f>[27]Dezembro!$H$25</f>
        <v>*</v>
      </c>
      <c r="W31" s="11" t="str">
        <f>[27]Dezembro!$H$26</f>
        <v>*</v>
      </c>
      <c r="X31" s="11" t="str">
        <f>[27]Dezembro!$H$27</f>
        <v>*</v>
      </c>
      <c r="Y31" s="11" t="str">
        <f>[27]Dezembro!$H$28</f>
        <v>*</v>
      </c>
      <c r="Z31" s="11" t="str">
        <f>[27]Dezembro!$H$29</f>
        <v>*</v>
      </c>
      <c r="AA31" s="11" t="str">
        <f>[27]Dezembro!$H$30</f>
        <v>*</v>
      </c>
      <c r="AB31" s="11" t="str">
        <f>[27]Dezembro!$H$31</f>
        <v>*</v>
      </c>
      <c r="AC31" s="11" t="str">
        <f>[27]Dezembro!$H$32</f>
        <v>*</v>
      </c>
      <c r="AD31" s="11" t="str">
        <f>[27]Dezembro!$H$33</f>
        <v>*</v>
      </c>
      <c r="AE31" s="11" t="str">
        <f>[27]Dezembro!$H$34</f>
        <v>*</v>
      </c>
      <c r="AF31" s="11" t="str">
        <f>[27]Dezembro!$H$35</f>
        <v>*</v>
      </c>
      <c r="AG31" s="15">
        <f t="shared" ref="AG31" si="10">MAX(B31:AF31)</f>
        <v>29.880000000000003</v>
      </c>
      <c r="AH31" s="117">
        <f t="shared" si="9"/>
        <v>20.456470588235295</v>
      </c>
      <c r="AI31" s="12" t="s">
        <v>47</v>
      </c>
      <c r="AK31" t="s">
        <v>47</v>
      </c>
    </row>
    <row r="32" spans="1:38" x14ac:dyDescent="0.2">
      <c r="A32" s="59" t="s">
        <v>11</v>
      </c>
      <c r="B32" s="11">
        <f>[28]Dezembro!$H$5</f>
        <v>14.4</v>
      </c>
      <c r="C32" s="11">
        <f>[28]Dezembro!$H$6</f>
        <v>13.32</v>
      </c>
      <c r="D32" s="11">
        <f>[28]Dezembro!$H$7</f>
        <v>9.3600000000000012</v>
      </c>
      <c r="E32" s="11">
        <f>[28]Dezembro!$H$8</f>
        <v>9</v>
      </c>
      <c r="F32" s="11">
        <f>[28]Dezembro!$H$9</f>
        <v>8.2799999999999994</v>
      </c>
      <c r="G32" s="11">
        <f>[28]Dezembro!$H$10</f>
        <v>11.16</v>
      </c>
      <c r="H32" s="11">
        <f>[28]Dezembro!$H$11</f>
        <v>10.44</v>
      </c>
      <c r="I32" s="11">
        <f>[28]Dezembro!$H$12</f>
        <v>13.32</v>
      </c>
      <c r="J32" s="11">
        <f>[28]Dezembro!$H$13</f>
        <v>11.879999999999999</v>
      </c>
      <c r="K32" s="11">
        <f>[28]Dezembro!$H$14</f>
        <v>6.84</v>
      </c>
      <c r="L32" s="11">
        <f>[28]Dezembro!$H$15</f>
        <v>7.2</v>
      </c>
      <c r="M32" s="11">
        <f>[28]Dezembro!$H$16</f>
        <v>13.68</v>
      </c>
      <c r="N32" s="11">
        <f>[28]Dezembro!$H$17</f>
        <v>3.6</v>
      </c>
      <c r="O32" s="11">
        <f>[28]Dezembro!$H$18</f>
        <v>2.16</v>
      </c>
      <c r="P32" s="11">
        <f>[28]Dezembro!$H$19</f>
        <v>2.52</v>
      </c>
      <c r="Q32" s="11">
        <f>[28]Dezembro!$H$20</f>
        <v>6.48</v>
      </c>
      <c r="R32" s="11">
        <f>[28]Dezembro!$H$21</f>
        <v>0</v>
      </c>
      <c r="S32" s="11">
        <f>[28]Dezembro!$H$22</f>
        <v>0</v>
      </c>
      <c r="T32" s="11">
        <f>[28]Dezembro!$H$23</f>
        <v>5.04</v>
      </c>
      <c r="U32" s="11">
        <f>[28]Dezembro!$H$24</f>
        <v>2.52</v>
      </c>
      <c r="V32" s="11">
        <f>[28]Dezembro!$H$25</f>
        <v>14.76</v>
      </c>
      <c r="W32" s="11">
        <f>[28]Dezembro!$H$26</f>
        <v>24.840000000000003</v>
      </c>
      <c r="X32" s="11">
        <f>[28]Dezembro!$H$27</f>
        <v>0</v>
      </c>
      <c r="Y32" s="11">
        <f>[28]Dezembro!$H$28</f>
        <v>0</v>
      </c>
      <c r="Z32" s="11">
        <f>[28]Dezembro!$H$29</f>
        <v>2.16</v>
      </c>
      <c r="AA32" s="11">
        <f>[28]Dezembro!$H$30</f>
        <v>0.72000000000000008</v>
      </c>
      <c r="AB32" s="11">
        <f>[28]Dezembro!$H$31</f>
        <v>0</v>
      </c>
      <c r="AC32" s="11">
        <f>[28]Dezembro!$H$32</f>
        <v>2.16</v>
      </c>
      <c r="AD32" s="11">
        <f>[28]Dezembro!$H$33</f>
        <v>0</v>
      </c>
      <c r="AE32" s="11">
        <f>[28]Dezembro!$H$34</f>
        <v>3.24</v>
      </c>
      <c r="AF32" s="11">
        <f>[28]Dezembro!$H$35</f>
        <v>0</v>
      </c>
      <c r="AG32" s="15">
        <f>MAX(B32:AF32)</f>
        <v>24.840000000000003</v>
      </c>
      <c r="AH32" s="117">
        <f t="shared" ref="AH32:AH36" si="11">AVERAGE(B32:AF32)</f>
        <v>6.4219354838709668</v>
      </c>
      <c r="AL32" t="s">
        <v>47</v>
      </c>
    </row>
    <row r="33" spans="1:38" s="5" customFormat="1" x14ac:dyDescent="0.2">
      <c r="A33" s="59" t="s">
        <v>12</v>
      </c>
      <c r="B33" s="11">
        <f>[29]Dezembro!$H$5</f>
        <v>7.9200000000000008</v>
      </c>
      <c r="C33" s="11">
        <f>[29]Dezembro!$H$6</f>
        <v>16.920000000000002</v>
      </c>
      <c r="D33" s="11">
        <f>[29]Dezembro!$H$7</f>
        <v>7.2</v>
      </c>
      <c r="E33" s="11">
        <f>[29]Dezembro!$H$8</f>
        <v>2.8800000000000003</v>
      </c>
      <c r="F33" s="11">
        <f>[29]Dezembro!$H$9</f>
        <v>5.4</v>
      </c>
      <c r="G33" s="11">
        <f>[29]Dezembro!$H$10</f>
        <v>5.4</v>
      </c>
      <c r="H33" s="11">
        <f>[29]Dezembro!$H$11</f>
        <v>10.44</v>
      </c>
      <c r="I33" s="11">
        <f>[29]Dezembro!$H$12</f>
        <v>7.5600000000000005</v>
      </c>
      <c r="J33" s="11">
        <f>[29]Dezembro!$H$13</f>
        <v>8.2799999999999994</v>
      </c>
      <c r="K33" s="11">
        <f>[29]Dezembro!$H$14</f>
        <v>13.68</v>
      </c>
      <c r="L33" s="11">
        <f>[29]Dezembro!$H$15</f>
        <v>13.68</v>
      </c>
      <c r="M33" s="11">
        <f>[29]Dezembro!$H$16</f>
        <v>12.24</v>
      </c>
      <c r="N33" s="11">
        <f>[29]Dezembro!$H$17</f>
        <v>16.2</v>
      </c>
      <c r="O33" s="11">
        <f>[29]Dezembro!$H$18</f>
        <v>15.48</v>
      </c>
      <c r="P33" s="11">
        <f>[29]Dezembro!$H$19</f>
        <v>12.6</v>
      </c>
      <c r="Q33" s="11">
        <f>[29]Dezembro!$H$20</f>
        <v>9.7200000000000006</v>
      </c>
      <c r="R33" s="11">
        <f>[29]Dezembro!$H$21</f>
        <v>14.76</v>
      </c>
      <c r="S33" s="11">
        <f>[29]Dezembro!$H$22</f>
        <v>12.24</v>
      </c>
      <c r="T33" s="11">
        <f>[29]Dezembro!$H$23</f>
        <v>12.6</v>
      </c>
      <c r="U33" s="11">
        <f>[29]Dezembro!$H$24</f>
        <v>16.559999999999999</v>
      </c>
      <c r="V33" s="11">
        <f>[29]Dezembro!$H$25</f>
        <v>11.520000000000001</v>
      </c>
      <c r="W33" s="11">
        <f>[29]Dezembro!$H$26</f>
        <v>10.08</v>
      </c>
      <c r="X33" s="11">
        <f>[29]Dezembro!$H$27</f>
        <v>10.8</v>
      </c>
      <c r="Y33" s="11">
        <f>[29]Dezembro!$H$28</f>
        <v>12.24</v>
      </c>
      <c r="Z33" s="11">
        <f>[29]Dezembro!$H$29</f>
        <v>11.879999999999999</v>
      </c>
      <c r="AA33" s="11">
        <f>[29]Dezembro!$H$30</f>
        <v>9</v>
      </c>
      <c r="AB33" s="11">
        <f>[29]Dezembro!$H$31</f>
        <v>10.44</v>
      </c>
      <c r="AC33" s="11">
        <f>[29]Dezembro!$H$32</f>
        <v>10.08</v>
      </c>
      <c r="AD33" s="11">
        <f>[29]Dezembro!$H$33</f>
        <v>2.52</v>
      </c>
      <c r="AE33" s="11">
        <f>[29]Dezembro!$H$34</f>
        <v>11.16</v>
      </c>
      <c r="AF33" s="11">
        <f>[29]Dezembro!$H$35</f>
        <v>11.16</v>
      </c>
      <c r="AG33" s="15">
        <f>MAX(B33:AF33)</f>
        <v>16.920000000000002</v>
      </c>
      <c r="AH33" s="117">
        <f t="shared" si="11"/>
        <v>10.730322580645163</v>
      </c>
      <c r="AL33" s="5" t="s">
        <v>47</v>
      </c>
    </row>
    <row r="34" spans="1:38" x14ac:dyDescent="0.2">
      <c r="A34" s="59" t="s">
        <v>13</v>
      </c>
      <c r="B34" s="11">
        <f>[30]Dezembro!$H$5</f>
        <v>19.440000000000001</v>
      </c>
      <c r="C34" s="11">
        <f>[30]Dezembro!$H$6</f>
        <v>23.759999999999998</v>
      </c>
      <c r="D34" s="11">
        <f>[30]Dezembro!$H$7</f>
        <v>15.840000000000002</v>
      </c>
      <c r="E34" s="11">
        <f>[30]Dezembro!$H$8</f>
        <v>9.7200000000000006</v>
      </c>
      <c r="F34" s="11">
        <f>[30]Dezembro!$H$9</f>
        <v>10.08</v>
      </c>
      <c r="G34" s="11">
        <f>[30]Dezembro!$H$10</f>
        <v>13.32</v>
      </c>
      <c r="H34" s="11">
        <f>[30]Dezembro!$H$11</f>
        <v>20.88</v>
      </c>
      <c r="I34" s="11">
        <f>[30]Dezembro!$H$12</f>
        <v>19.440000000000001</v>
      </c>
      <c r="J34" s="11">
        <f>[30]Dezembro!$H$13</f>
        <v>14.04</v>
      </c>
      <c r="K34" s="11">
        <f>[30]Dezembro!$H$14</f>
        <v>21.6</v>
      </c>
      <c r="L34" s="11">
        <f>[30]Dezembro!$H$15</f>
        <v>25.56</v>
      </c>
      <c r="M34" s="11">
        <f>[30]Dezembro!$H$16</f>
        <v>20.88</v>
      </c>
      <c r="N34" s="11">
        <f>[30]Dezembro!$H$17</f>
        <v>27</v>
      </c>
      <c r="O34" s="11">
        <f>[30]Dezembro!$H$18</f>
        <v>27</v>
      </c>
      <c r="P34" s="11">
        <f>[30]Dezembro!$H$19</f>
        <v>15.48</v>
      </c>
      <c r="Q34" s="11">
        <f>[30]Dezembro!$H$20</f>
        <v>15.120000000000001</v>
      </c>
      <c r="R34" s="11">
        <f>[30]Dezembro!$H$21</f>
        <v>17.28</v>
      </c>
      <c r="S34" s="11">
        <f>[30]Dezembro!$H$22</f>
        <v>14.4</v>
      </c>
      <c r="T34" s="11">
        <f>[30]Dezembro!$H$23</f>
        <v>16.559999999999999</v>
      </c>
      <c r="U34" s="11">
        <f>[30]Dezembro!$H$24</f>
        <v>12.24</v>
      </c>
      <c r="V34" s="11">
        <f>[30]Dezembro!$H$25</f>
        <v>23.040000000000003</v>
      </c>
      <c r="W34" s="11">
        <f>[30]Dezembro!$H$26</f>
        <v>18</v>
      </c>
      <c r="X34" s="11">
        <f>[30]Dezembro!$H$27</f>
        <v>22.32</v>
      </c>
      <c r="Y34" s="11">
        <f>[30]Dezembro!$H$28</f>
        <v>16.920000000000002</v>
      </c>
      <c r="Z34" s="11">
        <f>[30]Dezembro!$H$29</f>
        <v>13.68</v>
      </c>
      <c r="AA34" s="11">
        <f>[30]Dezembro!$H$30</f>
        <v>18.720000000000002</v>
      </c>
      <c r="AB34" s="11">
        <f>[30]Dezembro!$H$31</f>
        <v>16.559999999999999</v>
      </c>
      <c r="AC34" s="11">
        <f>[30]Dezembro!$H$32</f>
        <v>18</v>
      </c>
      <c r="AD34" s="11">
        <f>[30]Dezembro!$H$33</f>
        <v>18</v>
      </c>
      <c r="AE34" s="11">
        <f>[30]Dezembro!$H$34</f>
        <v>22.68</v>
      </c>
      <c r="AF34" s="11">
        <f>[30]Dezembro!$H$35</f>
        <v>16.2</v>
      </c>
      <c r="AG34" s="15">
        <f>MAX(B34:AF34)</f>
        <v>27</v>
      </c>
      <c r="AH34" s="117">
        <f t="shared" si="11"/>
        <v>18.185806451612901</v>
      </c>
    </row>
    <row r="35" spans="1:38" x14ac:dyDescent="0.2">
      <c r="A35" s="59" t="s">
        <v>173</v>
      </c>
      <c r="B35" s="11">
        <f>[31]Dezembro!$H$5</f>
        <v>14.76</v>
      </c>
      <c r="C35" s="11">
        <f>[31]Dezembro!$H$6</f>
        <v>15.48</v>
      </c>
      <c r="D35" s="11">
        <f>[31]Dezembro!$H$7</f>
        <v>9.7200000000000006</v>
      </c>
      <c r="E35" s="11">
        <f>[31]Dezembro!$H$8</f>
        <v>10.44</v>
      </c>
      <c r="F35" s="11">
        <f>[31]Dezembro!$H$9</f>
        <v>9.7200000000000006</v>
      </c>
      <c r="G35" s="11">
        <f>[31]Dezembro!$H$10</f>
        <v>11.16</v>
      </c>
      <c r="H35" s="11">
        <f>[31]Dezembro!$H$11</f>
        <v>12.24</v>
      </c>
      <c r="I35" s="11">
        <f>[31]Dezembro!$H$12</f>
        <v>12.24</v>
      </c>
      <c r="J35" s="11">
        <f>[31]Dezembro!$H$13</f>
        <v>18.720000000000002</v>
      </c>
      <c r="K35" s="11">
        <f>[31]Dezembro!$H$14</f>
        <v>13.32</v>
      </c>
      <c r="L35" s="11">
        <f>[31]Dezembro!$H$15</f>
        <v>17.64</v>
      </c>
      <c r="M35" s="11">
        <f>[31]Dezembro!$H$16</f>
        <v>14.4</v>
      </c>
      <c r="N35" s="11">
        <f>[31]Dezembro!$H$17</f>
        <v>14.4</v>
      </c>
      <c r="O35" s="11">
        <f>[31]Dezembro!$H$18</f>
        <v>18</v>
      </c>
      <c r="P35" s="11">
        <f>[31]Dezembro!$H$19</f>
        <v>23.759999999999998</v>
      </c>
      <c r="Q35" s="11">
        <f>[31]Dezembro!$H$20</f>
        <v>12.96</v>
      </c>
      <c r="R35" s="11">
        <f>[31]Dezembro!$H$21</f>
        <v>15.840000000000002</v>
      </c>
      <c r="S35" s="11">
        <f>[31]Dezembro!$H$22</f>
        <v>10.44</v>
      </c>
      <c r="T35" s="11">
        <f>[31]Dezembro!$H$23</f>
        <v>16.559999999999999</v>
      </c>
      <c r="U35" s="11">
        <f>[31]Dezembro!$H$24</f>
        <v>16.920000000000002</v>
      </c>
      <c r="V35" s="11">
        <f>[31]Dezembro!$H$25</f>
        <v>14.04</v>
      </c>
      <c r="W35" s="11">
        <f>[31]Dezembro!$H$26</f>
        <v>18</v>
      </c>
      <c r="X35" s="11">
        <f>[31]Dezembro!$H$27</f>
        <v>14.4</v>
      </c>
      <c r="Y35" s="11">
        <f>[31]Dezembro!$H$28</f>
        <v>11.16</v>
      </c>
      <c r="Z35" s="11">
        <f>[31]Dezembro!$H$29</f>
        <v>11.16</v>
      </c>
      <c r="AA35" s="11">
        <f>[31]Dezembro!$H$30</f>
        <v>14.76</v>
      </c>
      <c r="AB35" s="11">
        <f>[31]Dezembro!$H$31</f>
        <v>10.08</v>
      </c>
      <c r="AC35" s="11">
        <f>[31]Dezembro!$H$32</f>
        <v>15.840000000000002</v>
      </c>
      <c r="AD35" s="11">
        <f>[31]Dezembro!$H$33</f>
        <v>15.48</v>
      </c>
      <c r="AE35" s="11">
        <f>[31]Dezembro!$H$34</f>
        <v>12.96</v>
      </c>
      <c r="AF35" s="11">
        <f>[31]Dezembro!$H$35</f>
        <v>8.2799999999999994</v>
      </c>
      <c r="AG35" s="15">
        <f t="shared" ref="AG35:AG36" si="12">MAX(B35:AF35)</f>
        <v>23.759999999999998</v>
      </c>
      <c r="AH35" s="117">
        <f t="shared" si="11"/>
        <v>14.028387096774193</v>
      </c>
    </row>
    <row r="36" spans="1:38" x14ac:dyDescent="0.2">
      <c r="A36" s="59" t="s">
        <v>144</v>
      </c>
      <c r="B36" s="11">
        <f>[32]Dezembro!$H$5</f>
        <v>16.2</v>
      </c>
      <c r="C36" s="11">
        <f>[32]Dezembro!$H$6</f>
        <v>18.720000000000002</v>
      </c>
      <c r="D36" s="11">
        <f>[32]Dezembro!$H$7</f>
        <v>10.44</v>
      </c>
      <c r="E36" s="11">
        <f>[32]Dezembro!$H$8</f>
        <v>10.44</v>
      </c>
      <c r="F36" s="11">
        <f>[32]Dezembro!$H$9</f>
        <v>11.16</v>
      </c>
      <c r="G36" s="11">
        <f>[32]Dezembro!$H$10</f>
        <v>14.4</v>
      </c>
      <c r="H36" s="11">
        <f>[32]Dezembro!$H$11</f>
        <v>15.48</v>
      </c>
      <c r="I36" s="11">
        <f>[32]Dezembro!$H$12</f>
        <v>13.32</v>
      </c>
      <c r="J36" s="11">
        <f>[32]Dezembro!$H$13</f>
        <v>21.6</v>
      </c>
      <c r="K36" s="11">
        <f>[32]Dezembro!$H$14</f>
        <v>13.32</v>
      </c>
      <c r="L36" s="11">
        <f>[32]Dezembro!$H$15</f>
        <v>18</v>
      </c>
      <c r="M36" s="11">
        <f>[32]Dezembro!$H$16</f>
        <v>27</v>
      </c>
      <c r="N36" s="11">
        <f>[32]Dezembro!$H$17</f>
        <v>14.4</v>
      </c>
      <c r="O36" s="11">
        <f>[32]Dezembro!$H$18</f>
        <v>18.36</v>
      </c>
      <c r="P36" s="11">
        <f>[32]Dezembro!$H$19</f>
        <v>15.840000000000002</v>
      </c>
      <c r="Q36" s="11">
        <f>[32]Dezembro!$H$20</f>
        <v>21.96</v>
      </c>
      <c r="R36" s="11">
        <f>[32]Dezembro!$H$21</f>
        <v>13.68</v>
      </c>
      <c r="S36" s="11">
        <f>[32]Dezembro!$H$22</f>
        <v>13.68</v>
      </c>
      <c r="T36" s="11">
        <f>[32]Dezembro!$H$23</f>
        <v>12.24</v>
      </c>
      <c r="U36" s="11">
        <f>[32]Dezembro!$H$24</f>
        <v>16.559999999999999</v>
      </c>
      <c r="V36" s="11">
        <f>[32]Dezembro!$H$25</f>
        <v>21.6</v>
      </c>
      <c r="W36" s="11">
        <f>[32]Dezembro!$H$26</f>
        <v>25.92</v>
      </c>
      <c r="X36" s="11">
        <f>[32]Dezembro!$H$27</f>
        <v>19.440000000000001</v>
      </c>
      <c r="Y36" s="11">
        <f>[32]Dezembro!$H$28</f>
        <v>8.2799999999999994</v>
      </c>
      <c r="Z36" s="11">
        <f>[32]Dezembro!$H$29</f>
        <v>10.44</v>
      </c>
      <c r="AA36" s="11">
        <f>[32]Dezembro!$H$30</f>
        <v>15.840000000000002</v>
      </c>
      <c r="AB36" s="11">
        <f>[32]Dezembro!$H$31</f>
        <v>13.68</v>
      </c>
      <c r="AC36" s="11">
        <f>[32]Dezembro!$H$32</f>
        <v>17.64</v>
      </c>
      <c r="AD36" s="11">
        <f>[32]Dezembro!$H$33</f>
        <v>19.8</v>
      </c>
      <c r="AE36" s="11">
        <f>[32]Dezembro!$H$34</f>
        <v>10.8</v>
      </c>
      <c r="AF36" s="11">
        <f>[32]Dezembro!$H$35</f>
        <v>17.64</v>
      </c>
      <c r="AG36" s="15">
        <f t="shared" si="12"/>
        <v>27</v>
      </c>
      <c r="AH36" s="117">
        <f t="shared" si="11"/>
        <v>16.060645161290321</v>
      </c>
      <c r="AK36" t="s">
        <v>47</v>
      </c>
    </row>
    <row r="37" spans="1:38" x14ac:dyDescent="0.2">
      <c r="A37" s="59" t="s">
        <v>14</v>
      </c>
      <c r="B37" s="11">
        <f>[33]Dezembro!$H$5</f>
        <v>19.440000000000001</v>
      </c>
      <c r="C37" s="11">
        <f>[33]Dezembro!$H$6</f>
        <v>16.559999999999999</v>
      </c>
      <c r="D37" s="11">
        <f>[33]Dezembro!$H$7</f>
        <v>14.04</v>
      </c>
      <c r="E37" s="11">
        <f>[33]Dezembro!$H$8</f>
        <v>5.4</v>
      </c>
      <c r="F37" s="11">
        <f>[33]Dezembro!$H$9</f>
        <v>0</v>
      </c>
      <c r="G37" s="11">
        <f>[33]Dezembro!$H$10</f>
        <v>8.64</v>
      </c>
      <c r="H37" s="11">
        <f>[33]Dezembro!$H$11</f>
        <v>18</v>
      </c>
      <c r="I37" s="11">
        <f>[33]Dezembro!$H$12</f>
        <v>11.520000000000001</v>
      </c>
      <c r="J37" s="11">
        <f>[33]Dezembro!$H$13</f>
        <v>13.68</v>
      </c>
      <c r="K37" s="11">
        <f>[33]Dezembro!$H$14</f>
        <v>15.48</v>
      </c>
      <c r="L37" s="11">
        <f>[33]Dezembro!$H$15</f>
        <v>13.32</v>
      </c>
      <c r="M37" s="11">
        <f>[33]Dezembro!$H$16</f>
        <v>20.52</v>
      </c>
      <c r="N37" s="11">
        <f>[33]Dezembro!$H$17</f>
        <v>12.6</v>
      </c>
      <c r="O37" s="11">
        <f>[33]Dezembro!$H$18</f>
        <v>24.840000000000003</v>
      </c>
      <c r="P37" s="11">
        <f>[33]Dezembro!$H$19</f>
        <v>4.6800000000000006</v>
      </c>
      <c r="Q37" s="11">
        <f>[33]Dezembro!$H$20</f>
        <v>12.24</v>
      </c>
      <c r="R37" s="11">
        <f>[33]Dezembro!$H$21</f>
        <v>16.559999999999999</v>
      </c>
      <c r="S37" s="11">
        <f>[33]Dezembro!$H$22</f>
        <v>9.3600000000000012</v>
      </c>
      <c r="T37" s="11">
        <f>[33]Dezembro!$H$23</f>
        <v>25.56</v>
      </c>
      <c r="U37" s="11">
        <f>[33]Dezembro!$H$24</f>
        <v>19.8</v>
      </c>
      <c r="V37" s="11">
        <f>[33]Dezembro!$H$25</f>
        <v>19.440000000000001</v>
      </c>
      <c r="W37" s="11">
        <f>[33]Dezembro!$H$26</f>
        <v>18.36</v>
      </c>
      <c r="X37" s="11">
        <f>[33]Dezembro!$H$27</f>
        <v>22.68</v>
      </c>
      <c r="Y37" s="11">
        <f>[33]Dezembro!$H$28</f>
        <v>28.08</v>
      </c>
      <c r="Z37" s="11">
        <f>[33]Dezembro!$H$29</f>
        <v>16.920000000000002</v>
      </c>
      <c r="AA37" s="11">
        <f>[33]Dezembro!$H$30</f>
        <v>12.6</v>
      </c>
      <c r="AB37" s="11">
        <f>[33]Dezembro!$H$31</f>
        <v>12.24</v>
      </c>
      <c r="AC37" s="11">
        <f>[33]Dezembro!$H$32</f>
        <v>20.88</v>
      </c>
      <c r="AD37" s="11">
        <f>[33]Dezembro!$H$33</f>
        <v>12.96</v>
      </c>
      <c r="AE37" s="11">
        <f>[33]Dezembro!$H$34</f>
        <v>11.520000000000001</v>
      </c>
      <c r="AF37" s="11">
        <f>[33]Dezembro!$H$35</f>
        <v>13.32</v>
      </c>
      <c r="AG37" s="15">
        <f>MAX(B37:AF37)</f>
        <v>28.08</v>
      </c>
      <c r="AH37" s="117">
        <f t="shared" ref="AH37:AH38" si="13">AVERAGE(B37:AF37)</f>
        <v>15.201290322580647</v>
      </c>
      <c r="AK37" t="s">
        <v>47</v>
      </c>
    </row>
    <row r="38" spans="1:38" x14ac:dyDescent="0.2">
      <c r="A38" s="59" t="s">
        <v>174</v>
      </c>
      <c r="B38" s="11">
        <f>[34]Dezembro!$H$5</f>
        <v>6.48</v>
      </c>
      <c r="C38" s="11">
        <f>[34]Dezembro!$H$6</f>
        <v>15.840000000000002</v>
      </c>
      <c r="D38" s="11">
        <f>[34]Dezembro!$H$7</f>
        <v>10.44</v>
      </c>
      <c r="E38" s="11">
        <f>[34]Dezembro!$H$8</f>
        <v>9</v>
      </c>
      <c r="F38" s="11">
        <f>[34]Dezembro!$H$9</f>
        <v>10.44</v>
      </c>
      <c r="G38" s="11">
        <f>[34]Dezembro!$H$10</f>
        <v>6.12</v>
      </c>
      <c r="H38" s="11">
        <f>[34]Dezembro!$H$11</f>
        <v>15.840000000000002</v>
      </c>
      <c r="I38" s="11">
        <f>[34]Dezembro!$H$12</f>
        <v>18.720000000000002</v>
      </c>
      <c r="J38" s="11">
        <f>[34]Dezembro!$H$13</f>
        <v>11.520000000000001</v>
      </c>
      <c r="K38" s="11">
        <f>[34]Dezembro!$H$14</f>
        <v>9.7200000000000006</v>
      </c>
      <c r="L38" s="11">
        <f>[34]Dezembro!$H$15</f>
        <v>5.04</v>
      </c>
      <c r="M38" s="11">
        <f>[34]Dezembro!$H$16</f>
        <v>18.720000000000002</v>
      </c>
      <c r="N38" s="11">
        <f>[34]Dezembro!$H$17</f>
        <v>10.8</v>
      </c>
      <c r="O38" s="11">
        <f>[34]Dezembro!$H$18</f>
        <v>14.4</v>
      </c>
      <c r="P38" s="11">
        <f>[34]Dezembro!$H$19</f>
        <v>6.48</v>
      </c>
      <c r="Q38" s="11">
        <f>[34]Dezembro!$H$20</f>
        <v>11.520000000000001</v>
      </c>
      <c r="R38" s="11">
        <f>[34]Dezembro!$H$21</f>
        <v>9.3600000000000012</v>
      </c>
      <c r="S38" s="11">
        <f>[34]Dezembro!$H$22</f>
        <v>11.16</v>
      </c>
      <c r="T38" s="11">
        <f>[34]Dezembro!$H$23</f>
        <v>4.32</v>
      </c>
      <c r="U38" s="11">
        <f>[34]Dezembro!$H$24</f>
        <v>4.6800000000000006</v>
      </c>
      <c r="V38" s="11">
        <f>[34]Dezembro!$H$25</f>
        <v>10.08</v>
      </c>
      <c r="W38" s="11">
        <f>[34]Dezembro!$H$26</f>
        <v>13.32</v>
      </c>
      <c r="X38" s="11">
        <f>[34]Dezembro!$H$27</f>
        <v>12.24</v>
      </c>
      <c r="Y38" s="11">
        <f>[34]Dezembro!$H$28</f>
        <v>14.04</v>
      </c>
      <c r="Z38" s="11">
        <f>[34]Dezembro!$H$29</f>
        <v>23.400000000000002</v>
      </c>
      <c r="AA38" s="11">
        <f>[34]Dezembro!$H$30</f>
        <v>13.68</v>
      </c>
      <c r="AB38" s="11">
        <f>[34]Dezembro!$H$31</f>
        <v>11.879999999999999</v>
      </c>
      <c r="AC38" s="11">
        <f>[34]Dezembro!$H$32</f>
        <v>13.68</v>
      </c>
      <c r="AD38" s="11">
        <f>[34]Dezembro!$H$33</f>
        <v>21.240000000000002</v>
      </c>
      <c r="AE38" s="11">
        <f>[34]Dezembro!$H$34</f>
        <v>17.28</v>
      </c>
      <c r="AF38" s="11">
        <f>[34]Dezembro!$H$35</f>
        <v>11.16</v>
      </c>
      <c r="AG38" s="15">
        <f t="shared" ref="AG38" si="14">MAX(B38:AF38)</f>
        <v>23.400000000000002</v>
      </c>
      <c r="AH38" s="117">
        <f t="shared" si="13"/>
        <v>12.019354838709679</v>
      </c>
    </row>
    <row r="39" spans="1:38" x14ac:dyDescent="0.2">
      <c r="A39" s="59" t="s">
        <v>15</v>
      </c>
      <c r="B39" s="11">
        <f>[35]Dezembro!$H$5</f>
        <v>14.76</v>
      </c>
      <c r="C39" s="11">
        <f>[35]Dezembro!$H$6</f>
        <v>15.840000000000002</v>
      </c>
      <c r="D39" s="11">
        <f>[35]Dezembro!$H$7</f>
        <v>11.520000000000001</v>
      </c>
      <c r="E39" s="11">
        <f>[35]Dezembro!$H$8</f>
        <v>12.6</v>
      </c>
      <c r="F39" s="11">
        <f>[35]Dezembro!$H$9</f>
        <v>9.7200000000000006</v>
      </c>
      <c r="G39" s="11">
        <f>[35]Dezembro!$H$10</f>
        <v>11.879999999999999</v>
      </c>
      <c r="H39" s="11">
        <f>[35]Dezembro!$H$11</f>
        <v>14.4</v>
      </c>
      <c r="I39" s="11">
        <f>[35]Dezembro!$H$12</f>
        <v>14.4</v>
      </c>
      <c r="J39" s="11">
        <f>[35]Dezembro!$H$13</f>
        <v>20.88</v>
      </c>
      <c r="K39" s="11">
        <f>[35]Dezembro!$H$14</f>
        <v>17.64</v>
      </c>
      <c r="L39" s="11">
        <f>[35]Dezembro!$H$15</f>
        <v>15.840000000000002</v>
      </c>
      <c r="M39" s="11">
        <f>[35]Dezembro!$H$16</f>
        <v>14.04</v>
      </c>
      <c r="N39" s="11">
        <f>[35]Dezembro!$H$17</f>
        <v>16.920000000000002</v>
      </c>
      <c r="O39" s="11">
        <f>[35]Dezembro!$H$18</f>
        <v>17.64</v>
      </c>
      <c r="P39" s="11">
        <f>[35]Dezembro!$H$19</f>
        <v>16.2</v>
      </c>
      <c r="Q39" s="11">
        <f>[35]Dezembro!$H$20</f>
        <v>20.16</v>
      </c>
      <c r="R39" s="11">
        <f>[35]Dezembro!$H$21</f>
        <v>15.120000000000001</v>
      </c>
      <c r="S39" s="11">
        <f>[35]Dezembro!$H$22</f>
        <v>17.28</v>
      </c>
      <c r="T39" s="11">
        <f>[35]Dezembro!$H$23</f>
        <v>13.68</v>
      </c>
      <c r="U39" s="11">
        <f>[35]Dezembro!$H$24</f>
        <v>14.4</v>
      </c>
      <c r="V39" s="11">
        <f>[35]Dezembro!$H$25</f>
        <v>20.52</v>
      </c>
      <c r="W39" s="11">
        <f>[35]Dezembro!$H$26</f>
        <v>25.92</v>
      </c>
      <c r="X39" s="11">
        <f>[35]Dezembro!$H$27</f>
        <v>14.04</v>
      </c>
      <c r="Y39" s="11">
        <f>[35]Dezembro!$H$28</f>
        <v>12.6</v>
      </c>
      <c r="Z39" s="11">
        <f>[35]Dezembro!$H$29</f>
        <v>14.4</v>
      </c>
      <c r="AA39" s="11">
        <f>[35]Dezembro!$H$30</f>
        <v>12.96</v>
      </c>
      <c r="AB39" s="11">
        <f>[35]Dezembro!$H$31</f>
        <v>11.879999999999999</v>
      </c>
      <c r="AC39" s="11">
        <f>[35]Dezembro!$H$32</f>
        <v>15.120000000000001</v>
      </c>
      <c r="AD39" s="11">
        <f>[35]Dezembro!$H$33</f>
        <v>14.04</v>
      </c>
      <c r="AE39" s="11">
        <f>[35]Dezembro!$H$34</f>
        <v>15.120000000000001</v>
      </c>
      <c r="AF39" s="11">
        <f>[35]Dezembro!$H$35</f>
        <v>14.04</v>
      </c>
      <c r="AG39" s="15">
        <f t="shared" ref="AG39:AG41" si="15">MAX(B39:AF39)</f>
        <v>25.92</v>
      </c>
      <c r="AH39" s="117">
        <f t="shared" ref="AH39:AH41" si="16">AVERAGE(B39:AF39)</f>
        <v>15.34064516129032</v>
      </c>
      <c r="AI39" s="12" t="s">
        <v>47</v>
      </c>
      <c r="AK39" t="s">
        <v>47</v>
      </c>
    </row>
    <row r="40" spans="1:38" x14ac:dyDescent="0.2">
      <c r="A40" s="59" t="s">
        <v>16</v>
      </c>
      <c r="B40" s="11">
        <f>[36]Dezembro!$H$5</f>
        <v>19.440000000000001</v>
      </c>
      <c r="C40" s="11">
        <f>[36]Dezembro!$H$6</f>
        <v>19.440000000000001</v>
      </c>
      <c r="D40" s="11">
        <f>[36]Dezembro!$H$7</f>
        <v>14.04</v>
      </c>
      <c r="E40" s="11">
        <f>[36]Dezembro!$H$8</f>
        <v>7.9200000000000008</v>
      </c>
      <c r="F40" s="11">
        <f>[36]Dezembro!$H$9</f>
        <v>8.2799999999999994</v>
      </c>
      <c r="G40" s="11">
        <f>[36]Dezembro!$H$10</f>
        <v>7.9200000000000008</v>
      </c>
      <c r="H40" s="11">
        <f>[36]Dezembro!$H$11</f>
        <v>18.720000000000002</v>
      </c>
      <c r="I40" s="11">
        <f>[36]Dezembro!$H$12</f>
        <v>12.24</v>
      </c>
      <c r="J40" s="11">
        <f>[36]Dezembro!$H$13</f>
        <v>11.520000000000001</v>
      </c>
      <c r="K40" s="11">
        <f>[36]Dezembro!$H$14</f>
        <v>11.520000000000001</v>
      </c>
      <c r="L40" s="11">
        <f>[36]Dezembro!$H$15</f>
        <v>17.28</v>
      </c>
      <c r="M40" s="11">
        <f>[36]Dezembro!$H$16</f>
        <v>15.120000000000001</v>
      </c>
      <c r="N40" s="11">
        <f>[36]Dezembro!$H$17</f>
        <v>16.2</v>
      </c>
      <c r="O40" s="11">
        <f>[36]Dezembro!$H$18</f>
        <v>18.36</v>
      </c>
      <c r="P40" s="11">
        <f>[36]Dezembro!$H$19</f>
        <v>14.4</v>
      </c>
      <c r="Q40" s="11">
        <f>[36]Dezembro!$H$20</f>
        <v>14.4</v>
      </c>
      <c r="R40" s="11">
        <f>[36]Dezembro!$H$21</f>
        <v>16.2</v>
      </c>
      <c r="S40" s="11">
        <f>[36]Dezembro!$H$22</f>
        <v>15.120000000000001</v>
      </c>
      <c r="T40" s="11">
        <f>[36]Dezembro!$H$23</f>
        <v>14.4</v>
      </c>
      <c r="U40" s="11">
        <f>[36]Dezembro!$H$24</f>
        <v>14.4</v>
      </c>
      <c r="V40" s="11">
        <f>[36]Dezembro!$H$25</f>
        <v>14.04</v>
      </c>
      <c r="W40" s="11">
        <f>[36]Dezembro!$H$26</f>
        <v>8.64</v>
      </c>
      <c r="X40" s="11">
        <f>[36]Dezembro!$H$27</f>
        <v>19.079999999999998</v>
      </c>
      <c r="Y40" s="11">
        <f>[36]Dezembro!$H$28</f>
        <v>11.520000000000001</v>
      </c>
      <c r="Z40" s="11">
        <f>[36]Dezembro!$H$29</f>
        <v>6.84</v>
      </c>
      <c r="AA40" s="11">
        <f>[36]Dezembro!$H$30</f>
        <v>11.879999999999999</v>
      </c>
      <c r="AB40" s="11">
        <f>[36]Dezembro!$H$31</f>
        <v>13.68</v>
      </c>
      <c r="AC40" s="11">
        <f>[36]Dezembro!$H$32</f>
        <v>10.8</v>
      </c>
      <c r="AD40" s="11">
        <f>[36]Dezembro!$H$33</f>
        <v>11.520000000000001</v>
      </c>
      <c r="AE40" s="11">
        <f>[36]Dezembro!$H$34</f>
        <v>12.96</v>
      </c>
      <c r="AF40" s="11">
        <f>[36]Dezembro!$H$35</f>
        <v>19.440000000000001</v>
      </c>
      <c r="AG40" s="15">
        <f t="shared" si="15"/>
        <v>19.440000000000001</v>
      </c>
      <c r="AH40" s="117">
        <f t="shared" si="16"/>
        <v>13.784516129032253</v>
      </c>
      <c r="AK40" t="s">
        <v>47</v>
      </c>
    </row>
    <row r="41" spans="1:38" x14ac:dyDescent="0.2">
      <c r="A41" s="59" t="s">
        <v>175</v>
      </c>
      <c r="B41" s="11">
        <f>[37]Dezembro!$H$5</f>
        <v>17.28</v>
      </c>
      <c r="C41" s="11">
        <f>[37]Dezembro!$H$6</f>
        <v>23.400000000000002</v>
      </c>
      <c r="D41" s="11">
        <f>[37]Dezembro!$H$7</f>
        <v>18</v>
      </c>
      <c r="E41" s="11">
        <f>[37]Dezembro!$H$8</f>
        <v>11.520000000000001</v>
      </c>
      <c r="F41" s="11">
        <f>[37]Dezembro!$H$9</f>
        <v>11.879999999999999</v>
      </c>
      <c r="G41" s="11">
        <f>[37]Dezembro!$H$10</f>
        <v>11.879999999999999</v>
      </c>
      <c r="H41" s="11">
        <f>[37]Dezembro!$H$11</f>
        <v>22.32</v>
      </c>
      <c r="I41" s="11">
        <f>[37]Dezembro!$H$12</f>
        <v>19.440000000000001</v>
      </c>
      <c r="J41" s="11">
        <f>[37]Dezembro!$H$13</f>
        <v>15.48</v>
      </c>
      <c r="K41" s="11">
        <f>[37]Dezembro!$H$14</f>
        <v>12.6</v>
      </c>
      <c r="L41" s="11">
        <f>[37]Dezembro!$H$15</f>
        <v>18</v>
      </c>
      <c r="M41" s="11">
        <f>[37]Dezembro!$H$16</f>
        <v>35.28</v>
      </c>
      <c r="N41" s="11">
        <f>[37]Dezembro!$H$17</f>
        <v>22.32</v>
      </c>
      <c r="O41" s="11">
        <f>[37]Dezembro!$H$18</f>
        <v>20.16</v>
      </c>
      <c r="P41" s="11">
        <f>[37]Dezembro!$H$19</f>
        <v>15.840000000000002</v>
      </c>
      <c r="Q41" s="11">
        <f>[37]Dezembro!$H$20</f>
        <v>13.68</v>
      </c>
      <c r="R41" s="11">
        <f>[37]Dezembro!$H$21</f>
        <v>16.2</v>
      </c>
      <c r="S41" s="11">
        <f>[37]Dezembro!$H$22</f>
        <v>19.440000000000001</v>
      </c>
      <c r="T41" s="11">
        <f>[37]Dezembro!$H$23</f>
        <v>14.04</v>
      </c>
      <c r="U41" s="11">
        <f>[37]Dezembro!$H$24</f>
        <v>14.76</v>
      </c>
      <c r="V41" s="11">
        <f>[37]Dezembro!$H$25</f>
        <v>26.28</v>
      </c>
      <c r="W41" s="11">
        <f>[37]Dezembro!$H$26</f>
        <v>20.16</v>
      </c>
      <c r="X41" s="11">
        <f>[37]Dezembro!$H$27</f>
        <v>15.840000000000002</v>
      </c>
      <c r="Y41" s="11">
        <f>[37]Dezembro!$H$28</f>
        <v>15.48</v>
      </c>
      <c r="Z41" s="11">
        <f>[37]Dezembro!$H$29</f>
        <v>9</v>
      </c>
      <c r="AA41" s="11">
        <f>[37]Dezembro!$H$30</f>
        <v>19.8</v>
      </c>
      <c r="AB41" s="11">
        <f>[37]Dezembro!$H$31</f>
        <v>13.68</v>
      </c>
      <c r="AC41" s="11">
        <f>[37]Dezembro!$H$32</f>
        <v>24.12</v>
      </c>
      <c r="AD41" s="11">
        <f>[37]Dezembro!$H$33</f>
        <v>14.04</v>
      </c>
      <c r="AE41" s="11">
        <f>[37]Dezembro!$H$34</f>
        <v>15.840000000000002</v>
      </c>
      <c r="AF41" s="11">
        <f>[37]Dezembro!$H$35</f>
        <v>13.32</v>
      </c>
      <c r="AG41" s="15">
        <f t="shared" si="15"/>
        <v>35.28</v>
      </c>
      <c r="AH41" s="117">
        <f t="shared" si="16"/>
        <v>17.454193548387099</v>
      </c>
      <c r="AK41" t="s">
        <v>47</v>
      </c>
    </row>
    <row r="42" spans="1:38" x14ac:dyDescent="0.2">
      <c r="A42" s="59" t="s">
        <v>17</v>
      </c>
      <c r="B42" s="11">
        <f>[38]Dezembro!$H$5</f>
        <v>15.840000000000002</v>
      </c>
      <c r="C42" s="11">
        <f>[38]Dezembro!$H$6</f>
        <v>18.720000000000002</v>
      </c>
      <c r="D42" s="11">
        <f>[38]Dezembro!$H$7</f>
        <v>9.7200000000000006</v>
      </c>
      <c r="E42" s="11">
        <f>[38]Dezembro!$H$8</f>
        <v>7.9200000000000008</v>
      </c>
      <c r="F42" s="11">
        <f>[38]Dezembro!$H$9</f>
        <v>9.3600000000000012</v>
      </c>
      <c r="G42" s="11">
        <f>[38]Dezembro!$H$10</f>
        <v>11.16</v>
      </c>
      <c r="H42" s="11">
        <f>[38]Dezembro!$H$11</f>
        <v>12.96</v>
      </c>
      <c r="I42" s="11">
        <f>[38]Dezembro!$H$12</f>
        <v>14.4</v>
      </c>
      <c r="J42" s="11">
        <f>[38]Dezembro!$H$13</f>
        <v>13.68</v>
      </c>
      <c r="K42" s="11">
        <f>[38]Dezembro!$H$14</f>
        <v>14.04</v>
      </c>
      <c r="L42" s="11">
        <f>[38]Dezembro!$H$15</f>
        <v>16.2</v>
      </c>
      <c r="M42" s="11">
        <f>[38]Dezembro!$H$16</f>
        <v>33.119999999999997</v>
      </c>
      <c r="N42" s="11">
        <f>[38]Dezembro!$H$17</f>
        <v>10.08</v>
      </c>
      <c r="O42" s="11">
        <f>[38]Dezembro!$H$18</f>
        <v>21.96</v>
      </c>
      <c r="P42" s="11">
        <f>[38]Dezembro!$H$19</f>
        <v>13.68</v>
      </c>
      <c r="Q42" s="11">
        <f>[38]Dezembro!$H$20</f>
        <v>13.68</v>
      </c>
      <c r="R42" s="11">
        <f>[38]Dezembro!$H$21</f>
        <v>13.68</v>
      </c>
      <c r="S42" s="11">
        <f>[38]Dezembro!$H$22</f>
        <v>8.2799999999999994</v>
      </c>
      <c r="T42" s="11">
        <f>[38]Dezembro!$H$23</f>
        <v>17.28</v>
      </c>
      <c r="U42" s="11">
        <f>[38]Dezembro!$H$24</f>
        <v>15.48</v>
      </c>
      <c r="V42" s="11">
        <f>[38]Dezembro!$H$25</f>
        <v>23.400000000000002</v>
      </c>
      <c r="W42" s="11">
        <f>[38]Dezembro!$H$26</f>
        <v>14.4</v>
      </c>
      <c r="X42" s="11">
        <f>[38]Dezembro!$H$27</f>
        <v>28.44</v>
      </c>
      <c r="Y42" s="11">
        <f>[38]Dezembro!$H$28</f>
        <v>11.16</v>
      </c>
      <c r="Z42" s="11">
        <f>[38]Dezembro!$H$29</f>
        <v>18.36</v>
      </c>
      <c r="AA42" s="11">
        <f>[38]Dezembro!$H$30</f>
        <v>12.96</v>
      </c>
      <c r="AB42" s="11">
        <f>[38]Dezembro!$H$31</f>
        <v>12.24</v>
      </c>
      <c r="AC42" s="11">
        <f>[38]Dezembro!$H$32</f>
        <v>19.079999999999998</v>
      </c>
      <c r="AD42" s="11">
        <f>[38]Dezembro!$H$33</f>
        <v>15.840000000000002</v>
      </c>
      <c r="AE42" s="11">
        <f>[38]Dezembro!$H$34</f>
        <v>23.400000000000002</v>
      </c>
      <c r="AF42" s="11">
        <f>[38]Dezembro!$H$35</f>
        <v>13.32</v>
      </c>
      <c r="AG42" s="15">
        <f t="shared" ref="AG42" si="17">MAX(B42:AF42)</f>
        <v>33.119999999999997</v>
      </c>
      <c r="AH42" s="117">
        <f t="shared" ref="AH42:AH43" si="18">AVERAGE(B42:AF42)</f>
        <v>15.607741935483869</v>
      </c>
      <c r="AL42" t="s">
        <v>47</v>
      </c>
    </row>
    <row r="43" spans="1:38" x14ac:dyDescent="0.2">
      <c r="A43" s="59" t="s">
        <v>157</v>
      </c>
      <c r="B43" s="11">
        <f>[39]Dezembro!$H$5</f>
        <v>20.88</v>
      </c>
      <c r="C43" s="11">
        <f>[39]Dezembro!$H$6</f>
        <v>20.52</v>
      </c>
      <c r="D43" s="11">
        <f>[39]Dezembro!$H$7</f>
        <v>15.840000000000002</v>
      </c>
      <c r="E43" s="11">
        <f>[39]Dezembro!$H$8</f>
        <v>12.96</v>
      </c>
      <c r="F43" s="11">
        <f>[39]Dezembro!$H$9</f>
        <v>14.04</v>
      </c>
      <c r="G43" s="11">
        <f>[39]Dezembro!$H$10</f>
        <v>12.24</v>
      </c>
      <c r="H43" s="11">
        <f>[39]Dezembro!$H$11</f>
        <v>15.120000000000001</v>
      </c>
      <c r="I43" s="11">
        <f>[39]Dezembro!$H$12</f>
        <v>25.56</v>
      </c>
      <c r="J43" s="11">
        <f>[39]Dezembro!$H$13</f>
        <v>27.720000000000002</v>
      </c>
      <c r="K43" s="11">
        <f>[39]Dezembro!$H$14</f>
        <v>16.920000000000002</v>
      </c>
      <c r="L43" s="11">
        <f>[39]Dezembro!$H$15</f>
        <v>21.6</v>
      </c>
      <c r="M43" s="11">
        <f>[39]Dezembro!$H$16</f>
        <v>34.56</v>
      </c>
      <c r="N43" s="11">
        <f>[39]Dezembro!$H$17</f>
        <v>22.32</v>
      </c>
      <c r="O43" s="11">
        <f>[39]Dezembro!$H$18</f>
        <v>26.28</v>
      </c>
      <c r="P43" s="11">
        <f>[39]Dezembro!$H$19</f>
        <v>22.32</v>
      </c>
      <c r="Q43" s="11">
        <f>[39]Dezembro!$H$20</f>
        <v>17.28</v>
      </c>
      <c r="R43" s="11">
        <f>[39]Dezembro!$H$21</f>
        <v>14.76</v>
      </c>
      <c r="S43" s="11">
        <f>[39]Dezembro!$H$22</f>
        <v>26.28</v>
      </c>
      <c r="T43" s="11">
        <f>[39]Dezembro!$H$23</f>
        <v>18</v>
      </c>
      <c r="U43" s="11">
        <f>[39]Dezembro!$H$24</f>
        <v>18</v>
      </c>
      <c r="V43" s="11">
        <f>[39]Dezembro!$H$25</f>
        <v>24.48</v>
      </c>
      <c r="W43" s="11">
        <f>[39]Dezembro!$H$26</f>
        <v>29.16</v>
      </c>
      <c r="X43" s="11">
        <f>[39]Dezembro!$H$27</f>
        <v>26.64</v>
      </c>
      <c r="Y43" s="11">
        <f>[39]Dezembro!$H$28</f>
        <v>15.120000000000001</v>
      </c>
      <c r="Z43" s="11">
        <f>[39]Dezembro!$H$29</f>
        <v>20.16</v>
      </c>
      <c r="AA43" s="11">
        <f>[39]Dezembro!$H$30</f>
        <v>18</v>
      </c>
      <c r="AB43" s="11">
        <f>[39]Dezembro!$H$31</f>
        <v>32.04</v>
      </c>
      <c r="AC43" s="11">
        <f>[39]Dezembro!$H$32</f>
        <v>16.920000000000002</v>
      </c>
      <c r="AD43" s="11">
        <f>[39]Dezembro!$H$33</f>
        <v>18.36</v>
      </c>
      <c r="AE43" s="11">
        <f>[39]Dezembro!$H$34</f>
        <v>14.04</v>
      </c>
      <c r="AF43" s="11">
        <f>[39]Dezembro!$H$35</f>
        <v>11.879999999999999</v>
      </c>
      <c r="AG43" s="15">
        <f>MAX(B43:AF43)</f>
        <v>34.56</v>
      </c>
      <c r="AH43" s="117">
        <f t="shared" si="18"/>
        <v>20.322580645161292</v>
      </c>
      <c r="AL43" t="s">
        <v>47</v>
      </c>
    </row>
    <row r="44" spans="1:38" x14ac:dyDescent="0.2">
      <c r="A44" s="59" t="s">
        <v>18</v>
      </c>
      <c r="B44" s="11">
        <f>[40]Dezembro!$H$5</f>
        <v>13.68</v>
      </c>
      <c r="C44" s="11">
        <f>[40]Dezembro!$H$6</f>
        <v>19.079999999999998</v>
      </c>
      <c r="D44" s="11">
        <f>[40]Dezembro!$H$7</f>
        <v>14.76</v>
      </c>
      <c r="E44" s="11">
        <f>[40]Dezembro!$H$8</f>
        <v>11.520000000000001</v>
      </c>
      <c r="F44" s="11">
        <f>[40]Dezembro!$H$9</f>
        <v>10.8</v>
      </c>
      <c r="G44" s="11">
        <f>[40]Dezembro!$H$10</f>
        <v>8.64</v>
      </c>
      <c r="H44" s="11">
        <f>[40]Dezembro!$H$11</f>
        <v>16.559999999999999</v>
      </c>
      <c r="I44" s="11">
        <f>[40]Dezembro!$H$12</f>
        <v>18.720000000000002</v>
      </c>
      <c r="J44" s="11">
        <f>[40]Dezembro!$H$13</f>
        <v>16.920000000000002</v>
      </c>
      <c r="K44" s="11">
        <f>[40]Dezembro!$H$14</f>
        <v>12.96</v>
      </c>
      <c r="L44" s="11">
        <f>[40]Dezembro!$H$15</f>
        <v>18.36</v>
      </c>
      <c r="M44" s="11">
        <f>[40]Dezembro!$H$16</f>
        <v>20.52</v>
      </c>
      <c r="N44" s="11">
        <f>[40]Dezembro!$H$17</f>
        <v>23.759999999999998</v>
      </c>
      <c r="O44" s="11">
        <f>[40]Dezembro!$H$18</f>
        <v>20.52</v>
      </c>
      <c r="P44" s="11">
        <f>[40]Dezembro!$H$19</f>
        <v>15.48</v>
      </c>
      <c r="Q44" s="11">
        <f>[40]Dezembro!$H$20</f>
        <v>10.44</v>
      </c>
      <c r="R44" s="11">
        <f>[40]Dezembro!$H$21</f>
        <v>15.840000000000002</v>
      </c>
      <c r="S44" s="11">
        <f>[40]Dezembro!$H$22</f>
        <v>15.48</v>
      </c>
      <c r="T44" s="11">
        <f>[40]Dezembro!$H$23</f>
        <v>10.08</v>
      </c>
      <c r="U44" s="11">
        <f>[40]Dezembro!$H$24</f>
        <v>20.16</v>
      </c>
      <c r="V44" s="11">
        <f>[40]Dezembro!$H$25</f>
        <v>19.079999999999998</v>
      </c>
      <c r="W44" s="11">
        <f>[40]Dezembro!$H$26</f>
        <v>12.96</v>
      </c>
      <c r="X44" s="11">
        <f>[40]Dezembro!$H$27</f>
        <v>23.759999999999998</v>
      </c>
      <c r="Y44" s="11">
        <f>[40]Dezembro!$H$28</f>
        <v>11.879999999999999</v>
      </c>
      <c r="Z44" s="11">
        <f>[40]Dezembro!$H$29</f>
        <v>12.24</v>
      </c>
      <c r="AA44" s="11">
        <f>[40]Dezembro!$H$30</f>
        <v>14.4</v>
      </c>
      <c r="AB44" s="11">
        <f>[40]Dezembro!$H$31</f>
        <v>23.040000000000003</v>
      </c>
      <c r="AC44" s="11">
        <f>[40]Dezembro!$H$32</f>
        <v>23.400000000000002</v>
      </c>
      <c r="AD44" s="11">
        <f>[40]Dezembro!$H$33</f>
        <v>23.400000000000002</v>
      </c>
      <c r="AE44" s="11">
        <f>[40]Dezembro!$H$34</f>
        <v>20.16</v>
      </c>
      <c r="AF44" s="11">
        <f>[40]Dezembro!$H$35</f>
        <v>14.4</v>
      </c>
      <c r="AG44" s="15">
        <f t="shared" ref="AG44" si="19">MAX(B44:AF44)</f>
        <v>23.759999999999998</v>
      </c>
      <c r="AH44" s="117">
        <f t="shared" ref="AH44:AH45" si="20">AVERAGE(B44:AF44)</f>
        <v>16.548387096774192</v>
      </c>
      <c r="AJ44" t="s">
        <v>47</v>
      </c>
      <c r="AK44" t="s">
        <v>47</v>
      </c>
    </row>
    <row r="45" spans="1:38" x14ac:dyDescent="0.2">
      <c r="A45" s="59" t="s">
        <v>162</v>
      </c>
      <c r="B45" s="11">
        <f>[41]Dezembro!$H$5</f>
        <v>19.8</v>
      </c>
      <c r="C45" s="11">
        <f>[41]Dezembro!$H$6</f>
        <v>12.24</v>
      </c>
      <c r="D45" s="11">
        <f>[41]Dezembro!$H$7</f>
        <v>13.32</v>
      </c>
      <c r="E45" s="11">
        <f>[41]Dezembro!$H$8</f>
        <v>11.879999999999999</v>
      </c>
      <c r="F45" s="11">
        <f>[41]Dezembro!$H$9</f>
        <v>11.520000000000001</v>
      </c>
      <c r="G45" s="11">
        <f>[41]Dezembro!$H$10</f>
        <v>9</v>
      </c>
      <c r="H45" s="11">
        <f>[41]Dezembro!$H$11</f>
        <v>16.920000000000002</v>
      </c>
      <c r="I45" s="11">
        <f>[41]Dezembro!$H$12</f>
        <v>16.559999999999999</v>
      </c>
      <c r="J45" s="11">
        <f>[41]Dezembro!$H$13</f>
        <v>23.400000000000002</v>
      </c>
      <c r="K45" s="11">
        <f>[41]Dezembro!$H$14</f>
        <v>19.440000000000001</v>
      </c>
      <c r="L45" s="11">
        <f>[41]Dezembro!$H$15</f>
        <v>23.400000000000002</v>
      </c>
      <c r="M45" s="11">
        <f>[41]Dezembro!$H$16</f>
        <v>22.68</v>
      </c>
      <c r="N45" s="11">
        <f>[41]Dezembro!$H$17</f>
        <v>15.840000000000002</v>
      </c>
      <c r="O45" s="11">
        <f>[41]Dezembro!$H$18</f>
        <v>19.440000000000001</v>
      </c>
      <c r="P45" s="11">
        <f>[41]Dezembro!$H$19</f>
        <v>14.04</v>
      </c>
      <c r="Q45" s="11">
        <f>[41]Dezembro!$H$20</f>
        <v>15.120000000000001</v>
      </c>
      <c r="R45" s="11">
        <f>[41]Dezembro!$H$21</f>
        <v>15.120000000000001</v>
      </c>
      <c r="S45" s="11">
        <f>[41]Dezembro!$H$22</f>
        <v>18.36</v>
      </c>
      <c r="T45" s="11">
        <f>[41]Dezembro!$H$23</f>
        <v>19.079999999999998</v>
      </c>
      <c r="U45" s="11">
        <f>[41]Dezembro!$H$24</f>
        <v>17.64</v>
      </c>
      <c r="V45" s="11">
        <f>[41]Dezembro!$H$25</f>
        <v>21.96</v>
      </c>
      <c r="W45" s="11">
        <f>[41]Dezembro!$H$26</f>
        <v>27.720000000000002</v>
      </c>
      <c r="X45" s="11">
        <f>[41]Dezembro!$H$27</f>
        <v>18.720000000000002</v>
      </c>
      <c r="Y45" s="11">
        <f>[41]Dezembro!$H$28</f>
        <v>11.16</v>
      </c>
      <c r="Z45" s="11">
        <f>[41]Dezembro!$H$29</f>
        <v>19.079999999999998</v>
      </c>
      <c r="AA45" s="11">
        <f>[41]Dezembro!$H$30</f>
        <v>11.879999999999999</v>
      </c>
      <c r="AB45" s="11">
        <f>[41]Dezembro!$H$31</f>
        <v>18.720000000000002</v>
      </c>
      <c r="AC45" s="11">
        <f>[41]Dezembro!$H$32</f>
        <v>29.880000000000003</v>
      </c>
      <c r="AD45" s="11">
        <f>[41]Dezembro!$H$33</f>
        <v>18</v>
      </c>
      <c r="AE45" s="11">
        <f>[41]Dezembro!$H$34</f>
        <v>12.96</v>
      </c>
      <c r="AF45" s="11">
        <f>[41]Dezembro!$H$35</f>
        <v>24.12</v>
      </c>
      <c r="AG45" s="15">
        <f>MAX(B45:AF45)</f>
        <v>29.880000000000003</v>
      </c>
      <c r="AH45" s="117">
        <f t="shared" si="20"/>
        <v>17.70967741935484</v>
      </c>
    </row>
    <row r="46" spans="1:38" x14ac:dyDescent="0.2">
      <c r="A46" s="59" t="s">
        <v>19</v>
      </c>
      <c r="B46" s="11">
        <f>[42]Dezembro!$H$5</f>
        <v>14.04</v>
      </c>
      <c r="C46" s="11">
        <f>[42]Dezembro!$H$6</f>
        <v>16.559999999999999</v>
      </c>
      <c r="D46" s="11">
        <f>[42]Dezembro!$H$7</f>
        <v>16.2</v>
      </c>
      <c r="E46" s="11">
        <f>[42]Dezembro!$H$8</f>
        <v>14.4</v>
      </c>
      <c r="F46" s="11">
        <f>[42]Dezembro!$H$9</f>
        <v>7.9200000000000008</v>
      </c>
      <c r="G46" s="11">
        <f>[42]Dezembro!$H$10</f>
        <v>11.16</v>
      </c>
      <c r="H46" s="11">
        <f>[42]Dezembro!$H$11</f>
        <v>14.4</v>
      </c>
      <c r="I46" s="11">
        <f>[42]Dezembro!$H$12</f>
        <v>9.7200000000000006</v>
      </c>
      <c r="J46" s="11">
        <f>[42]Dezembro!$H$13</f>
        <v>16.559999999999999</v>
      </c>
      <c r="K46" s="11">
        <f>[42]Dezembro!$H$14</f>
        <v>10.8</v>
      </c>
      <c r="L46" s="11">
        <f>[42]Dezembro!$H$15</f>
        <v>17.28</v>
      </c>
      <c r="M46" s="11">
        <f>[42]Dezembro!$H$16</f>
        <v>12.6</v>
      </c>
      <c r="N46" s="11">
        <f>[42]Dezembro!$H$17</f>
        <v>17.64</v>
      </c>
      <c r="O46" s="11">
        <f>[42]Dezembro!$H$18</f>
        <v>19.8</v>
      </c>
      <c r="P46" s="11">
        <f>[42]Dezembro!$H$19</f>
        <v>16.920000000000002</v>
      </c>
      <c r="Q46" s="11">
        <f>[42]Dezembro!$H$20</f>
        <v>9.7200000000000006</v>
      </c>
      <c r="R46" s="11">
        <f>[42]Dezembro!$H$21</f>
        <v>15.840000000000002</v>
      </c>
      <c r="S46" s="11">
        <f>[42]Dezembro!$H$22</f>
        <v>13.68</v>
      </c>
      <c r="T46" s="11">
        <f>[42]Dezembro!$H$23</f>
        <v>13.32</v>
      </c>
      <c r="U46" s="11">
        <f>[42]Dezembro!$H$24</f>
        <v>16.2</v>
      </c>
      <c r="V46" s="11">
        <f>[42]Dezembro!$H$25</f>
        <v>19.8</v>
      </c>
      <c r="W46" s="11">
        <f>[42]Dezembro!$H$26</f>
        <v>11.16</v>
      </c>
      <c r="X46" s="11">
        <f>[42]Dezembro!$H$27</f>
        <v>10.44</v>
      </c>
      <c r="Y46" s="11">
        <f>[42]Dezembro!$H$28</f>
        <v>10.08</v>
      </c>
      <c r="Z46" s="11">
        <f>[42]Dezembro!$H$29</f>
        <v>16.559999999999999</v>
      </c>
      <c r="AA46" s="11">
        <f>[42]Dezembro!$H$30</f>
        <v>14.76</v>
      </c>
      <c r="AB46" s="11">
        <f>[42]Dezembro!$H$31</f>
        <v>10.8</v>
      </c>
      <c r="AC46" s="11">
        <f>[42]Dezembro!$H$32</f>
        <v>14.4</v>
      </c>
      <c r="AD46" s="11">
        <f>[42]Dezembro!$H$33</f>
        <v>16.2</v>
      </c>
      <c r="AE46" s="11">
        <f>[42]Dezembro!$H$34</f>
        <v>15.48</v>
      </c>
      <c r="AF46" s="11">
        <f>[42]Dezembro!$H$35</f>
        <v>8.64</v>
      </c>
      <c r="AG46" s="15">
        <f t="shared" ref="AG46:AG49" si="21">MAX(B46:AF46)</f>
        <v>19.8</v>
      </c>
      <c r="AH46" s="117">
        <f t="shared" ref="AH46:AH49" si="22">AVERAGE(B46:AF46)</f>
        <v>13.970322580645162</v>
      </c>
      <c r="AI46" s="12" t="s">
        <v>47</v>
      </c>
    </row>
    <row r="47" spans="1:38" x14ac:dyDescent="0.2">
      <c r="A47" s="59" t="s">
        <v>31</v>
      </c>
      <c r="B47" s="11">
        <f>[43]Dezembro!$H$5</f>
        <v>12.24</v>
      </c>
      <c r="C47" s="11">
        <f>[43]Dezembro!$H$6</f>
        <v>19.079999999999998</v>
      </c>
      <c r="D47" s="11">
        <f>[43]Dezembro!$H$7</f>
        <v>14.04</v>
      </c>
      <c r="E47" s="11">
        <f>[43]Dezembro!$H$8</f>
        <v>12.6</v>
      </c>
      <c r="F47" s="11">
        <f>[43]Dezembro!$H$9</f>
        <v>8.2799999999999994</v>
      </c>
      <c r="G47" s="11">
        <f>[43]Dezembro!$H$10</f>
        <v>11.879999999999999</v>
      </c>
      <c r="H47" s="11">
        <f>[43]Dezembro!$H$11</f>
        <v>19.079999999999998</v>
      </c>
      <c r="I47" s="11">
        <f>[43]Dezembro!$H$12</f>
        <v>14.76</v>
      </c>
      <c r="J47" s="11">
        <f>[43]Dezembro!$H$13</f>
        <v>27</v>
      </c>
      <c r="K47" s="11">
        <f>[43]Dezembro!$H$14</f>
        <v>15.840000000000002</v>
      </c>
      <c r="L47" s="11">
        <f>[43]Dezembro!$H$15</f>
        <v>17.28</v>
      </c>
      <c r="M47" s="11">
        <f>[43]Dezembro!$H$16</f>
        <v>12.96</v>
      </c>
      <c r="N47" s="11">
        <f>[43]Dezembro!$H$17</f>
        <v>12.6</v>
      </c>
      <c r="O47" s="11">
        <f>[43]Dezembro!$H$18</f>
        <v>17.64</v>
      </c>
      <c r="P47" s="11">
        <f>[43]Dezembro!$H$19</f>
        <v>12.24</v>
      </c>
      <c r="Q47" s="11">
        <f>[43]Dezembro!$H$20</f>
        <v>11.879999999999999</v>
      </c>
      <c r="R47" s="11">
        <f>[43]Dezembro!$H$21</f>
        <v>13.68</v>
      </c>
      <c r="S47" s="11">
        <f>[43]Dezembro!$H$22</f>
        <v>15.48</v>
      </c>
      <c r="T47" s="11">
        <f>[43]Dezembro!$H$23</f>
        <v>10.8</v>
      </c>
      <c r="U47" s="11">
        <f>[43]Dezembro!$H$24</f>
        <v>11.879999999999999</v>
      </c>
      <c r="V47" s="11">
        <f>[43]Dezembro!$H$25</f>
        <v>13.68</v>
      </c>
      <c r="W47" s="11">
        <f>[43]Dezembro!$H$26</f>
        <v>12.24</v>
      </c>
      <c r="X47" s="11">
        <f>[43]Dezembro!$H$27</f>
        <v>12.24</v>
      </c>
      <c r="Y47" s="11">
        <f>[43]Dezembro!$H$28</f>
        <v>14.76</v>
      </c>
      <c r="Z47" s="11">
        <f>[43]Dezembro!$H$29</f>
        <v>13.68</v>
      </c>
      <c r="AA47" s="11">
        <f>[43]Dezembro!$H$30</f>
        <v>17.28</v>
      </c>
      <c r="AB47" s="11">
        <f>[43]Dezembro!$H$31</f>
        <v>11.16</v>
      </c>
      <c r="AC47" s="11">
        <f>[43]Dezembro!$H$32</f>
        <v>12.6</v>
      </c>
      <c r="AD47" s="11">
        <f>[43]Dezembro!$H$33</f>
        <v>13.68</v>
      </c>
      <c r="AE47" s="11">
        <f>[43]Dezembro!$H$34</f>
        <v>13.32</v>
      </c>
      <c r="AF47" s="11">
        <f>[43]Dezembro!$H$35</f>
        <v>12.96</v>
      </c>
      <c r="AG47" s="15">
        <f t="shared" si="21"/>
        <v>27</v>
      </c>
      <c r="AH47" s="117">
        <f t="shared" si="22"/>
        <v>14.156129032258066</v>
      </c>
    </row>
    <row r="48" spans="1:38" x14ac:dyDescent="0.2">
      <c r="A48" s="59" t="s">
        <v>44</v>
      </c>
      <c r="B48" s="11">
        <f>[44]Dezembro!$H$5</f>
        <v>16.920000000000002</v>
      </c>
      <c r="C48" s="11">
        <f>[44]Dezembro!$H$6</f>
        <v>20.88</v>
      </c>
      <c r="D48" s="11">
        <f>[44]Dezembro!$H$7</f>
        <v>28.8</v>
      </c>
      <c r="E48" s="11">
        <f>[44]Dezembro!$H$8</f>
        <v>16.559999999999999</v>
      </c>
      <c r="F48" s="11">
        <f>[44]Dezembro!$H$9</f>
        <v>14.76</v>
      </c>
      <c r="G48" s="11">
        <f>[44]Dezembro!$H$10</f>
        <v>19.8</v>
      </c>
      <c r="H48" s="11">
        <f>[44]Dezembro!$H$11</f>
        <v>22.32</v>
      </c>
      <c r="I48" s="11">
        <f>[44]Dezembro!$H$12</f>
        <v>31.319999999999997</v>
      </c>
      <c r="J48" s="11">
        <f>[44]Dezembro!$H$13</f>
        <v>26.64</v>
      </c>
      <c r="K48" s="11">
        <f>[44]Dezembro!$H$14</f>
        <v>28.44</v>
      </c>
      <c r="L48" s="11">
        <f>[44]Dezembro!$H$15</f>
        <v>22.32</v>
      </c>
      <c r="M48" s="11">
        <f>[44]Dezembro!$H$16</f>
        <v>56.16</v>
      </c>
      <c r="N48" s="11">
        <f>[44]Dezembro!$H$17</f>
        <v>28.08</v>
      </c>
      <c r="O48" s="11">
        <f>[44]Dezembro!$H$18</f>
        <v>34.92</v>
      </c>
      <c r="P48" s="11">
        <f>[44]Dezembro!$H$19</f>
        <v>13.32</v>
      </c>
      <c r="Q48" s="11">
        <f>[44]Dezembro!$H$20</f>
        <v>14.76</v>
      </c>
      <c r="R48" s="11">
        <f>[44]Dezembro!$H$21</f>
        <v>19.079999999999998</v>
      </c>
      <c r="S48" s="11">
        <f>[44]Dezembro!$H$22</f>
        <v>17.64</v>
      </c>
      <c r="T48" s="11">
        <f>[44]Dezembro!$H$23</f>
        <v>18.36</v>
      </c>
      <c r="U48" s="11">
        <f>[44]Dezembro!$H$24</f>
        <v>15.48</v>
      </c>
      <c r="V48" s="11">
        <f>[44]Dezembro!$H$25</f>
        <v>21.96</v>
      </c>
      <c r="W48" s="11">
        <f>[44]Dezembro!$H$26</f>
        <v>20.16</v>
      </c>
      <c r="X48" s="11">
        <f>[44]Dezembro!$H$27</f>
        <v>18.720000000000002</v>
      </c>
      <c r="Y48" s="11">
        <f>[44]Dezembro!$H$28</f>
        <v>20.16</v>
      </c>
      <c r="Z48" s="11">
        <f>[44]Dezembro!$H$29</f>
        <v>19.8</v>
      </c>
      <c r="AA48" s="11">
        <f>[44]Dezembro!$H$30</f>
        <v>22.68</v>
      </c>
      <c r="AB48" s="11">
        <f>[44]Dezembro!$H$31</f>
        <v>18.36</v>
      </c>
      <c r="AC48" s="11">
        <f>[44]Dezembro!$H$32</f>
        <v>19.8</v>
      </c>
      <c r="AD48" s="11">
        <f>[44]Dezembro!$H$33</f>
        <v>22.68</v>
      </c>
      <c r="AE48" s="11">
        <f>[44]Dezembro!$H$34</f>
        <v>24.12</v>
      </c>
      <c r="AF48" s="11">
        <f>[44]Dezembro!$H$35</f>
        <v>24.12</v>
      </c>
      <c r="AG48" s="15">
        <f>MAX(B48:AF48)</f>
        <v>56.16</v>
      </c>
      <c r="AH48" s="117">
        <f t="shared" si="22"/>
        <v>22.552258064516121</v>
      </c>
      <c r="AI48" s="12" t="s">
        <v>47</v>
      </c>
    </row>
    <row r="49" spans="1:38" x14ac:dyDescent="0.2">
      <c r="A49" s="59" t="s">
        <v>20</v>
      </c>
      <c r="B49" s="11">
        <f>[45]Dezembro!$H$5</f>
        <v>9.3600000000000012</v>
      </c>
      <c r="C49" s="11">
        <f>[45]Dezembro!$H$6</f>
        <v>12.96</v>
      </c>
      <c r="D49" s="11">
        <f>[45]Dezembro!$H$7</f>
        <v>9</v>
      </c>
      <c r="E49" s="11">
        <f>[45]Dezembro!$H$8</f>
        <v>8.64</v>
      </c>
      <c r="F49" s="11">
        <f>[45]Dezembro!$H$9</f>
        <v>11.879999999999999</v>
      </c>
      <c r="G49" s="11">
        <f>[45]Dezembro!$H$10</f>
        <v>10.44</v>
      </c>
      <c r="H49" s="11">
        <f>[45]Dezembro!$H$11</f>
        <v>17.64</v>
      </c>
      <c r="I49" s="11">
        <f>[45]Dezembro!$H$12</f>
        <v>10.44</v>
      </c>
      <c r="J49" s="11">
        <f>[45]Dezembro!$H$13</f>
        <v>9.3600000000000012</v>
      </c>
      <c r="K49" s="11">
        <f>[45]Dezembro!$H$14</f>
        <v>12.6</v>
      </c>
      <c r="L49" s="11">
        <f>[45]Dezembro!$H$15</f>
        <v>14.4</v>
      </c>
      <c r="M49" s="11">
        <f>[45]Dezembro!$H$16</f>
        <v>17.28</v>
      </c>
      <c r="N49" s="11">
        <f>[45]Dezembro!$H$17</f>
        <v>11.16</v>
      </c>
      <c r="O49" s="11">
        <f>[45]Dezembro!$H$18</f>
        <v>11.879999999999999</v>
      </c>
      <c r="P49" s="11">
        <f>[45]Dezembro!$H$19</f>
        <v>9.3600000000000012</v>
      </c>
      <c r="Q49" s="11">
        <f>[45]Dezembro!$H$20</f>
        <v>7.9200000000000008</v>
      </c>
      <c r="R49" s="11">
        <f>[45]Dezembro!$H$21</f>
        <v>12.96</v>
      </c>
      <c r="S49" s="11">
        <f>[45]Dezembro!$H$22</f>
        <v>11.520000000000001</v>
      </c>
      <c r="T49" s="11">
        <f>[45]Dezembro!$H$23</f>
        <v>10.8</v>
      </c>
      <c r="U49" s="11">
        <f>[45]Dezembro!$H$24</f>
        <v>15.48</v>
      </c>
      <c r="V49" s="11">
        <f>[45]Dezembro!$H$25</f>
        <v>18.720000000000002</v>
      </c>
      <c r="W49" s="11">
        <f>[45]Dezembro!$H$26</f>
        <v>12.96</v>
      </c>
      <c r="X49" s="11">
        <f>[45]Dezembro!$H$27</f>
        <v>12.96</v>
      </c>
      <c r="Y49" s="11">
        <f>[45]Dezembro!$H$28</f>
        <v>10.8</v>
      </c>
      <c r="Z49" s="11">
        <f>[45]Dezembro!$H$29</f>
        <v>9</v>
      </c>
      <c r="AA49" s="11">
        <f>[45]Dezembro!$H$30</f>
        <v>14.4</v>
      </c>
      <c r="AB49" s="11">
        <f>[45]Dezembro!$H$31</f>
        <v>8.64</v>
      </c>
      <c r="AC49" s="11">
        <f>[45]Dezembro!$H$32</f>
        <v>20.16</v>
      </c>
      <c r="AD49" s="11">
        <f>[45]Dezembro!$H$33</f>
        <v>13.68</v>
      </c>
      <c r="AE49" s="11">
        <f>[45]Dezembro!$H$34</f>
        <v>13.32</v>
      </c>
      <c r="AF49" s="11">
        <f>[45]Dezembro!$H$35</f>
        <v>10.44</v>
      </c>
      <c r="AG49" s="15">
        <f t="shared" si="21"/>
        <v>20.16</v>
      </c>
      <c r="AH49" s="117">
        <f t="shared" si="22"/>
        <v>12.263225806451612</v>
      </c>
    </row>
    <row r="50" spans="1:38" s="5" customFormat="1" ht="17.100000000000001" customHeight="1" x14ac:dyDescent="0.2">
      <c r="A50" s="60" t="s">
        <v>33</v>
      </c>
      <c r="B50" s="13">
        <f t="shared" ref="B50:AG50" si="23">MAX(B5:B49)</f>
        <v>29.880000000000003</v>
      </c>
      <c r="C50" s="13">
        <f t="shared" si="23"/>
        <v>30.240000000000002</v>
      </c>
      <c r="D50" s="13">
        <f t="shared" si="23"/>
        <v>29.880000000000003</v>
      </c>
      <c r="E50" s="13">
        <f t="shared" si="23"/>
        <v>19.440000000000001</v>
      </c>
      <c r="F50" s="13">
        <f t="shared" si="23"/>
        <v>17.28</v>
      </c>
      <c r="G50" s="13">
        <f t="shared" si="23"/>
        <v>28.8</v>
      </c>
      <c r="H50" s="13">
        <f t="shared" si="23"/>
        <v>28.44</v>
      </c>
      <c r="I50" s="13">
        <f t="shared" si="23"/>
        <v>31.319999999999997</v>
      </c>
      <c r="J50" s="13">
        <f t="shared" si="23"/>
        <v>30.240000000000002</v>
      </c>
      <c r="K50" s="13">
        <f t="shared" si="23"/>
        <v>28.44</v>
      </c>
      <c r="L50" s="13">
        <f t="shared" si="23"/>
        <v>26.64</v>
      </c>
      <c r="M50" s="13">
        <f t="shared" si="23"/>
        <v>56.16</v>
      </c>
      <c r="N50" s="13">
        <f t="shared" si="23"/>
        <v>40.680000000000007</v>
      </c>
      <c r="O50" s="13">
        <f t="shared" si="23"/>
        <v>34.92</v>
      </c>
      <c r="P50" s="13">
        <f t="shared" si="23"/>
        <v>28.44</v>
      </c>
      <c r="Q50" s="13">
        <f t="shared" si="23"/>
        <v>24.840000000000003</v>
      </c>
      <c r="R50" s="13">
        <f t="shared" si="23"/>
        <v>23.400000000000002</v>
      </c>
      <c r="S50" s="13">
        <f t="shared" si="23"/>
        <v>30.96</v>
      </c>
      <c r="T50" s="13">
        <f t="shared" si="23"/>
        <v>25.56</v>
      </c>
      <c r="U50" s="13">
        <f t="shared" si="23"/>
        <v>31.680000000000003</v>
      </c>
      <c r="V50" s="13">
        <f t="shared" si="23"/>
        <v>39.6</v>
      </c>
      <c r="W50" s="13">
        <f t="shared" si="23"/>
        <v>29.16</v>
      </c>
      <c r="X50" s="13">
        <f t="shared" si="23"/>
        <v>28.44</v>
      </c>
      <c r="Y50" s="13">
        <f t="shared" si="23"/>
        <v>28.08</v>
      </c>
      <c r="Z50" s="13">
        <f t="shared" si="23"/>
        <v>27.720000000000002</v>
      </c>
      <c r="AA50" s="13">
        <f t="shared" si="23"/>
        <v>22.68</v>
      </c>
      <c r="AB50" s="13">
        <f t="shared" si="23"/>
        <v>32.04</v>
      </c>
      <c r="AC50" s="13">
        <f t="shared" si="23"/>
        <v>29.880000000000003</v>
      </c>
      <c r="AD50" s="13">
        <f t="shared" si="23"/>
        <v>25.2</v>
      </c>
      <c r="AE50" s="13">
        <f t="shared" si="23"/>
        <v>24.12</v>
      </c>
      <c r="AF50" s="13">
        <f t="shared" ref="AF50" si="24">MAX(AF5:AF49)</f>
        <v>24.12</v>
      </c>
      <c r="AG50" s="15">
        <f t="shared" si="23"/>
        <v>56.16</v>
      </c>
      <c r="AH50" s="95">
        <f>AVERAGE(AH5:AH49)</f>
        <v>15.369434448852854</v>
      </c>
      <c r="AL50" s="5" t="s">
        <v>47</v>
      </c>
    </row>
    <row r="51" spans="1:38" x14ac:dyDescent="0.2">
      <c r="A51" s="48"/>
      <c r="B51" s="49"/>
      <c r="C51" s="49"/>
      <c r="D51" s="49" t="s">
        <v>101</v>
      </c>
      <c r="E51" s="49"/>
      <c r="F51" s="49"/>
      <c r="G51" s="49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56"/>
      <c r="AE51" s="62" t="s">
        <v>47</v>
      </c>
      <c r="AF51" s="62"/>
      <c r="AG51" s="53"/>
      <c r="AH51" s="55"/>
      <c r="AK51" t="s">
        <v>47</v>
      </c>
    </row>
    <row r="52" spans="1:38" x14ac:dyDescent="0.2">
      <c r="A52" s="48"/>
      <c r="B52" s="50" t="s">
        <v>102</v>
      </c>
      <c r="C52" s="50"/>
      <c r="D52" s="50"/>
      <c r="E52" s="50"/>
      <c r="F52" s="50"/>
      <c r="G52" s="50"/>
      <c r="H52" s="50"/>
      <c r="I52" s="50"/>
      <c r="J52" s="91"/>
      <c r="K52" s="91"/>
      <c r="L52" s="91"/>
      <c r="M52" s="91" t="s">
        <v>45</v>
      </c>
      <c r="N52" s="91"/>
      <c r="O52" s="91"/>
      <c r="P52" s="91"/>
      <c r="Q52" s="91"/>
      <c r="R52" s="91"/>
      <c r="S52" s="91"/>
      <c r="T52" s="140" t="s">
        <v>97</v>
      </c>
      <c r="U52" s="140"/>
      <c r="V52" s="140"/>
      <c r="W52" s="140"/>
      <c r="X52" s="140"/>
      <c r="Y52" s="91"/>
      <c r="Z52" s="91"/>
      <c r="AA52" s="91"/>
      <c r="AB52" s="91"/>
      <c r="AC52" s="91"/>
      <c r="AD52" s="91"/>
      <c r="AE52" s="91"/>
      <c r="AF52" s="120"/>
      <c r="AG52" s="53"/>
      <c r="AH52" s="52"/>
      <c r="AJ52" t="s">
        <v>47</v>
      </c>
      <c r="AK52" t="s">
        <v>47</v>
      </c>
      <c r="AL52" t="s">
        <v>47</v>
      </c>
    </row>
    <row r="53" spans="1:38" x14ac:dyDescent="0.2">
      <c r="A53" s="51"/>
      <c r="B53" s="91"/>
      <c r="C53" s="91"/>
      <c r="D53" s="91"/>
      <c r="E53" s="91"/>
      <c r="F53" s="91"/>
      <c r="G53" s="91"/>
      <c r="H53" s="91"/>
      <c r="I53" s="91"/>
      <c r="J53" s="92"/>
      <c r="K53" s="92"/>
      <c r="L53" s="92"/>
      <c r="M53" s="92" t="s">
        <v>46</v>
      </c>
      <c r="N53" s="92"/>
      <c r="O53" s="92"/>
      <c r="P53" s="92"/>
      <c r="Q53" s="91"/>
      <c r="R53" s="91"/>
      <c r="S53" s="91"/>
      <c r="T53" s="141" t="s">
        <v>98</v>
      </c>
      <c r="U53" s="141"/>
      <c r="V53" s="141"/>
      <c r="W53" s="141"/>
      <c r="X53" s="141"/>
      <c r="Y53" s="91"/>
      <c r="Z53" s="91"/>
      <c r="AA53" s="91"/>
      <c r="AB53" s="91"/>
      <c r="AC53" s="91"/>
      <c r="AD53" s="56"/>
      <c r="AE53" s="56"/>
      <c r="AF53" s="56"/>
      <c r="AG53" s="53"/>
      <c r="AH53" s="52"/>
    </row>
    <row r="54" spans="1:38" x14ac:dyDescent="0.2">
      <c r="A54" s="48"/>
      <c r="B54" s="49"/>
      <c r="C54" s="49"/>
      <c r="D54" s="49"/>
      <c r="E54" s="49"/>
      <c r="F54" s="49"/>
      <c r="G54" s="49"/>
      <c r="H54" s="49"/>
      <c r="I54" s="49"/>
      <c r="J54" s="49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56"/>
      <c r="AE54" s="56"/>
      <c r="AF54" s="56"/>
      <c r="AG54" s="53"/>
      <c r="AH54" s="96"/>
      <c r="AL54" t="s">
        <v>47</v>
      </c>
    </row>
    <row r="55" spans="1:38" x14ac:dyDescent="0.2">
      <c r="A55" s="5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56"/>
      <c r="AF55" s="56"/>
      <c r="AG55" s="53"/>
      <c r="AH55" s="55"/>
    </row>
    <row r="56" spans="1:38" x14ac:dyDescent="0.2">
      <c r="A56" s="51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57"/>
      <c r="AF56" s="57"/>
      <c r="AG56" s="53"/>
      <c r="AH56" s="55"/>
    </row>
    <row r="57" spans="1:38" ht="13.5" thickBot="1" x14ac:dyDescent="0.25">
      <c r="A57" s="63"/>
      <c r="B57" s="64"/>
      <c r="C57" s="64"/>
      <c r="D57" s="64"/>
      <c r="E57" s="64"/>
      <c r="F57" s="64"/>
      <c r="G57" s="64" t="s">
        <v>47</v>
      </c>
      <c r="H57" s="64"/>
      <c r="I57" s="64"/>
      <c r="J57" s="64"/>
      <c r="K57" s="64"/>
      <c r="L57" s="64" t="s">
        <v>47</v>
      </c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5"/>
      <c r="AH57" s="97"/>
    </row>
    <row r="58" spans="1:38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H58" s="1"/>
    </row>
    <row r="60" spans="1:38" x14ac:dyDescent="0.2">
      <c r="AA60" s="3" t="s">
        <v>47</v>
      </c>
      <c r="AH60" t="s">
        <v>47</v>
      </c>
    </row>
    <row r="61" spans="1:38" x14ac:dyDescent="0.2">
      <c r="U61" s="3" t="s">
        <v>47</v>
      </c>
    </row>
    <row r="62" spans="1:38" x14ac:dyDescent="0.2">
      <c r="J62" s="3" t="s">
        <v>47</v>
      </c>
      <c r="N62" s="3" t="s">
        <v>47</v>
      </c>
      <c r="S62" s="3" t="s">
        <v>47</v>
      </c>
      <c r="V62" s="3" t="s">
        <v>47</v>
      </c>
    </row>
    <row r="63" spans="1:38" x14ac:dyDescent="0.2">
      <c r="G63" s="3" t="s">
        <v>47</v>
      </c>
      <c r="H63" s="3" t="s">
        <v>229</v>
      </c>
      <c r="P63" s="3" t="s">
        <v>47</v>
      </c>
      <c r="S63" s="3" t="s">
        <v>47</v>
      </c>
      <c r="U63" s="3" t="s">
        <v>47</v>
      </c>
      <c r="V63" s="3" t="s">
        <v>47</v>
      </c>
      <c r="AC63" s="3" t="s">
        <v>47</v>
      </c>
    </row>
    <row r="64" spans="1:38" x14ac:dyDescent="0.2">
      <c r="T64" s="3" t="s">
        <v>47</v>
      </c>
      <c r="W64" s="3" t="s">
        <v>47</v>
      </c>
      <c r="AA64" s="3" t="s">
        <v>47</v>
      </c>
      <c r="AE64" s="3" t="s">
        <v>47</v>
      </c>
    </row>
    <row r="65" spans="7:31" x14ac:dyDescent="0.2">
      <c r="W65" s="3" t="s">
        <v>47</v>
      </c>
      <c r="Z65" s="3" t="s">
        <v>47</v>
      </c>
    </row>
    <row r="66" spans="7:31" x14ac:dyDescent="0.2">
      <c r="P66" s="3" t="s">
        <v>47</v>
      </c>
      <c r="Q66" s="3" t="s">
        <v>47</v>
      </c>
      <c r="AA66" s="3" t="s">
        <v>47</v>
      </c>
      <c r="AE66" s="3" t="s">
        <v>47</v>
      </c>
    </row>
    <row r="68" spans="7:31" x14ac:dyDescent="0.2">
      <c r="K68" s="3" t="s">
        <v>47</v>
      </c>
      <c r="M68" s="3" t="s">
        <v>47</v>
      </c>
    </row>
    <row r="69" spans="7:31" x14ac:dyDescent="0.2">
      <c r="G69" s="3" t="s">
        <v>47</v>
      </c>
    </row>
    <row r="70" spans="7:31" x14ac:dyDescent="0.2">
      <c r="M70" s="3" t="s">
        <v>47</v>
      </c>
    </row>
    <row r="72" spans="7:31" x14ac:dyDescent="0.2">
      <c r="R72" s="3" t="s">
        <v>47</v>
      </c>
    </row>
  </sheetData>
  <sheetProtection password="C6EC" sheet="1" objects="1" scenarios="1"/>
  <mergeCells count="36"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2"/>
  <sheetViews>
    <sheetView workbookViewId="0">
      <selection activeCell="AJ68" sqref="AJ68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8.140625" style="6" bestFit="1" customWidth="1"/>
  </cols>
  <sheetData>
    <row r="1" spans="1:38" ht="20.100000000000001" customHeight="1" thickBot="1" x14ac:dyDescent="0.25">
      <c r="A1" s="148" t="s">
        <v>29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50"/>
    </row>
    <row r="2" spans="1:38" s="4" customFormat="1" ht="16.5" customHeight="1" x14ac:dyDescent="0.2">
      <c r="A2" s="174" t="s">
        <v>21</v>
      </c>
      <c r="B2" s="145" t="s">
        <v>230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78"/>
    </row>
    <row r="3" spans="1:38" s="5" customFormat="1" ht="12" customHeight="1" x14ac:dyDescent="0.2">
      <c r="A3" s="175"/>
      <c r="B3" s="176">
        <v>1</v>
      </c>
      <c r="C3" s="170">
        <f>SUM(B3+1)</f>
        <v>2</v>
      </c>
      <c r="D3" s="170">
        <f t="shared" ref="D3:AD3" si="0">SUM(C3+1)</f>
        <v>3</v>
      </c>
      <c r="E3" s="170">
        <f t="shared" si="0"/>
        <v>4</v>
      </c>
      <c r="F3" s="170">
        <f t="shared" si="0"/>
        <v>5</v>
      </c>
      <c r="G3" s="170">
        <f t="shared" si="0"/>
        <v>6</v>
      </c>
      <c r="H3" s="170">
        <f t="shared" si="0"/>
        <v>7</v>
      </c>
      <c r="I3" s="170">
        <f t="shared" si="0"/>
        <v>8</v>
      </c>
      <c r="J3" s="170">
        <f t="shared" si="0"/>
        <v>9</v>
      </c>
      <c r="K3" s="170">
        <f t="shared" si="0"/>
        <v>10</v>
      </c>
      <c r="L3" s="170">
        <f t="shared" si="0"/>
        <v>11</v>
      </c>
      <c r="M3" s="170">
        <f t="shared" si="0"/>
        <v>12</v>
      </c>
      <c r="N3" s="170">
        <f t="shared" si="0"/>
        <v>13</v>
      </c>
      <c r="O3" s="170">
        <f t="shared" si="0"/>
        <v>14</v>
      </c>
      <c r="P3" s="170">
        <f t="shared" si="0"/>
        <v>15</v>
      </c>
      <c r="Q3" s="170">
        <f t="shared" si="0"/>
        <v>16</v>
      </c>
      <c r="R3" s="170">
        <f t="shared" si="0"/>
        <v>17</v>
      </c>
      <c r="S3" s="170">
        <f t="shared" si="0"/>
        <v>18</v>
      </c>
      <c r="T3" s="170">
        <f t="shared" si="0"/>
        <v>19</v>
      </c>
      <c r="U3" s="170">
        <f t="shared" si="0"/>
        <v>20</v>
      </c>
      <c r="V3" s="170">
        <f t="shared" si="0"/>
        <v>21</v>
      </c>
      <c r="W3" s="170">
        <f t="shared" si="0"/>
        <v>22</v>
      </c>
      <c r="X3" s="170">
        <f t="shared" si="0"/>
        <v>23</v>
      </c>
      <c r="Y3" s="170">
        <f t="shared" si="0"/>
        <v>24</v>
      </c>
      <c r="Z3" s="170">
        <f t="shared" si="0"/>
        <v>25</v>
      </c>
      <c r="AA3" s="170">
        <f t="shared" si="0"/>
        <v>26</v>
      </c>
      <c r="AB3" s="170">
        <f t="shared" si="0"/>
        <v>27</v>
      </c>
      <c r="AC3" s="170">
        <f t="shared" si="0"/>
        <v>28</v>
      </c>
      <c r="AD3" s="170">
        <f t="shared" si="0"/>
        <v>29</v>
      </c>
      <c r="AE3" s="179">
        <v>30</v>
      </c>
      <c r="AF3" s="181">
        <v>31</v>
      </c>
      <c r="AG3" s="124" t="s">
        <v>222</v>
      </c>
    </row>
    <row r="4" spans="1:38" s="5" customFormat="1" ht="13.5" customHeight="1" x14ac:dyDescent="0.2">
      <c r="A4" s="175"/>
      <c r="B4" s="177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80"/>
      <c r="AF4" s="144"/>
      <c r="AG4" s="125" t="s">
        <v>35</v>
      </c>
    </row>
    <row r="5" spans="1:38" s="5" customFormat="1" x14ac:dyDescent="0.2">
      <c r="A5" s="99" t="s">
        <v>40</v>
      </c>
      <c r="B5" s="135" t="str">
        <f>[1]Dezembro!$I$5</f>
        <v>SO</v>
      </c>
      <c r="C5" s="135" t="str">
        <f>[1]Dezembro!$I$6</f>
        <v>SO</v>
      </c>
      <c r="D5" s="135" t="str">
        <f>[1]Dezembro!$I$7</f>
        <v>SO</v>
      </c>
      <c r="E5" s="135" t="str">
        <f>[1]Dezembro!$I$8</f>
        <v>SO</v>
      </c>
      <c r="F5" s="135" t="str">
        <f>[1]Dezembro!$I$9</f>
        <v>SO</v>
      </c>
      <c r="G5" s="135" t="str">
        <f>[1]Dezembro!$I$10</f>
        <v>SO</v>
      </c>
      <c r="H5" s="135" t="str">
        <f>[1]Dezembro!$I$11</f>
        <v>SO</v>
      </c>
      <c r="I5" s="135" t="str">
        <f>[1]Dezembro!$I$12</f>
        <v>SO</v>
      </c>
      <c r="J5" s="135" t="str">
        <f>[1]Dezembro!$I$13</f>
        <v>SO</v>
      </c>
      <c r="K5" s="135" t="str">
        <f>[1]Dezembro!$I$14</f>
        <v>SO</v>
      </c>
      <c r="L5" s="135" t="str">
        <f>[1]Dezembro!$I$15</f>
        <v>SO</v>
      </c>
      <c r="M5" s="135" t="str">
        <f>[1]Dezembro!$I$16</f>
        <v>SO</v>
      </c>
      <c r="N5" s="135" t="str">
        <f>[1]Dezembro!$I$17</f>
        <v>SO</v>
      </c>
      <c r="O5" s="135" t="str">
        <f>[1]Dezembro!$I$18</f>
        <v>SO</v>
      </c>
      <c r="P5" s="135" t="str">
        <f>[1]Dezembro!$I$19</f>
        <v>SO</v>
      </c>
      <c r="Q5" s="135" t="str">
        <f>[1]Dezembro!$I$20</f>
        <v>SO</v>
      </c>
      <c r="R5" s="135" t="str">
        <f>[1]Dezembro!$I$21</f>
        <v>SO</v>
      </c>
      <c r="S5" s="135" t="str">
        <f>[1]Dezembro!$I$22</f>
        <v>SO</v>
      </c>
      <c r="T5" s="135" t="str">
        <f>[1]Dezembro!$I$23</f>
        <v>SO</v>
      </c>
      <c r="U5" s="135" t="str">
        <f>[1]Dezembro!$I$24</f>
        <v>SO</v>
      </c>
      <c r="V5" s="135" t="str">
        <f>[1]Dezembro!$I$25</f>
        <v>SO</v>
      </c>
      <c r="W5" s="135" t="str">
        <f>[1]Dezembro!$I$26</f>
        <v>SO</v>
      </c>
      <c r="X5" s="135" t="str">
        <f>[1]Dezembro!$I$27</f>
        <v>SO</v>
      </c>
      <c r="Y5" s="135" t="str">
        <f>[1]Dezembro!$I$28</f>
        <v>SO</v>
      </c>
      <c r="Z5" s="135" t="str">
        <f>[1]Dezembro!$I$29</f>
        <v>SO</v>
      </c>
      <c r="AA5" s="135" t="str">
        <f>[1]Dezembro!$I$30</f>
        <v>SO</v>
      </c>
      <c r="AB5" s="135" t="str">
        <f>[1]Dezembro!$I$31</f>
        <v>SO</v>
      </c>
      <c r="AC5" s="135" t="str">
        <f>[1]Dezembro!$I$32</f>
        <v>SO</v>
      </c>
      <c r="AD5" s="135" t="str">
        <f>[1]Dezembro!$I$33</f>
        <v>SO</v>
      </c>
      <c r="AE5" s="135" t="str">
        <f>[1]Dezembro!$I$34</f>
        <v>SO</v>
      </c>
      <c r="AF5" s="135" t="str">
        <f>[1]Dezembro!$I$35</f>
        <v>SO</v>
      </c>
      <c r="AG5" s="134" t="str">
        <f>[1]Dezembro!$I$36</f>
        <v>SO</v>
      </c>
    </row>
    <row r="6" spans="1:38" x14ac:dyDescent="0.2">
      <c r="A6" s="99" t="s">
        <v>0</v>
      </c>
      <c r="B6" s="11" t="str">
        <f>[2]Dezembro!$I$5</f>
        <v>SO</v>
      </c>
      <c r="C6" s="11" t="str">
        <f>[2]Dezembro!$I$6</f>
        <v>SO</v>
      </c>
      <c r="D6" s="11" t="str">
        <f>[2]Dezembro!$I$7</f>
        <v>SO</v>
      </c>
      <c r="E6" s="11" t="str">
        <f>[2]Dezembro!$I$8</f>
        <v>SO</v>
      </c>
      <c r="F6" s="11" t="str">
        <f>[2]Dezembro!$I$9</f>
        <v>SO</v>
      </c>
      <c r="G6" s="11" t="str">
        <f>[2]Dezembro!$I$10</f>
        <v>SO</v>
      </c>
      <c r="H6" s="11" t="str">
        <f>[2]Dezembro!$I$11</f>
        <v>SO</v>
      </c>
      <c r="I6" s="11" t="str">
        <f>[2]Dezembro!$I$12</f>
        <v>SO</v>
      </c>
      <c r="J6" s="11" t="str">
        <f>[2]Dezembro!$I$13</f>
        <v>SO</v>
      </c>
      <c r="K6" s="11" t="str">
        <f>[2]Dezembro!$I$14</f>
        <v>SO</v>
      </c>
      <c r="L6" s="11" t="str">
        <f>[2]Dezembro!$I$15</f>
        <v>SO</v>
      </c>
      <c r="M6" s="11" t="str">
        <f>[2]Dezembro!$I$16</f>
        <v>SO</v>
      </c>
      <c r="N6" s="11" t="str">
        <f>[2]Dezembro!$I$17</f>
        <v>SO</v>
      </c>
      <c r="O6" s="11" t="str">
        <f>[2]Dezembro!$I$18</f>
        <v>SO</v>
      </c>
      <c r="P6" s="11" t="str">
        <f>[2]Dezembro!$I$19</f>
        <v>SO</v>
      </c>
      <c r="Q6" s="11" t="str">
        <f>[2]Dezembro!$I$20</f>
        <v>SO</v>
      </c>
      <c r="R6" s="11" t="str">
        <f>[2]Dezembro!$I$21</f>
        <v>SO</v>
      </c>
      <c r="S6" s="11" t="str">
        <f>[2]Dezembro!$I$22</f>
        <v>SO</v>
      </c>
      <c r="T6" s="135" t="str">
        <f>[2]Dezembro!$I$23</f>
        <v>SO</v>
      </c>
      <c r="U6" s="135" t="str">
        <f>[2]Dezembro!$I$24</f>
        <v>SO</v>
      </c>
      <c r="V6" s="135" t="str">
        <f>[2]Dezembro!$I$25</f>
        <v>SO</v>
      </c>
      <c r="W6" s="135" t="str">
        <f>[2]Dezembro!$I$26</f>
        <v>SO</v>
      </c>
      <c r="X6" s="135" t="str">
        <f>[2]Dezembro!$I$27</f>
        <v>SO</v>
      </c>
      <c r="Y6" s="135" t="str">
        <f>[2]Dezembro!$I$28</f>
        <v>SO</v>
      </c>
      <c r="Z6" s="135" t="str">
        <f>[2]Dezembro!$I$29</f>
        <v>SO</v>
      </c>
      <c r="AA6" s="135" t="str">
        <f>[2]Dezembro!$I$30</f>
        <v>SO</v>
      </c>
      <c r="AB6" s="135" t="str">
        <f>[2]Dezembro!$I$31</f>
        <v>SO</v>
      </c>
      <c r="AC6" s="135" t="str">
        <f>[2]Dezembro!$I$32</f>
        <v>SO</v>
      </c>
      <c r="AD6" s="135" t="str">
        <f>[2]Dezembro!$I$33</f>
        <v>SO</v>
      </c>
      <c r="AE6" s="135" t="str">
        <f>[2]Dezembro!$I$34</f>
        <v>SO</v>
      </c>
      <c r="AF6" s="135" t="str">
        <f>[2]Dezembro!$I$35</f>
        <v>SO</v>
      </c>
      <c r="AG6" s="134" t="str">
        <f>[2]Dezembro!$I$36</f>
        <v>SO</v>
      </c>
    </row>
    <row r="7" spans="1:38" x14ac:dyDescent="0.2">
      <c r="A7" s="99" t="s">
        <v>104</v>
      </c>
      <c r="B7" s="137" t="str">
        <f>[3]Dezembro!$I$5</f>
        <v>S</v>
      </c>
      <c r="C7" s="137" t="str">
        <f>[3]Dezembro!$I$6</f>
        <v>SO</v>
      </c>
      <c r="D7" s="137" t="str">
        <f>[3]Dezembro!$I$7</f>
        <v>SO</v>
      </c>
      <c r="E7" s="137" t="str">
        <f>[3]Dezembro!$I$8</f>
        <v>S</v>
      </c>
      <c r="F7" s="137" t="str">
        <f>[3]Dezembro!$I$9</f>
        <v>S</v>
      </c>
      <c r="G7" s="137" t="str">
        <f>[3]Dezembro!$I$10</f>
        <v>S</v>
      </c>
      <c r="H7" s="137" t="str">
        <f>[3]Dezembro!$I$11</f>
        <v>S</v>
      </c>
      <c r="I7" s="137" t="str">
        <f>[3]Dezembro!$I$12</f>
        <v>SE</v>
      </c>
      <c r="J7" s="137" t="str">
        <f>[3]Dezembro!$I$13</f>
        <v>L</v>
      </c>
      <c r="K7" s="137" t="str">
        <f>[3]Dezembro!$I$14</f>
        <v>L</v>
      </c>
      <c r="L7" s="137" t="str">
        <f>[3]Dezembro!$I$15</f>
        <v>NE</v>
      </c>
      <c r="M7" s="137" t="str">
        <f>[3]Dezembro!$I$16</f>
        <v>N</v>
      </c>
      <c r="N7" s="137" t="str">
        <f>[3]Dezembro!$I$17</f>
        <v>NE</v>
      </c>
      <c r="O7" s="137" t="str">
        <f>[3]Dezembro!$I$18</f>
        <v>NE</v>
      </c>
      <c r="P7" s="137" t="str">
        <f>[3]Dezembro!$I$19</f>
        <v>N</v>
      </c>
      <c r="Q7" s="137" t="str">
        <f>[3]Dezembro!$I$20</f>
        <v>L</v>
      </c>
      <c r="R7" s="137" t="str">
        <f>[3]Dezembro!$I$21</f>
        <v>S</v>
      </c>
      <c r="S7" s="137" t="str">
        <f>[3]Dezembro!$I$22</f>
        <v>O</v>
      </c>
      <c r="T7" s="137" t="str">
        <f>[3]Dezembro!$I$23</f>
        <v>NE</v>
      </c>
      <c r="U7" s="137" t="str">
        <f>[3]Dezembro!$I$24</f>
        <v>N</v>
      </c>
      <c r="V7" s="137" t="str">
        <f>[3]Dezembro!$I$25</f>
        <v>NO</v>
      </c>
      <c r="W7" s="137" t="str">
        <f>[3]Dezembro!$I$26</f>
        <v>NO</v>
      </c>
      <c r="X7" s="137" t="str">
        <f>[3]Dezembro!$I$27</f>
        <v>N</v>
      </c>
      <c r="Y7" s="137" t="str">
        <f>[3]Dezembro!$I$28</f>
        <v>N</v>
      </c>
      <c r="Z7" s="137" t="str">
        <f>[3]Dezembro!$I$29</f>
        <v>L</v>
      </c>
      <c r="AA7" s="137" t="str">
        <f>[3]Dezembro!$I$30</f>
        <v>N</v>
      </c>
      <c r="AB7" s="137" t="str">
        <f>[3]Dezembro!$I$31</f>
        <v>N</v>
      </c>
      <c r="AC7" s="137" t="str">
        <f>[3]Dezembro!$I$32</f>
        <v>NO</v>
      </c>
      <c r="AD7" s="137" t="str">
        <f>[3]Dezembro!$I$33</f>
        <v>SO</v>
      </c>
      <c r="AE7" s="137" t="str">
        <f>[3]Dezembro!$I$34</f>
        <v>NO</v>
      </c>
      <c r="AF7" s="137" t="str">
        <f>[3]Dezembro!$I$35</f>
        <v>NO</v>
      </c>
      <c r="AG7" s="134" t="str">
        <f>[3]Dezembro!$I$36</f>
        <v>N</v>
      </c>
    </row>
    <row r="8" spans="1:38" x14ac:dyDescent="0.2">
      <c r="A8" s="99" t="s">
        <v>1</v>
      </c>
      <c r="B8" s="11" t="str">
        <f>[4]Dezembro!$I$5</f>
        <v>S</v>
      </c>
      <c r="C8" s="11" t="str">
        <f>[4]Dezembro!$I$6</f>
        <v>S</v>
      </c>
      <c r="D8" s="11" t="str">
        <f>[4]Dezembro!$I$7</f>
        <v>S</v>
      </c>
      <c r="E8" s="11" t="str">
        <f>[4]Dezembro!$I$8</f>
        <v>S</v>
      </c>
      <c r="F8" s="11" t="str">
        <f>[4]Dezembro!$I$9</f>
        <v>SE</v>
      </c>
      <c r="G8" s="11" t="str">
        <f>[4]Dezembro!$I$10</f>
        <v>SE</v>
      </c>
      <c r="H8" s="11" t="str">
        <f>[4]Dezembro!$I$11</f>
        <v>S</v>
      </c>
      <c r="I8" s="11" t="str">
        <f>[4]Dezembro!$I$12</f>
        <v>SE</v>
      </c>
      <c r="J8" s="11" t="str">
        <f>[4]Dezembro!$I$13</f>
        <v>L</v>
      </c>
      <c r="K8" s="11" t="str">
        <f>[4]Dezembro!$I$14</f>
        <v>NO</v>
      </c>
      <c r="L8" s="11" t="str">
        <f>[4]Dezembro!$I$15</f>
        <v>N</v>
      </c>
      <c r="M8" s="11" t="str">
        <f>[4]Dezembro!$I$16</f>
        <v>NO</v>
      </c>
      <c r="N8" s="11" t="str">
        <f>[4]Dezembro!$I$17</f>
        <v>NO</v>
      </c>
      <c r="O8" s="11" t="str">
        <f>[4]Dezembro!$I$18</f>
        <v>N</v>
      </c>
      <c r="P8" s="11" t="str">
        <f>[4]Dezembro!$I$19</f>
        <v>NO</v>
      </c>
      <c r="Q8" s="11" t="str">
        <f>[4]Dezembro!$I$20</f>
        <v>NO</v>
      </c>
      <c r="R8" s="11" t="str">
        <f>[4]Dezembro!$I$21</f>
        <v>O</v>
      </c>
      <c r="S8" s="11" t="str">
        <f>[4]Dezembro!$I$22</f>
        <v>SE</v>
      </c>
      <c r="T8" s="135" t="str">
        <f>[4]Dezembro!$I$23</f>
        <v>NO</v>
      </c>
      <c r="U8" s="135" t="str">
        <f>[4]Dezembro!$I$24</f>
        <v>NO</v>
      </c>
      <c r="V8" s="135" t="str">
        <f>[4]Dezembro!$I$25</f>
        <v>NO</v>
      </c>
      <c r="W8" s="135" t="str">
        <f>[4]Dezembro!$I$26</f>
        <v>N</v>
      </c>
      <c r="X8" s="135" t="str">
        <f>[4]Dezembro!$I$27</f>
        <v>L</v>
      </c>
      <c r="Y8" s="135" t="str">
        <f>[4]Dezembro!$I$28</f>
        <v>NO</v>
      </c>
      <c r="Z8" s="135" t="str">
        <f>[4]Dezembro!$I$29</f>
        <v>NO</v>
      </c>
      <c r="AA8" s="135" t="str">
        <f>[4]Dezembro!$I$30</f>
        <v>NO</v>
      </c>
      <c r="AB8" s="135" t="str">
        <f>[4]Dezembro!$I$31</f>
        <v>NO</v>
      </c>
      <c r="AC8" s="135" t="str">
        <f>[4]Dezembro!$I$32</f>
        <v>NO</v>
      </c>
      <c r="AD8" s="135" t="str">
        <f>[4]Dezembro!$I$33</f>
        <v>N</v>
      </c>
      <c r="AE8" s="135" t="str">
        <f>[4]Dezembro!$I$34</f>
        <v>NO</v>
      </c>
      <c r="AF8" s="135" t="str">
        <f>[4]Dezembro!$I$35</f>
        <v>N</v>
      </c>
      <c r="AG8" s="134" t="str">
        <f>[4]Dezembro!$I$36</f>
        <v>NO</v>
      </c>
    </row>
    <row r="9" spans="1:38" x14ac:dyDescent="0.2">
      <c r="A9" s="99" t="s">
        <v>167</v>
      </c>
      <c r="B9" s="11" t="str">
        <f>[5]Dezembro!$I$5</f>
        <v>S</v>
      </c>
      <c r="C9" s="11" t="str">
        <f>[5]Dezembro!$I$6</f>
        <v>S</v>
      </c>
      <c r="D9" s="11" t="str">
        <f>[5]Dezembro!$I$7</f>
        <v>S</v>
      </c>
      <c r="E9" s="11" t="str">
        <f>[5]Dezembro!$I$8</f>
        <v>SE</v>
      </c>
      <c r="F9" s="11" t="str">
        <f>[5]Dezembro!$I$9</f>
        <v>L</v>
      </c>
      <c r="G9" s="11" t="str">
        <f>[5]Dezembro!$I$10</f>
        <v>L</v>
      </c>
      <c r="H9" s="11" t="str">
        <f>[5]Dezembro!$I$11</f>
        <v>S</v>
      </c>
      <c r="I9" s="11" t="str">
        <f>[5]Dezembro!$I$12</f>
        <v>S</v>
      </c>
      <c r="J9" s="11" t="str">
        <f>[5]Dezembro!$I$13</f>
        <v>NE</v>
      </c>
      <c r="K9" s="11" t="str">
        <f>[5]Dezembro!$I$14</f>
        <v>NE</v>
      </c>
      <c r="L9" s="11" t="str">
        <f>[5]Dezembro!$I$15</f>
        <v>N</v>
      </c>
      <c r="M9" s="11" t="str">
        <f>[5]Dezembro!$I$16</f>
        <v>N</v>
      </c>
      <c r="N9" s="11" t="str">
        <f>[5]Dezembro!$I$17</f>
        <v>N</v>
      </c>
      <c r="O9" s="11" t="str">
        <f>[5]Dezembro!$I$18</f>
        <v>N</v>
      </c>
      <c r="P9" s="11" t="str">
        <f>[5]Dezembro!$I$19</f>
        <v>NO</v>
      </c>
      <c r="Q9" s="11" t="str">
        <f>[5]Dezembro!$I$20</f>
        <v>N</v>
      </c>
      <c r="R9" s="11" t="str">
        <f>[5]Dezembro!$I$21</f>
        <v>NE</v>
      </c>
      <c r="S9" s="11" t="str">
        <f>[5]Dezembro!$I$22</f>
        <v>NO</v>
      </c>
      <c r="T9" s="137" t="str">
        <f>[5]Dezembro!$I$23</f>
        <v>NO</v>
      </c>
      <c r="U9" s="137" t="str">
        <f>[5]Dezembro!$I$24</f>
        <v>NO</v>
      </c>
      <c r="V9" s="137" t="str">
        <f>[5]Dezembro!$I$25</f>
        <v>NO</v>
      </c>
      <c r="W9" s="137" t="str">
        <f>[5]Dezembro!$I$26</f>
        <v>NO</v>
      </c>
      <c r="X9" s="137" t="str">
        <f>[5]Dezembro!$I$27</f>
        <v>N</v>
      </c>
      <c r="Y9" s="137" t="str">
        <f>[5]Dezembro!$I$28</f>
        <v>N</v>
      </c>
      <c r="Z9" s="137" t="str">
        <f>[5]Dezembro!$I$29</f>
        <v>*</v>
      </c>
      <c r="AA9" s="137" t="str">
        <f>[5]Dezembro!$I$30</f>
        <v>*</v>
      </c>
      <c r="AB9" s="137" t="str">
        <f>[5]Dezembro!$I$31</f>
        <v>*</v>
      </c>
      <c r="AC9" s="137" t="str">
        <f>[5]Dezembro!$I$32</f>
        <v>*</v>
      </c>
      <c r="AD9" s="137" t="str">
        <f>[5]Dezembro!$I$33</f>
        <v>*</v>
      </c>
      <c r="AE9" s="137" t="str">
        <f>[5]Dezembro!$I$34</f>
        <v>*</v>
      </c>
      <c r="AF9" s="137" t="str">
        <f>[5]Dezembro!$I$35</f>
        <v>*</v>
      </c>
      <c r="AG9" s="134" t="str">
        <f>[5]Dezembro!$I$36</f>
        <v>N</v>
      </c>
    </row>
    <row r="10" spans="1:38" x14ac:dyDescent="0.2">
      <c r="A10" s="99" t="s">
        <v>111</v>
      </c>
      <c r="B10" s="11" t="str">
        <f>[6]Dezembro!$I$5</f>
        <v>*</v>
      </c>
      <c r="C10" s="11" t="str">
        <f>[6]Dezembro!$I$6</f>
        <v>*</v>
      </c>
      <c r="D10" s="11" t="str">
        <f>[6]Dezembro!$I$7</f>
        <v>*</v>
      </c>
      <c r="E10" s="11" t="str">
        <f>[6]Dezembro!$I$8</f>
        <v>*</v>
      </c>
      <c r="F10" s="11" t="str">
        <f>[6]Dezembro!$I$9</f>
        <v>*</v>
      </c>
      <c r="G10" s="11" t="str">
        <f>[6]Dezembro!$I$10</f>
        <v>*</v>
      </c>
      <c r="H10" s="11" t="str">
        <f>[6]Dezembro!$I$11</f>
        <v>*</v>
      </c>
      <c r="I10" s="11" t="str">
        <f>[6]Dezembro!$I$12</f>
        <v>*</v>
      </c>
      <c r="J10" s="11" t="str">
        <f>[6]Dezembro!$I$13</f>
        <v>*</v>
      </c>
      <c r="K10" s="11" t="str">
        <f>[6]Dezembro!$I$14</f>
        <v>*</v>
      </c>
      <c r="L10" s="11" t="str">
        <f>[6]Dezembro!$I$15</f>
        <v>*</v>
      </c>
      <c r="M10" s="11" t="str">
        <f>[6]Dezembro!$I$16</f>
        <v>*</v>
      </c>
      <c r="N10" s="11" t="str">
        <f>[6]Dezembro!$I$17</f>
        <v>*</v>
      </c>
      <c r="O10" s="11" t="str">
        <f>[6]Dezembro!$I$18</f>
        <v>*</v>
      </c>
      <c r="P10" s="11" t="str">
        <f>[6]Dezembro!$I$19</f>
        <v>*</v>
      </c>
      <c r="Q10" s="11" t="str">
        <f>[6]Dezembro!$I$20</f>
        <v>*</v>
      </c>
      <c r="R10" s="11" t="str">
        <f>[6]Dezembro!$I$21</f>
        <v>*</v>
      </c>
      <c r="S10" s="11" t="str">
        <f>[6]Dezembro!$I$22</f>
        <v>*</v>
      </c>
      <c r="T10" s="137" t="str">
        <f>[6]Dezembro!$I$23</f>
        <v>*</v>
      </c>
      <c r="U10" s="137" t="str">
        <f>[6]Dezembro!$I$24</f>
        <v>*</v>
      </c>
      <c r="V10" s="137" t="str">
        <f>[6]Dezembro!$I$25</f>
        <v>*</v>
      </c>
      <c r="W10" s="137" t="str">
        <f>[6]Dezembro!$I$26</f>
        <v>*</v>
      </c>
      <c r="X10" s="137" t="str">
        <f>[6]Dezembro!$I$27</f>
        <v>*</v>
      </c>
      <c r="Y10" s="137" t="str">
        <f>[6]Dezembro!$I$28</f>
        <v>*</v>
      </c>
      <c r="Z10" s="137" t="str">
        <f>[6]Dezembro!$I$29</f>
        <v>*</v>
      </c>
      <c r="AA10" s="137" t="str">
        <f>[6]Dezembro!$I$30</f>
        <v>*</v>
      </c>
      <c r="AB10" s="137" t="str">
        <f>[6]Dezembro!$I$31</f>
        <v>*</v>
      </c>
      <c r="AC10" s="137" t="str">
        <f>[6]Dezembro!$I$32</f>
        <v>*</v>
      </c>
      <c r="AD10" s="137" t="str">
        <f>[6]Dezembro!$I$33</f>
        <v>*</v>
      </c>
      <c r="AE10" s="137" t="str">
        <f>[6]Dezembro!$I$34</f>
        <v>*</v>
      </c>
      <c r="AF10" s="137" t="str">
        <f>[6]Dezembro!$I$35</f>
        <v>*</v>
      </c>
      <c r="AG10" s="134" t="str">
        <f>[6]Dezembro!$I$36</f>
        <v>*</v>
      </c>
    </row>
    <row r="11" spans="1:38" x14ac:dyDescent="0.2">
      <c r="A11" s="99" t="s">
        <v>64</v>
      </c>
      <c r="B11" s="11" t="str">
        <f>[7]Dezembro!$I$5</f>
        <v>N</v>
      </c>
      <c r="C11" s="11" t="str">
        <f>[7]Dezembro!$I$6</f>
        <v>SO</v>
      </c>
      <c r="D11" s="11" t="str">
        <f>[7]Dezembro!$I$7</f>
        <v>SO</v>
      </c>
      <c r="E11" s="11" t="str">
        <f>[7]Dezembro!$I$8</f>
        <v>S</v>
      </c>
      <c r="F11" s="11" t="str">
        <f>[7]Dezembro!$I$9</f>
        <v>S</v>
      </c>
      <c r="G11" s="11" t="str">
        <f>[7]Dezembro!$I$10</f>
        <v>S</v>
      </c>
      <c r="H11" s="11" t="str">
        <f>[7]Dezembro!$I$11</f>
        <v>S</v>
      </c>
      <c r="I11" s="11" t="str">
        <f>[7]Dezembro!$I$12</f>
        <v>SE</v>
      </c>
      <c r="J11" s="11" t="str">
        <f>[7]Dezembro!$I$13</f>
        <v>L</v>
      </c>
      <c r="K11" s="11" t="str">
        <f>[7]Dezembro!$I$14</f>
        <v>SE</v>
      </c>
      <c r="L11" s="11" t="str">
        <f>[7]Dezembro!$I$15</f>
        <v>NE</v>
      </c>
      <c r="M11" s="11" t="str">
        <f>[7]Dezembro!$I$16</f>
        <v>NE</v>
      </c>
      <c r="N11" s="11" t="str">
        <f>[7]Dezembro!$I$17</f>
        <v>NO</v>
      </c>
      <c r="O11" s="11" t="str">
        <f>[7]Dezembro!$I$18</f>
        <v>NE</v>
      </c>
      <c r="P11" s="11" t="str">
        <f>[7]Dezembro!$I$19</f>
        <v>N</v>
      </c>
      <c r="Q11" s="11" t="str">
        <f>[7]Dezembro!$I$20</f>
        <v>L</v>
      </c>
      <c r="R11" s="11" t="str">
        <f>[7]Dezembro!$I$21</f>
        <v>SE</v>
      </c>
      <c r="S11" s="11" t="str">
        <f>[7]Dezembro!$I$22</f>
        <v>NE</v>
      </c>
      <c r="T11" s="135" t="str">
        <f>[7]Dezembro!$I$23</f>
        <v>NE</v>
      </c>
      <c r="U11" s="135" t="str">
        <f>[7]Dezembro!$I$24</f>
        <v>NE</v>
      </c>
      <c r="V11" s="135" t="str">
        <f>[7]Dezembro!$I$25</f>
        <v>O</v>
      </c>
      <c r="W11" s="135" t="str">
        <f>[7]Dezembro!$I$26</f>
        <v>NO</v>
      </c>
      <c r="X11" s="135" t="str">
        <f>[7]Dezembro!$I$27</f>
        <v>N</v>
      </c>
      <c r="Y11" s="135" t="str">
        <f>[7]Dezembro!$I$28</f>
        <v>N</v>
      </c>
      <c r="Z11" s="135" t="str">
        <f>[7]Dezembro!$I$29</f>
        <v>L</v>
      </c>
      <c r="AA11" s="135" t="str">
        <f>[7]Dezembro!$I$30</f>
        <v>L</v>
      </c>
      <c r="AB11" s="135" t="str">
        <f>[7]Dezembro!$I$31</f>
        <v>NE</v>
      </c>
      <c r="AC11" s="135" t="str">
        <f>[7]Dezembro!$I$32</f>
        <v>N</v>
      </c>
      <c r="AD11" s="135" t="str">
        <f>[7]Dezembro!$I$33</f>
        <v>NE</v>
      </c>
      <c r="AE11" s="135" t="str">
        <f>[7]Dezembro!$I$34</f>
        <v>NO</v>
      </c>
      <c r="AF11" s="135" t="str">
        <f>[7]Dezembro!$I$35</f>
        <v>O</v>
      </c>
      <c r="AG11" s="134" t="str">
        <f>[7]Dezembro!$I$36</f>
        <v>NE</v>
      </c>
    </row>
    <row r="12" spans="1:38" x14ac:dyDescent="0.2">
      <c r="A12" s="99" t="s">
        <v>41</v>
      </c>
      <c r="B12" s="118" t="str">
        <f>[8]Dezembro!$I$5</f>
        <v>S</v>
      </c>
      <c r="C12" s="118" t="str">
        <f>[8]Dezembro!$I$6</f>
        <v>S</v>
      </c>
      <c r="D12" s="118" t="str">
        <f>[8]Dezembro!$I$7</f>
        <v>S</v>
      </c>
      <c r="E12" s="118" t="str">
        <f>[8]Dezembro!$I$8</f>
        <v>SO</v>
      </c>
      <c r="F12" s="118" t="str">
        <f>[8]Dezembro!$I$9</f>
        <v>S</v>
      </c>
      <c r="G12" s="118" t="str">
        <f>[8]Dezembro!$I$10</f>
        <v>SO</v>
      </c>
      <c r="H12" s="118" t="str">
        <f>[8]Dezembro!$I$11</f>
        <v>S</v>
      </c>
      <c r="I12" s="118" t="str">
        <f>[8]Dezembro!$I$12</f>
        <v>SO</v>
      </c>
      <c r="J12" s="118" t="str">
        <f>[8]Dezembro!$I$13</f>
        <v>NE</v>
      </c>
      <c r="K12" s="118" t="str">
        <f>[8]Dezembro!$I$14</f>
        <v>NE</v>
      </c>
      <c r="L12" s="118" t="str">
        <f>[8]Dezembro!$I$15</f>
        <v>N</v>
      </c>
      <c r="M12" s="118" t="str">
        <f>[8]Dezembro!$I$16</f>
        <v>N</v>
      </c>
      <c r="N12" s="118" t="str">
        <f>[8]Dezembro!$I$17</f>
        <v>N</v>
      </c>
      <c r="O12" s="118" t="str">
        <f>[8]Dezembro!$I$18</f>
        <v>N</v>
      </c>
      <c r="P12" s="118" t="str">
        <f>[8]Dezembro!$I$19</f>
        <v>NE</v>
      </c>
      <c r="Q12" s="118" t="str">
        <f>[8]Dezembro!$I$20</f>
        <v>NE</v>
      </c>
      <c r="R12" s="118" t="str">
        <f>[8]Dezembro!$I$21</f>
        <v>NE</v>
      </c>
      <c r="S12" s="118" t="str">
        <f>[8]Dezembro!$I$22</f>
        <v>NO</v>
      </c>
      <c r="T12" s="135" t="str">
        <f>[8]Dezembro!$I$23</f>
        <v>NO</v>
      </c>
      <c r="U12" s="135" t="str">
        <f>[8]Dezembro!$I$24</f>
        <v>N</v>
      </c>
      <c r="V12" s="135" t="str">
        <f>[8]Dezembro!$I$25</f>
        <v>N</v>
      </c>
      <c r="W12" s="135" t="str">
        <f>[8]Dezembro!$I$26</f>
        <v>N</v>
      </c>
      <c r="X12" s="135" t="str">
        <f>[8]Dezembro!$I$27</f>
        <v>NO</v>
      </c>
      <c r="Y12" s="135" t="str">
        <f>[8]Dezembro!$I$28</f>
        <v>O</v>
      </c>
      <c r="Z12" s="135" t="str">
        <f>[8]Dezembro!$I$29</f>
        <v>NE</v>
      </c>
      <c r="AA12" s="135" t="str">
        <f>[8]Dezembro!$I$30</f>
        <v>NE</v>
      </c>
      <c r="AB12" s="135" t="str">
        <f>[8]Dezembro!$I$31</f>
        <v>NE</v>
      </c>
      <c r="AC12" s="135" t="str">
        <f>[8]Dezembro!$I$32</f>
        <v>NE</v>
      </c>
      <c r="AD12" s="135" t="str">
        <f>[8]Dezembro!$I$33</f>
        <v>NE</v>
      </c>
      <c r="AE12" s="135" t="str">
        <f>[8]Dezembro!$I$34</f>
        <v>N</v>
      </c>
      <c r="AF12" s="135" t="str">
        <f>[8]Dezembro!$I$35</f>
        <v>NE</v>
      </c>
      <c r="AG12" s="134" t="str">
        <f>[8]Dezembro!$I$36</f>
        <v>NE</v>
      </c>
      <c r="AJ12" t="s">
        <v>47</v>
      </c>
    </row>
    <row r="13" spans="1:38" x14ac:dyDescent="0.2">
      <c r="A13" s="99" t="s">
        <v>114</v>
      </c>
      <c r="B13" s="11" t="str">
        <f>[9]Dezembro!$I$5</f>
        <v>S</v>
      </c>
      <c r="C13" s="11" t="str">
        <f>[9]Dezembro!$I$6</f>
        <v>S</v>
      </c>
      <c r="D13" s="11" t="str">
        <f>[9]Dezembro!$I$7</f>
        <v>SO</v>
      </c>
      <c r="E13" s="11" t="str">
        <f>[9]Dezembro!$I$8</f>
        <v>SO</v>
      </c>
      <c r="F13" s="11" t="str">
        <f>[9]Dezembro!$I$9</f>
        <v>SO</v>
      </c>
      <c r="G13" s="11" t="str">
        <f>[9]Dezembro!$I$10</f>
        <v>SO</v>
      </c>
      <c r="H13" s="11" t="str">
        <f>[9]Dezembro!$I$11</f>
        <v>S</v>
      </c>
      <c r="I13" s="11" t="str">
        <f>[9]Dezembro!$I$12</f>
        <v>SO</v>
      </c>
      <c r="J13" s="11" t="str">
        <f>[9]Dezembro!$I$13</f>
        <v>L</v>
      </c>
      <c r="K13" s="11" t="str">
        <f>[9]Dezembro!$I$14</f>
        <v>N</v>
      </c>
      <c r="L13" s="11" t="str">
        <f>[9]Dezembro!$I$15</f>
        <v>N</v>
      </c>
      <c r="M13" s="11" t="str">
        <f>[9]Dezembro!$I$16</f>
        <v>N</v>
      </c>
      <c r="N13" s="11" t="str">
        <f>[9]Dezembro!$I$17</f>
        <v>N</v>
      </c>
      <c r="O13" s="11" t="str">
        <f>[9]Dezembro!$I$18</f>
        <v>N</v>
      </c>
      <c r="P13" s="11" t="str">
        <f>[9]Dezembro!$I$19</f>
        <v>N</v>
      </c>
      <c r="Q13" s="11" t="str">
        <f>[9]Dezembro!$I$20</f>
        <v>NE</v>
      </c>
      <c r="R13" s="11" t="str">
        <f>[9]Dezembro!$I$21</f>
        <v>N</v>
      </c>
      <c r="S13" s="11" t="str">
        <f>[9]Dezembro!$I$22</f>
        <v>NO</v>
      </c>
      <c r="T13" s="137" t="str">
        <f>[9]Dezembro!$I$23</f>
        <v>N</v>
      </c>
      <c r="U13" s="137" t="str">
        <f>[9]Dezembro!$I$24</f>
        <v>NO</v>
      </c>
      <c r="V13" s="137" t="str">
        <f>[9]Dezembro!$I$25</f>
        <v>N</v>
      </c>
      <c r="W13" s="137" t="str">
        <f>[9]Dezembro!$I$26</f>
        <v>O</v>
      </c>
      <c r="X13" s="137" t="str">
        <f>[9]Dezembro!$I$27</f>
        <v>N</v>
      </c>
      <c r="Y13" s="137" t="str">
        <f>[9]Dezembro!$I$28</f>
        <v>N</v>
      </c>
      <c r="Z13" s="137" t="str">
        <f>[9]Dezembro!$I$29</f>
        <v>N</v>
      </c>
      <c r="AA13" s="137" t="str">
        <f>[9]Dezembro!$I$30</f>
        <v>N</v>
      </c>
      <c r="AB13" s="137" t="str">
        <f>[9]Dezembro!$I$31</f>
        <v>N</v>
      </c>
      <c r="AC13" s="137" t="str">
        <f>[9]Dezembro!$I$32</f>
        <v>N</v>
      </c>
      <c r="AD13" s="137" t="str">
        <f>[9]Dezembro!$I$33</f>
        <v>N</v>
      </c>
      <c r="AE13" s="137" t="str">
        <f>[9]Dezembro!$I$34</f>
        <v>N</v>
      </c>
      <c r="AF13" s="137" t="str">
        <f>[9]Dezembro!$I$35</f>
        <v>*</v>
      </c>
      <c r="AG13" s="134" t="str">
        <f>[9]Dezembro!$I$36</f>
        <v>N</v>
      </c>
      <c r="AL13" t="s">
        <v>47</v>
      </c>
    </row>
    <row r="14" spans="1:38" x14ac:dyDescent="0.2">
      <c r="A14" s="99" t="s">
        <v>118</v>
      </c>
      <c r="B14" s="118" t="str">
        <f>[10]Dezembro!$I$5</f>
        <v>N</v>
      </c>
      <c r="C14" s="118" t="str">
        <f>[10]Dezembro!$I$6</f>
        <v>N</v>
      </c>
      <c r="D14" s="118" t="str">
        <f>[10]Dezembro!$I$7</f>
        <v>N</v>
      </c>
      <c r="E14" s="118" t="str">
        <f>[10]Dezembro!$I$8</f>
        <v>N</v>
      </c>
      <c r="F14" s="118" t="str">
        <f>[10]Dezembro!$I$9</f>
        <v>N</v>
      </c>
      <c r="G14" s="118" t="str">
        <f>[10]Dezembro!$I$10</f>
        <v>N</v>
      </c>
      <c r="H14" s="118" t="str">
        <f>[10]Dezembro!$I$11</f>
        <v>N</v>
      </c>
      <c r="I14" s="118" t="str">
        <f>[10]Dezembro!$I$12</f>
        <v>N</v>
      </c>
      <c r="J14" s="118" t="str">
        <f>[10]Dezembro!$I$13</f>
        <v>N</v>
      </c>
      <c r="K14" s="118" t="str">
        <f>[10]Dezembro!$I$14</f>
        <v>N</v>
      </c>
      <c r="L14" s="118" t="str">
        <f>[10]Dezembro!$I$15</f>
        <v>N</v>
      </c>
      <c r="M14" s="118" t="str">
        <f>[10]Dezembro!$I$16</f>
        <v>N</v>
      </c>
      <c r="N14" s="118" t="str">
        <f>[10]Dezembro!$I$17</f>
        <v>N</v>
      </c>
      <c r="O14" s="118" t="str">
        <f>[10]Dezembro!$I$18</f>
        <v>N</v>
      </c>
      <c r="P14" s="118" t="str">
        <f>[10]Dezembro!$I$19</f>
        <v>N</v>
      </c>
      <c r="Q14" s="118" t="str">
        <f>[10]Dezembro!$I$20</f>
        <v>N</v>
      </c>
      <c r="R14" s="118" t="str">
        <f>[10]Dezembro!$I$21</f>
        <v>N</v>
      </c>
      <c r="S14" s="118" t="str">
        <f>[10]Dezembro!$I$22</f>
        <v>N</v>
      </c>
      <c r="T14" s="137" t="str">
        <f>[10]Dezembro!$I$23</f>
        <v>N</v>
      </c>
      <c r="U14" s="137" t="str">
        <f>[10]Dezembro!$I$24</f>
        <v>N</v>
      </c>
      <c r="V14" s="137" t="str">
        <f>[10]Dezembro!$I$25</f>
        <v>N</v>
      </c>
      <c r="W14" s="137" t="str">
        <f>[10]Dezembro!$I$26</f>
        <v>N</v>
      </c>
      <c r="X14" s="137" t="str">
        <f>[10]Dezembro!$I$27</f>
        <v>N</v>
      </c>
      <c r="Y14" s="137" t="str">
        <f>[10]Dezembro!$I$28</f>
        <v>N</v>
      </c>
      <c r="Z14" s="137" t="str">
        <f>[10]Dezembro!$I$29</f>
        <v>N</v>
      </c>
      <c r="AA14" s="137" t="str">
        <f>[10]Dezembro!$I$30</f>
        <v>N</v>
      </c>
      <c r="AB14" s="137" t="str">
        <f>[10]Dezembro!$I$31</f>
        <v>N</v>
      </c>
      <c r="AC14" s="137" t="str">
        <f>[10]Dezembro!$I$32</f>
        <v>N</v>
      </c>
      <c r="AD14" s="137" t="str">
        <f>[10]Dezembro!$I$33</f>
        <v>N</v>
      </c>
      <c r="AE14" s="137" t="str">
        <f>[10]Dezembro!$I$34</f>
        <v>N</v>
      </c>
      <c r="AF14" s="137" t="str">
        <f>[10]Dezembro!$I$35</f>
        <v>N</v>
      </c>
      <c r="AG14" s="134" t="str">
        <f>[10]Dezembro!$I$36</f>
        <v>N</v>
      </c>
    </row>
    <row r="15" spans="1:38" x14ac:dyDescent="0.2">
      <c r="A15" s="99" t="s">
        <v>121</v>
      </c>
      <c r="B15" s="118" t="str">
        <f>[11]Dezembro!$I$5</f>
        <v>S</v>
      </c>
      <c r="C15" s="118" t="str">
        <f>[11]Dezembro!$I$6</f>
        <v>S</v>
      </c>
      <c r="D15" s="118" t="str">
        <f>[11]Dezembro!$I$7</f>
        <v>SO</v>
      </c>
      <c r="E15" s="118" t="str">
        <f>[11]Dezembro!$I$8</f>
        <v>SO</v>
      </c>
      <c r="F15" s="118" t="str">
        <f>[11]Dezembro!$I$9</f>
        <v>S</v>
      </c>
      <c r="G15" s="118" t="str">
        <f>[11]Dezembro!$I$10</f>
        <v>S</v>
      </c>
      <c r="H15" s="118" t="str">
        <f>[11]Dezembro!$I$11</f>
        <v>S</v>
      </c>
      <c r="I15" s="118" t="str">
        <f>[11]Dezembro!$I$12</f>
        <v>SE</v>
      </c>
      <c r="J15" s="118" t="str">
        <f>[11]Dezembro!$I$13</f>
        <v>NE</v>
      </c>
      <c r="K15" s="118" t="str">
        <f>[11]Dezembro!$I$14</f>
        <v>NE</v>
      </c>
      <c r="L15" s="118" t="str">
        <f>[11]Dezembro!$I$15</f>
        <v>NE</v>
      </c>
      <c r="M15" s="118" t="str">
        <f>[11]Dezembro!$I$16</f>
        <v>NE</v>
      </c>
      <c r="N15" s="118" t="str">
        <f>[11]Dezembro!$I$17</f>
        <v>N</v>
      </c>
      <c r="O15" s="118" t="str">
        <f>[11]Dezembro!$I$18</f>
        <v>N</v>
      </c>
      <c r="P15" s="118" t="str">
        <f>[11]Dezembro!$I$19</f>
        <v>N</v>
      </c>
      <c r="Q15" s="118" t="str">
        <f>[11]Dezembro!$I$20</f>
        <v>N</v>
      </c>
      <c r="R15" s="118" t="str">
        <f>[11]Dezembro!$I$21</f>
        <v>N</v>
      </c>
      <c r="S15" s="118" t="str">
        <f>[11]Dezembro!$I$22</f>
        <v>N</v>
      </c>
      <c r="T15" s="137" t="str">
        <f>[11]Dezembro!$I$23</f>
        <v>N</v>
      </c>
      <c r="U15" s="137" t="str">
        <f>[11]Dezembro!$I$24</f>
        <v>N</v>
      </c>
      <c r="V15" s="118" t="str">
        <f>[11]Dezembro!$I$25</f>
        <v>NO</v>
      </c>
      <c r="W15" s="137" t="str">
        <f>[11]Dezembro!$I$26</f>
        <v>NE</v>
      </c>
      <c r="X15" s="137" t="str">
        <f>[11]Dezembro!$I$27</f>
        <v>N</v>
      </c>
      <c r="Y15" s="137" t="str">
        <f>[11]Dezembro!$I$28</f>
        <v>N</v>
      </c>
      <c r="Z15" s="137" t="str">
        <f>[11]Dezembro!$I$29</f>
        <v>NE</v>
      </c>
      <c r="AA15" s="137" t="str">
        <f>[11]Dezembro!$I$30</f>
        <v>NE</v>
      </c>
      <c r="AB15" s="137" t="str">
        <f>[11]Dezembro!$I$31</f>
        <v>N</v>
      </c>
      <c r="AC15" s="137" t="str">
        <f>[11]Dezembro!$I$32</f>
        <v>NO</v>
      </c>
      <c r="AD15" s="137" t="str">
        <f>[11]Dezembro!$I$33</f>
        <v>N</v>
      </c>
      <c r="AE15" s="137" t="str">
        <f>[11]Dezembro!$I$34</f>
        <v>N</v>
      </c>
      <c r="AF15" s="137" t="str">
        <f>[11]Dezembro!$I$35</f>
        <v>N</v>
      </c>
      <c r="AG15" s="134" t="str">
        <f>[11]Dezembro!$I$36</f>
        <v>N</v>
      </c>
    </row>
    <row r="16" spans="1:38" x14ac:dyDescent="0.2">
      <c r="A16" s="99" t="s">
        <v>168</v>
      </c>
      <c r="B16" s="118" t="str">
        <f>[12]Dezembro!$I$5</f>
        <v>NE</v>
      </c>
      <c r="C16" s="118" t="str">
        <f>[12]Dezembro!$I$6</f>
        <v>S</v>
      </c>
      <c r="D16" s="118" t="str">
        <f>[12]Dezembro!$I$7</f>
        <v>S</v>
      </c>
      <c r="E16" s="118" t="str">
        <f>[12]Dezembro!$I$8</f>
        <v>S</v>
      </c>
      <c r="F16" s="118" t="str">
        <f>[12]Dezembro!$I$9</f>
        <v>S</v>
      </c>
      <c r="G16" s="118" t="str">
        <f>[12]Dezembro!$I$10</f>
        <v>S</v>
      </c>
      <c r="H16" s="118" t="str">
        <f>[12]Dezembro!$I$11</f>
        <v>S</v>
      </c>
      <c r="I16" s="118" t="str">
        <f>[12]Dezembro!$I$12</f>
        <v>S</v>
      </c>
      <c r="J16" s="118" t="str">
        <f>[12]Dezembro!$I$13</f>
        <v>SE</v>
      </c>
      <c r="K16" s="118" t="str">
        <f>[12]Dezembro!$I$14</f>
        <v>NE</v>
      </c>
      <c r="L16" s="118" t="str">
        <f>[12]Dezembro!$I$15</f>
        <v>N</v>
      </c>
      <c r="M16" s="118" t="str">
        <f>[12]Dezembro!$I$16</f>
        <v>NO</v>
      </c>
      <c r="N16" s="118" t="str">
        <f>[12]Dezembro!$I$17</f>
        <v>N</v>
      </c>
      <c r="O16" s="118" t="str">
        <f>[12]Dezembro!$I$18</f>
        <v>N</v>
      </c>
      <c r="P16" s="118" t="str">
        <f>[12]Dezembro!$I$19</f>
        <v>NO</v>
      </c>
      <c r="Q16" s="118" t="str">
        <f>[12]Dezembro!$I$20</f>
        <v>NE</v>
      </c>
      <c r="R16" s="118" t="str">
        <f>[12]Dezembro!$I$21</f>
        <v>NO</v>
      </c>
      <c r="S16" s="118" t="str">
        <f>[12]Dezembro!$I$22</f>
        <v>NO</v>
      </c>
      <c r="T16" s="137" t="str">
        <f>[12]Dezembro!$I$23</f>
        <v>S</v>
      </c>
      <c r="U16" s="137" t="str">
        <f>[12]Dezembro!$I$24</f>
        <v>S</v>
      </c>
      <c r="V16" s="137" t="str">
        <f>[12]Dezembro!$I$25</f>
        <v>NO</v>
      </c>
      <c r="W16" s="137" t="str">
        <f>[12]Dezembro!$I$26</f>
        <v>SO</v>
      </c>
      <c r="X16" s="137" t="str">
        <f>[12]Dezembro!$I$27</f>
        <v>S</v>
      </c>
      <c r="Y16" s="137" t="str">
        <f>[12]Dezembro!$I$28</f>
        <v>N</v>
      </c>
      <c r="Z16" s="137" t="str">
        <f>[12]Dezembro!$I$29</f>
        <v>S</v>
      </c>
      <c r="AA16" s="137" t="str">
        <f>[12]Dezembro!$I$30</f>
        <v>S</v>
      </c>
      <c r="AB16" s="137" t="str">
        <f>[12]Dezembro!$I$31</f>
        <v>NO</v>
      </c>
      <c r="AC16" s="137" t="str">
        <f>[12]Dezembro!$I$32</f>
        <v>NO</v>
      </c>
      <c r="AD16" s="137" t="str">
        <f>[12]Dezembro!$I$33</f>
        <v>N</v>
      </c>
      <c r="AE16" s="137" t="str">
        <f>[12]Dezembro!$I$34</f>
        <v>NO</v>
      </c>
      <c r="AF16" s="137" t="str">
        <f>[12]Dezembro!$I$35</f>
        <v>NO</v>
      </c>
      <c r="AG16" s="134" t="str">
        <f>[12]Dezembro!$I$36</f>
        <v>S</v>
      </c>
      <c r="AJ16" t="s">
        <v>47</v>
      </c>
    </row>
    <row r="17" spans="1:38" x14ac:dyDescent="0.2">
      <c r="A17" s="99" t="s">
        <v>2</v>
      </c>
      <c r="B17" s="118" t="str">
        <f>[13]Dezembro!$I$5</f>
        <v>L</v>
      </c>
      <c r="C17" s="118" t="str">
        <f>[13]Dezembro!$I$6</f>
        <v>N</v>
      </c>
      <c r="D17" s="118" t="str">
        <f>[13]Dezembro!$I$7</f>
        <v>N</v>
      </c>
      <c r="E17" s="118" t="str">
        <f>[13]Dezembro!$I$8</f>
        <v>N</v>
      </c>
      <c r="F17" s="118" t="str">
        <f>[13]Dezembro!$I$9</f>
        <v>N</v>
      </c>
      <c r="G17" s="118" t="str">
        <f>[13]Dezembro!$I$10</f>
        <v>SE</v>
      </c>
      <c r="H17" s="118" t="str">
        <f>[13]Dezembro!$I$11</f>
        <v>N</v>
      </c>
      <c r="I17" s="118" t="str">
        <f>[13]Dezembro!$I$12</f>
        <v>NE</v>
      </c>
      <c r="J17" s="118" t="str">
        <f>[13]Dezembro!$I$13</f>
        <v>L</v>
      </c>
      <c r="K17" s="118" t="str">
        <f>[13]Dezembro!$I$14</f>
        <v>L</v>
      </c>
      <c r="L17" s="118" t="str">
        <f>[13]Dezembro!$I$15</f>
        <v>NE</v>
      </c>
      <c r="M17" s="118" t="str">
        <f>[13]Dezembro!$I$16</f>
        <v>N</v>
      </c>
      <c r="N17" s="118" t="str">
        <f>[13]Dezembro!$I$17</f>
        <v>N</v>
      </c>
      <c r="O17" s="118" t="str">
        <f>[13]Dezembro!$I$18</f>
        <v>NE</v>
      </c>
      <c r="P17" s="118" t="str">
        <f>[13]Dezembro!$I$19</f>
        <v>NE</v>
      </c>
      <c r="Q17" s="118" t="str">
        <f>[13]Dezembro!$I$20</f>
        <v>N</v>
      </c>
      <c r="R17" s="118" t="str">
        <f>[13]Dezembro!$I$21</f>
        <v>N</v>
      </c>
      <c r="S17" s="118" t="str">
        <f>[13]Dezembro!$I$22</f>
        <v>N</v>
      </c>
      <c r="T17" s="135" t="str">
        <f>[13]Dezembro!$I$23</f>
        <v>N</v>
      </c>
      <c r="U17" s="135" t="str">
        <f>[13]Dezembro!$I$24</f>
        <v>NE</v>
      </c>
      <c r="V17" s="118" t="str">
        <f>[13]Dezembro!$I$25</f>
        <v>N</v>
      </c>
      <c r="W17" s="135" t="str">
        <f>[13]Dezembro!$I$26</f>
        <v>N</v>
      </c>
      <c r="X17" s="135" t="str">
        <f>[13]Dezembro!$I$27</f>
        <v>L</v>
      </c>
      <c r="Y17" s="135" t="str">
        <f>[13]Dezembro!$I$28</f>
        <v>N</v>
      </c>
      <c r="Z17" s="135" t="str">
        <f>[13]Dezembro!$I$29</f>
        <v>N</v>
      </c>
      <c r="AA17" s="135" t="str">
        <f>[13]Dezembro!$I$30</f>
        <v>L</v>
      </c>
      <c r="AB17" s="135" t="str">
        <f>[13]Dezembro!$I$31</f>
        <v>N</v>
      </c>
      <c r="AC17" s="135" t="str">
        <f>[13]Dezembro!$I$32</f>
        <v>N</v>
      </c>
      <c r="AD17" s="135" t="str">
        <f>[13]Dezembro!$I$33</f>
        <v>N</v>
      </c>
      <c r="AE17" s="135" t="str">
        <f>[13]Dezembro!$I$34</f>
        <v>N</v>
      </c>
      <c r="AF17" s="135" t="str">
        <f>[13]Dezembro!$I$35</f>
        <v>N</v>
      </c>
      <c r="AG17" s="134" t="str">
        <f>[13]Dezembro!$I$36</f>
        <v>N</v>
      </c>
      <c r="AI17" s="12" t="s">
        <v>47</v>
      </c>
      <c r="AJ17" t="s">
        <v>47</v>
      </c>
    </row>
    <row r="18" spans="1:38" x14ac:dyDescent="0.2">
      <c r="A18" s="99" t="s">
        <v>3</v>
      </c>
      <c r="B18" s="118" t="str">
        <f>[14]Dezembro!$I$5</f>
        <v>L</v>
      </c>
      <c r="C18" s="118" t="str">
        <f>[14]Dezembro!$I$6</f>
        <v>SO</v>
      </c>
      <c r="D18" s="118" t="str">
        <f>[14]Dezembro!$I$7</f>
        <v>SE</v>
      </c>
      <c r="E18" s="118" t="str">
        <f>[14]Dezembro!$I$8</f>
        <v>O</v>
      </c>
      <c r="F18" s="118" t="str">
        <f>[14]Dezembro!$I$9</f>
        <v>O</v>
      </c>
      <c r="G18" s="118" t="str">
        <f>[14]Dezembro!$I$10</f>
        <v>O</v>
      </c>
      <c r="H18" s="118" t="str">
        <f>[14]Dezembro!$I$11</f>
        <v>NO</v>
      </c>
      <c r="I18" s="118" t="str">
        <f>[14]Dezembro!$I$12</f>
        <v>SE</v>
      </c>
      <c r="J18" s="118" t="str">
        <f>[14]Dezembro!$I$13</f>
        <v>L</v>
      </c>
      <c r="K18" s="118" t="str">
        <f>[14]Dezembro!$I$14</f>
        <v>NE</v>
      </c>
      <c r="L18" s="118" t="str">
        <f>[14]Dezembro!$I$15</f>
        <v>NE</v>
      </c>
      <c r="M18" s="118" t="str">
        <f>[14]Dezembro!$I$16</f>
        <v>SO</v>
      </c>
      <c r="N18" s="118" t="str">
        <f>[14]Dezembro!$I$17</f>
        <v>NE</v>
      </c>
      <c r="O18" s="118" t="str">
        <f>[14]Dezembro!$I$18</f>
        <v>NE</v>
      </c>
      <c r="P18" s="118" t="str">
        <f>[14]Dezembro!$I$19</f>
        <v>NO</v>
      </c>
      <c r="Q18" s="118" t="str">
        <f>[14]Dezembro!$I$20</f>
        <v>NO</v>
      </c>
      <c r="R18" s="118" t="str">
        <f>[14]Dezembro!$I$21</f>
        <v>O</v>
      </c>
      <c r="S18" s="118" t="str">
        <f>[14]Dezembro!$I$22</f>
        <v>O</v>
      </c>
      <c r="T18" s="135" t="str">
        <f>[14]Dezembro!$I$23</f>
        <v>O</v>
      </c>
      <c r="U18" s="135" t="str">
        <f>[14]Dezembro!$I$24</f>
        <v>NO</v>
      </c>
      <c r="V18" s="135" t="str">
        <f>[14]Dezembro!$I$25</f>
        <v>NO</v>
      </c>
      <c r="W18" s="135" t="str">
        <f>[14]Dezembro!$I$26</f>
        <v>O</v>
      </c>
      <c r="X18" s="135" t="str">
        <f>[14]Dezembro!$I$27</f>
        <v>NO</v>
      </c>
      <c r="Y18" s="135" t="str">
        <f>[14]Dezembro!$I$28</f>
        <v>SO</v>
      </c>
      <c r="Z18" s="135" t="str">
        <f>[14]Dezembro!$I$29</f>
        <v>NO</v>
      </c>
      <c r="AA18" s="135" t="str">
        <f>[14]Dezembro!$I$30</f>
        <v>NO</v>
      </c>
      <c r="AB18" s="135" t="str">
        <f>[14]Dezembro!$I$31</f>
        <v>NO</v>
      </c>
      <c r="AC18" s="135" t="str">
        <f>[14]Dezembro!$I$32</f>
        <v>NO</v>
      </c>
      <c r="AD18" s="135" t="str">
        <f>[14]Dezembro!$I$33</f>
        <v>NO</v>
      </c>
      <c r="AE18" s="135" t="str">
        <f>[14]Dezembro!$I$34</f>
        <v>NO</v>
      </c>
      <c r="AF18" s="135" t="str">
        <f>[14]Dezembro!$I$35</f>
        <v>NO</v>
      </c>
      <c r="AG18" s="134" t="str">
        <f>[14]Dezembro!$I$36</f>
        <v>NO</v>
      </c>
      <c r="AH18" s="12" t="s">
        <v>47</v>
      </c>
      <c r="AI18" s="12" t="s">
        <v>47</v>
      </c>
      <c r="AJ18" t="s">
        <v>47</v>
      </c>
    </row>
    <row r="19" spans="1:38" x14ac:dyDescent="0.2">
      <c r="A19" s="99" t="s">
        <v>4</v>
      </c>
      <c r="B19" s="118" t="str">
        <f>[15]Dezembro!$I$5</f>
        <v>SO</v>
      </c>
      <c r="C19" s="118" t="str">
        <f>[15]Dezembro!$I$6</f>
        <v>NE</v>
      </c>
      <c r="D19" s="118" t="str">
        <f>[15]Dezembro!$I$7</f>
        <v>NE</v>
      </c>
      <c r="E19" s="118" t="str">
        <f>[15]Dezembro!$I$8</f>
        <v>S</v>
      </c>
      <c r="F19" s="118" t="str">
        <f>[15]Dezembro!$I$9</f>
        <v>SE</v>
      </c>
      <c r="G19" s="118" t="str">
        <f>[15]Dezembro!$I$10</f>
        <v>O</v>
      </c>
      <c r="H19" s="118" t="str">
        <f>[15]Dezembro!$I$11</f>
        <v>N</v>
      </c>
      <c r="I19" s="118" t="str">
        <f>[15]Dezembro!$I$12</f>
        <v>N</v>
      </c>
      <c r="J19" s="118" t="str">
        <f>[15]Dezembro!$I$13</f>
        <v>NO</v>
      </c>
      <c r="K19" s="118" t="str">
        <f>[15]Dezembro!$I$14</f>
        <v>O</v>
      </c>
      <c r="L19" s="118" t="str">
        <f>[15]Dezembro!$I$15</f>
        <v>O</v>
      </c>
      <c r="M19" s="118" t="str">
        <f>[15]Dezembro!$I$16</f>
        <v>SO</v>
      </c>
      <c r="N19" s="118" t="str">
        <f>[15]Dezembro!$I$17</f>
        <v>O</v>
      </c>
      <c r="O19" s="118" t="str">
        <f>[15]Dezembro!$I$18</f>
        <v>S</v>
      </c>
      <c r="P19" s="118" t="str">
        <f>[15]Dezembro!$I$19</f>
        <v>S</v>
      </c>
      <c r="Q19" s="118" t="str">
        <f>[15]Dezembro!$I$20</f>
        <v>O</v>
      </c>
      <c r="R19" s="118" t="str">
        <f>[15]Dezembro!$I$21</f>
        <v>S</v>
      </c>
      <c r="S19" s="118" t="str">
        <f>[15]Dezembro!$I$22</f>
        <v>SO</v>
      </c>
      <c r="T19" s="135" t="str">
        <f>[15]Dezembro!$I$23</f>
        <v>N</v>
      </c>
      <c r="U19" s="135" t="str">
        <f>[15]Dezembro!$I$24</f>
        <v>O</v>
      </c>
      <c r="V19" s="135" t="str">
        <f>[15]Dezembro!$I$25</f>
        <v>SE</v>
      </c>
      <c r="W19" s="135" t="str">
        <f>[15]Dezembro!$I$26</f>
        <v>NE</v>
      </c>
      <c r="X19" s="135" t="str">
        <f>[15]Dezembro!$I$27</f>
        <v>SO</v>
      </c>
      <c r="Y19" s="135" t="str">
        <f>[15]Dezembro!$I$28</f>
        <v>SO</v>
      </c>
      <c r="Z19" s="135" t="str">
        <f>[15]Dezembro!$I$29</f>
        <v>O</v>
      </c>
      <c r="AA19" s="135" t="str">
        <f>[15]Dezembro!$I$30</f>
        <v>S</v>
      </c>
      <c r="AB19" s="135" t="str">
        <f>[15]Dezembro!$I$31</f>
        <v>S</v>
      </c>
      <c r="AC19" s="135" t="str">
        <f>[15]Dezembro!$I$32</f>
        <v>S</v>
      </c>
      <c r="AD19" s="135" t="str">
        <f>[15]Dezembro!$I$33</f>
        <v>S</v>
      </c>
      <c r="AE19" s="135" t="str">
        <f>[15]Dezembro!$I$34</f>
        <v>SE</v>
      </c>
      <c r="AF19" s="135" t="str">
        <f>[15]Dezembro!$I$35</f>
        <v>SE</v>
      </c>
      <c r="AG19" s="134" t="str">
        <f>[15]Dezembro!$I$36</f>
        <v>S</v>
      </c>
      <c r="AJ19" t="s">
        <v>47</v>
      </c>
    </row>
    <row r="20" spans="1:38" x14ac:dyDescent="0.2">
      <c r="A20" s="99" t="s">
        <v>5</v>
      </c>
      <c r="B20" s="135" t="str">
        <f>[16]Dezembro!$I$5</f>
        <v>SO</v>
      </c>
      <c r="C20" s="135" t="str">
        <f>[16]Dezembro!$I$6</f>
        <v>S</v>
      </c>
      <c r="D20" s="135" t="str">
        <f>[16]Dezembro!$I$7</f>
        <v>S</v>
      </c>
      <c r="E20" s="135" t="str">
        <f>[16]Dezembro!$I$8</f>
        <v>SO</v>
      </c>
      <c r="F20" s="135" t="str">
        <f>[16]Dezembro!$I$9</f>
        <v>*</v>
      </c>
      <c r="G20" s="135" t="str">
        <f>[16]Dezembro!$I$10</f>
        <v>*</v>
      </c>
      <c r="H20" s="135" t="str">
        <f>[16]Dezembro!$I$11</f>
        <v>*</v>
      </c>
      <c r="I20" s="135" t="str">
        <f>[16]Dezembro!$I$12</f>
        <v>*</v>
      </c>
      <c r="J20" s="135" t="str">
        <f>[16]Dezembro!$I$13</f>
        <v>*</v>
      </c>
      <c r="K20" s="135" t="str">
        <f>[16]Dezembro!$I$14</f>
        <v>*</v>
      </c>
      <c r="L20" s="135" t="str">
        <f>[16]Dezembro!$I$15</f>
        <v>N</v>
      </c>
      <c r="M20" s="135" t="str">
        <f>[16]Dezembro!$I$16</f>
        <v>L</v>
      </c>
      <c r="N20" s="135" t="str">
        <f>[16]Dezembro!$I$17</f>
        <v>NE</v>
      </c>
      <c r="O20" s="135" t="str">
        <f>[16]Dezembro!$I$18</f>
        <v>NE</v>
      </c>
      <c r="P20" s="135" t="str">
        <f>[16]Dezembro!$I$19</f>
        <v>NE</v>
      </c>
      <c r="Q20" s="135" t="str">
        <f>[16]Dezembro!$I$20</f>
        <v>*</v>
      </c>
      <c r="R20" s="135" t="str">
        <f>[16]Dezembro!$I$21</f>
        <v>*</v>
      </c>
      <c r="S20" s="135" t="str">
        <f>[16]Dezembro!$I$22</f>
        <v>*</v>
      </c>
      <c r="T20" s="135" t="str">
        <f>[16]Dezembro!$I$23</f>
        <v>*</v>
      </c>
      <c r="U20" s="135" t="str">
        <f>[16]Dezembro!$I$24</f>
        <v>*</v>
      </c>
      <c r="V20" s="135" t="str">
        <f>[16]Dezembro!$I$25</f>
        <v>*</v>
      </c>
      <c r="W20" s="135" t="str">
        <f>[16]Dezembro!$I$26</f>
        <v>*</v>
      </c>
      <c r="X20" s="135" t="str">
        <f>[16]Dezembro!$I$27</f>
        <v>NO</v>
      </c>
      <c r="Y20" s="135" t="str">
        <f>[16]Dezembro!$I$28</f>
        <v>N</v>
      </c>
      <c r="Z20" s="135" t="str">
        <f>[16]Dezembro!$I$29</f>
        <v>L</v>
      </c>
      <c r="AA20" s="135" t="str">
        <f>[16]Dezembro!$I$30</f>
        <v>L</v>
      </c>
      <c r="AB20" s="135" t="str">
        <f>[16]Dezembro!$I$31</f>
        <v>L</v>
      </c>
      <c r="AC20" s="135" t="str">
        <f>[16]Dezembro!$I$32</f>
        <v>*</v>
      </c>
      <c r="AD20" s="135" t="str">
        <f>[16]Dezembro!$I$33</f>
        <v>*</v>
      </c>
      <c r="AE20" s="135" t="str">
        <f>[16]Dezembro!$I$34</f>
        <v>*</v>
      </c>
      <c r="AF20" s="135" t="str">
        <f>[16]Dezembro!$I$35</f>
        <v>N</v>
      </c>
      <c r="AG20" s="134" t="str">
        <f>[16]Dezembro!$I$36</f>
        <v>L</v>
      </c>
      <c r="AH20" s="12" t="s">
        <v>47</v>
      </c>
      <c r="AJ20" t="s">
        <v>47</v>
      </c>
      <c r="AK20" t="s">
        <v>47</v>
      </c>
      <c r="AL20" t="s">
        <v>47</v>
      </c>
    </row>
    <row r="21" spans="1:38" x14ac:dyDescent="0.2">
      <c r="A21" s="99" t="s">
        <v>43</v>
      </c>
      <c r="B21" s="135" t="str">
        <f>[17]Dezembro!$I$5</f>
        <v>N</v>
      </c>
      <c r="C21" s="135" t="str">
        <f>[17]Dezembro!$I$6</f>
        <v>S</v>
      </c>
      <c r="D21" s="135" t="str">
        <f>[17]Dezembro!$I$7</f>
        <v>S</v>
      </c>
      <c r="E21" s="135" t="str">
        <f>[17]Dezembro!$I$8</f>
        <v>O</v>
      </c>
      <c r="F21" s="135" t="str">
        <f>[17]Dezembro!$I$9</f>
        <v>O</v>
      </c>
      <c r="G21" s="135" t="str">
        <f>[17]Dezembro!$I$10</f>
        <v>NE</v>
      </c>
      <c r="H21" s="135" t="str">
        <f>[17]Dezembro!$I$11</f>
        <v>SE</v>
      </c>
      <c r="I21" s="135" t="str">
        <f>[17]Dezembro!$I$12</f>
        <v>SE</v>
      </c>
      <c r="J21" s="135" t="str">
        <f>[17]Dezembro!$I$13</f>
        <v>L</v>
      </c>
      <c r="K21" s="135" t="str">
        <f>[17]Dezembro!$I$14</f>
        <v>NE</v>
      </c>
      <c r="L21" s="135" t="str">
        <f>[17]Dezembro!$I$15</f>
        <v>NE</v>
      </c>
      <c r="M21" s="135" t="str">
        <f>[17]Dezembro!$I$16</f>
        <v>NE</v>
      </c>
      <c r="N21" s="135" t="str">
        <f>[17]Dezembro!$I$17</f>
        <v>NE</v>
      </c>
      <c r="O21" s="135" t="str">
        <f>[17]Dezembro!$I$18</f>
        <v>NE</v>
      </c>
      <c r="P21" s="135" t="str">
        <f>[17]Dezembro!$I$19</f>
        <v>NE</v>
      </c>
      <c r="Q21" s="135" t="str">
        <f>[17]Dezembro!$I$20</f>
        <v>NE</v>
      </c>
      <c r="R21" s="135" t="str">
        <f>[17]Dezembro!$I$21</f>
        <v>NE</v>
      </c>
      <c r="S21" s="135" t="str">
        <f>[17]Dezembro!$I$22</f>
        <v>N</v>
      </c>
      <c r="T21" s="135" t="str">
        <f>[17]Dezembro!$I$23</f>
        <v>L</v>
      </c>
      <c r="U21" s="135" t="str">
        <f>[17]Dezembro!$I$24</f>
        <v>NE</v>
      </c>
      <c r="V21" s="135" t="str">
        <f>[17]Dezembro!$I$25</f>
        <v>N</v>
      </c>
      <c r="W21" s="135" t="str">
        <f>[17]Dezembro!$I$26</f>
        <v>N</v>
      </c>
      <c r="X21" s="135" t="str">
        <f>[17]Dezembro!$I$27</f>
        <v>NE</v>
      </c>
      <c r="Y21" s="135" t="str">
        <f>[17]Dezembro!$I$28</f>
        <v>NE</v>
      </c>
      <c r="Z21" s="135" t="str">
        <f>[17]Dezembro!$I$29</f>
        <v>NE</v>
      </c>
      <c r="AA21" s="135" t="str">
        <f>[17]Dezembro!$I$30</f>
        <v>NE</v>
      </c>
      <c r="AB21" s="135" t="str">
        <f>[17]Dezembro!$I$31</f>
        <v>NE</v>
      </c>
      <c r="AC21" s="135" t="str">
        <f>[17]Dezembro!$I$32</f>
        <v>N</v>
      </c>
      <c r="AD21" s="135" t="str">
        <f>[17]Dezembro!$I$33</f>
        <v>N</v>
      </c>
      <c r="AE21" s="135" t="str">
        <f>[17]Dezembro!$I$34</f>
        <v>O</v>
      </c>
      <c r="AF21" s="135" t="str">
        <f>[17]Dezembro!$I$35</f>
        <v>O</v>
      </c>
      <c r="AG21" s="134" t="str">
        <f>[17]Dezembro!$I$36</f>
        <v>NE</v>
      </c>
      <c r="AK21" t="s">
        <v>47</v>
      </c>
    </row>
    <row r="22" spans="1:38" x14ac:dyDescent="0.2">
      <c r="A22" s="99" t="s">
        <v>6</v>
      </c>
      <c r="B22" s="135" t="str">
        <f>[18]Dezembro!$I$5</f>
        <v>S</v>
      </c>
      <c r="C22" s="135" t="str">
        <f>[18]Dezembro!$I$6</f>
        <v>SE</v>
      </c>
      <c r="D22" s="135" t="str">
        <f>[18]Dezembro!$I$7</f>
        <v>S</v>
      </c>
      <c r="E22" s="135" t="str">
        <f>[18]Dezembro!$I$8</f>
        <v>NO</v>
      </c>
      <c r="F22" s="135" t="str">
        <f>[18]Dezembro!$I$9</f>
        <v>NO</v>
      </c>
      <c r="G22" s="135" t="str">
        <f>[18]Dezembro!$I$10</f>
        <v>O</v>
      </c>
      <c r="H22" s="135" t="str">
        <f>[18]Dezembro!$I$11</f>
        <v>SE</v>
      </c>
      <c r="I22" s="135" t="str">
        <f>[18]Dezembro!$I$12</f>
        <v>S</v>
      </c>
      <c r="J22" s="135" t="str">
        <f>[18]Dezembro!$I$13</f>
        <v>L</v>
      </c>
      <c r="K22" s="135" t="str">
        <f>[18]Dezembro!$I$14</f>
        <v>SE</v>
      </c>
      <c r="L22" s="135" t="str">
        <f>[18]Dezembro!$I$15</f>
        <v>L</v>
      </c>
      <c r="M22" s="135" t="str">
        <f>[18]Dezembro!$I$16</f>
        <v>NO</v>
      </c>
      <c r="N22" s="135" t="str">
        <f>[18]Dezembro!$I$17</f>
        <v>NE</v>
      </c>
      <c r="O22" s="135" t="str">
        <f>[18]Dezembro!$I$18</f>
        <v>L</v>
      </c>
      <c r="P22" s="135" t="str">
        <f>[18]Dezembro!$I$19</f>
        <v>L</v>
      </c>
      <c r="Q22" s="135" t="str">
        <f>[18]Dezembro!$I$20</f>
        <v>SO</v>
      </c>
      <c r="R22" s="135" t="str">
        <f>[18]Dezembro!$I$21</f>
        <v>SE</v>
      </c>
      <c r="S22" s="135" t="str">
        <f>[18]Dezembro!$I$22</f>
        <v>NO</v>
      </c>
      <c r="T22" s="135" t="str">
        <f>[18]Dezembro!$I$23</f>
        <v>O</v>
      </c>
      <c r="U22" s="135" t="str">
        <f>[18]Dezembro!$I$24</f>
        <v>NO</v>
      </c>
      <c r="V22" s="135" t="str">
        <f>[18]Dezembro!$I$25</f>
        <v>O</v>
      </c>
      <c r="W22" s="135" t="str">
        <f>[18]Dezembro!$I$26</f>
        <v>S</v>
      </c>
      <c r="X22" s="135" t="str">
        <f>[18]Dezembro!$I$27</f>
        <v>SE</v>
      </c>
      <c r="Y22" s="135" t="str">
        <f>[18]Dezembro!$I$28</f>
        <v>N</v>
      </c>
      <c r="Z22" s="135" t="str">
        <f>[18]Dezembro!$I$29</f>
        <v>S</v>
      </c>
      <c r="AA22" s="135" t="str">
        <f>[18]Dezembro!$I$30</f>
        <v>S</v>
      </c>
      <c r="AB22" s="135" t="str">
        <f>[18]Dezembro!$I$31</f>
        <v>L</v>
      </c>
      <c r="AC22" s="135" t="str">
        <f>[18]Dezembro!$I$32</f>
        <v>L</v>
      </c>
      <c r="AD22" s="135" t="str">
        <f>[18]Dezembro!$I$33</f>
        <v>L</v>
      </c>
      <c r="AE22" s="135" t="str">
        <f>[18]Dezembro!$I$34</f>
        <v>NO</v>
      </c>
      <c r="AF22" s="135" t="str">
        <f>[18]Dezembro!$I$35</f>
        <v>NO</v>
      </c>
      <c r="AG22" s="134" t="str">
        <f>[18]Dezembro!$I$36</f>
        <v>NO</v>
      </c>
      <c r="AK22" t="s">
        <v>47</v>
      </c>
    </row>
    <row r="23" spans="1:38" x14ac:dyDescent="0.2">
      <c r="A23" s="99" t="s">
        <v>7</v>
      </c>
      <c r="B23" s="118" t="str">
        <f>[19]Dezembro!$I$5</f>
        <v>N</v>
      </c>
      <c r="C23" s="118" t="str">
        <f>[19]Dezembro!$I$6</f>
        <v>N</v>
      </c>
      <c r="D23" s="118" t="str">
        <f>[19]Dezembro!$I$7</f>
        <v>N</v>
      </c>
      <c r="E23" s="118" t="str">
        <f>[19]Dezembro!$I$8</f>
        <v>N</v>
      </c>
      <c r="F23" s="118" t="str">
        <f>[19]Dezembro!$I$9</f>
        <v>N</v>
      </c>
      <c r="G23" s="118" t="str">
        <f>[19]Dezembro!$I$10</f>
        <v>N</v>
      </c>
      <c r="H23" s="118" t="str">
        <f>[19]Dezembro!$I$11</f>
        <v>N</v>
      </c>
      <c r="I23" s="118" t="str">
        <f>[19]Dezembro!$I$12</f>
        <v>N</v>
      </c>
      <c r="J23" s="118" t="str">
        <f>[19]Dezembro!$I$13</f>
        <v>SO</v>
      </c>
      <c r="K23" s="118" t="str">
        <f>[19]Dezembro!$I$14</f>
        <v>SO</v>
      </c>
      <c r="L23" s="118" t="str">
        <f>[19]Dezembro!$I$15</f>
        <v>S</v>
      </c>
      <c r="M23" s="118" t="str">
        <f>[19]Dezembro!$I$16</f>
        <v>SO</v>
      </c>
      <c r="N23" s="118" t="str">
        <f>[19]Dezembro!$I$17</f>
        <v>S</v>
      </c>
      <c r="O23" s="118" t="str">
        <f>[19]Dezembro!$I$18</f>
        <v>S</v>
      </c>
      <c r="P23" s="118" t="str">
        <f>[19]Dezembro!$I$19</f>
        <v>S</v>
      </c>
      <c r="Q23" s="118" t="str">
        <f>[19]Dezembro!$I$20</f>
        <v>S</v>
      </c>
      <c r="R23" s="118" t="str">
        <f>[19]Dezembro!$I$21</f>
        <v>S</v>
      </c>
      <c r="S23" s="118" t="str">
        <f>[19]Dezembro!$I$22</f>
        <v>NE</v>
      </c>
      <c r="T23" s="135" t="str">
        <f>[19]Dezembro!$I$23</f>
        <v>S</v>
      </c>
      <c r="U23" s="135" t="str">
        <f>[19]Dezembro!$I$24</f>
        <v>S</v>
      </c>
      <c r="V23" s="135" t="str">
        <f>[19]Dezembro!$I$25</f>
        <v>S</v>
      </c>
      <c r="W23" s="135" t="str">
        <f>[19]Dezembro!$I$26</f>
        <v>S</v>
      </c>
      <c r="X23" s="135" t="str">
        <f>[19]Dezembro!$I$27</f>
        <v>S</v>
      </c>
      <c r="Y23" s="135" t="str">
        <f>[19]Dezembro!$I$28</f>
        <v>S</v>
      </c>
      <c r="Z23" s="135" t="str">
        <f>[19]Dezembro!$I$29</f>
        <v>S</v>
      </c>
      <c r="AA23" s="135" t="str">
        <f>[19]Dezembro!$I$30</f>
        <v>S</v>
      </c>
      <c r="AB23" s="135" t="str">
        <f>[19]Dezembro!$I$31</f>
        <v>S</v>
      </c>
      <c r="AC23" s="135" t="str">
        <f>[19]Dezembro!$I$32</f>
        <v>S</v>
      </c>
      <c r="AD23" s="135" t="str">
        <f>[19]Dezembro!$I$33</f>
        <v>S</v>
      </c>
      <c r="AE23" s="135" t="str">
        <f>[19]Dezembro!$I$34</f>
        <v>S</v>
      </c>
      <c r="AF23" s="135" t="str">
        <f>[19]Dezembro!$I$35</f>
        <v>S</v>
      </c>
      <c r="AG23" s="134" t="str">
        <f>[19]Dezembro!$I$36</f>
        <v>S</v>
      </c>
      <c r="AJ23" t="s">
        <v>47</v>
      </c>
    </row>
    <row r="24" spans="1:38" x14ac:dyDescent="0.2">
      <c r="A24" s="99" t="s">
        <v>169</v>
      </c>
      <c r="B24" s="118" t="str">
        <f>[20]Dezembro!$I$5</f>
        <v>S</v>
      </c>
      <c r="C24" s="118" t="str">
        <f>[20]Dezembro!$I$6</f>
        <v>S</v>
      </c>
      <c r="D24" s="118" t="str">
        <f>[20]Dezembro!$I$7</f>
        <v>S</v>
      </c>
      <c r="E24" s="118" t="str">
        <f>[20]Dezembro!$I$8</f>
        <v>SO</v>
      </c>
      <c r="F24" s="118" t="str">
        <f>[20]Dezembro!$I$9</f>
        <v>S</v>
      </c>
      <c r="G24" s="118" t="str">
        <f>[20]Dezembro!$I$10</f>
        <v>S</v>
      </c>
      <c r="H24" s="118" t="str">
        <f>[20]Dezembro!$I$11</f>
        <v>S</v>
      </c>
      <c r="I24" s="118" t="str">
        <f>[20]Dezembro!$I$12</f>
        <v>SO</v>
      </c>
      <c r="J24" s="118" t="str">
        <f>[20]Dezembro!$I$13</f>
        <v>L</v>
      </c>
      <c r="K24" s="118" t="str">
        <f>[20]Dezembro!$I$14</f>
        <v>L</v>
      </c>
      <c r="L24" s="118" t="str">
        <f>[20]Dezembro!$I$15</f>
        <v>L</v>
      </c>
      <c r="M24" s="118" t="str">
        <f>[20]Dezembro!$I$16</f>
        <v>N</v>
      </c>
      <c r="N24" s="118" t="str">
        <f>[20]Dezembro!$I$17</f>
        <v>SO</v>
      </c>
      <c r="O24" s="118" t="str">
        <f>[20]Dezembro!$I$18</f>
        <v>NE</v>
      </c>
      <c r="P24" s="118" t="str">
        <f>[20]Dezembro!$I$19</f>
        <v>L</v>
      </c>
      <c r="Q24" s="118" t="str">
        <f>[20]Dezembro!$I$20</f>
        <v>NE</v>
      </c>
      <c r="R24" s="118" t="str">
        <f>[20]Dezembro!$I$21</f>
        <v>S</v>
      </c>
      <c r="S24" s="118" t="str">
        <f>[20]Dezembro!$I$22</f>
        <v>NO</v>
      </c>
      <c r="T24" s="137" t="str">
        <f>[20]Dezembro!$I$23</f>
        <v>NE</v>
      </c>
      <c r="U24" s="137" t="str">
        <f>[20]Dezembro!$I$24</f>
        <v>N</v>
      </c>
      <c r="V24" s="137" t="str">
        <f>[20]Dezembro!$I$25</f>
        <v>NE</v>
      </c>
      <c r="W24" s="137" t="str">
        <f>[20]Dezembro!$I$26</f>
        <v>NE</v>
      </c>
      <c r="X24" s="137" t="str">
        <f>[20]Dezembro!$I$27</f>
        <v>NE</v>
      </c>
      <c r="Y24" s="137" t="str">
        <f>[20]Dezembro!$I$28</f>
        <v>N</v>
      </c>
      <c r="Z24" s="137" t="str">
        <f>[20]Dezembro!$I$29</f>
        <v>N</v>
      </c>
      <c r="AA24" s="137" t="str">
        <f>[20]Dezembro!$I$30</f>
        <v>N</v>
      </c>
      <c r="AB24" s="137" t="str">
        <f>[20]Dezembro!$I$31</f>
        <v>N</v>
      </c>
      <c r="AC24" s="137" t="str">
        <f>[20]Dezembro!$I$32</f>
        <v>NO</v>
      </c>
      <c r="AD24" s="137" t="str">
        <f>[20]Dezembro!$I$33</f>
        <v>NO</v>
      </c>
      <c r="AE24" s="137" t="str">
        <f>[20]Dezembro!$I$34</f>
        <v>NO</v>
      </c>
      <c r="AF24" s="137" t="str">
        <f>[20]Dezembro!$I$35</f>
        <v>N</v>
      </c>
      <c r="AG24" s="134" t="str">
        <f>[20]Dezembro!$I$36</f>
        <v>S</v>
      </c>
      <c r="AK24" t="s">
        <v>47</v>
      </c>
      <c r="AL24" t="s">
        <v>47</v>
      </c>
    </row>
    <row r="25" spans="1:38" x14ac:dyDescent="0.2">
      <c r="A25" s="99" t="s">
        <v>170</v>
      </c>
      <c r="B25" s="137" t="str">
        <f>[21]Dezembro!$I$5</f>
        <v>S</v>
      </c>
      <c r="C25" s="137" t="str">
        <f>[21]Dezembro!$I$6</f>
        <v>S</v>
      </c>
      <c r="D25" s="137" t="str">
        <f>[21]Dezembro!$I$7</f>
        <v>S</v>
      </c>
      <c r="E25" s="137" t="str">
        <f>[21]Dezembro!$I$8</f>
        <v>S</v>
      </c>
      <c r="F25" s="137" t="str">
        <f>[21]Dezembro!$I$9</f>
        <v>SE</v>
      </c>
      <c r="G25" s="137" t="str">
        <f>[21]Dezembro!$I$10</f>
        <v>S</v>
      </c>
      <c r="H25" s="137" t="str">
        <f>[21]Dezembro!$I$11</f>
        <v>S</v>
      </c>
      <c r="I25" s="137" t="str">
        <f>[21]Dezembro!$I$12</f>
        <v>SE</v>
      </c>
      <c r="J25" s="137" t="str">
        <f>[21]Dezembro!$I$13</f>
        <v>NE</v>
      </c>
      <c r="K25" s="137" t="str">
        <f>[21]Dezembro!$I$14</f>
        <v>L</v>
      </c>
      <c r="L25" s="137" t="str">
        <f>[21]Dezembro!$I$15</f>
        <v>NE</v>
      </c>
      <c r="M25" s="137" t="str">
        <f>[21]Dezembro!$I$16</f>
        <v>NE</v>
      </c>
      <c r="N25" s="137" t="str">
        <f>[21]Dezembro!$I$17</f>
        <v>N</v>
      </c>
      <c r="O25" s="137" t="str">
        <f>[21]Dezembro!$I$18</f>
        <v>NE</v>
      </c>
      <c r="P25" s="137" t="str">
        <f>[21]Dezembro!$I$19</f>
        <v>NE</v>
      </c>
      <c r="Q25" s="137" t="str">
        <f>[21]Dezembro!$I$20</f>
        <v>NE</v>
      </c>
      <c r="R25" s="137" t="str">
        <f>[21]Dezembro!$I$21</f>
        <v>N</v>
      </c>
      <c r="S25" s="137" t="str">
        <f>[21]Dezembro!$I$22</f>
        <v>NE</v>
      </c>
      <c r="T25" s="137" t="str">
        <f>[21]Dezembro!$I$23</f>
        <v>NE</v>
      </c>
      <c r="U25" s="137" t="str">
        <f>[21]Dezembro!$I$24</f>
        <v>NE</v>
      </c>
      <c r="V25" s="137" t="str">
        <f>[21]Dezembro!$I$25</f>
        <v>L</v>
      </c>
      <c r="W25" s="137" t="str">
        <f>[21]Dezembro!$I$26</f>
        <v>NE</v>
      </c>
      <c r="X25" s="137" t="str">
        <f>[21]Dezembro!$I$27</f>
        <v>NE</v>
      </c>
      <c r="Y25" s="137" t="str">
        <f>[21]Dezembro!$I$28</f>
        <v>N</v>
      </c>
      <c r="Z25" s="137" t="str">
        <f>[21]Dezembro!$I$29</f>
        <v>NE</v>
      </c>
      <c r="AA25" s="137" t="str">
        <f>[21]Dezembro!$I$30</f>
        <v>NE</v>
      </c>
      <c r="AB25" s="137" t="str">
        <f>[21]Dezembro!$I$31</f>
        <v>NE</v>
      </c>
      <c r="AC25" s="137" t="str">
        <f>[21]Dezembro!$I$32</f>
        <v>NE</v>
      </c>
      <c r="AD25" s="137" t="str">
        <f>[21]Dezembro!$I$33</f>
        <v>L</v>
      </c>
      <c r="AE25" s="137" t="str">
        <f>[21]Dezembro!$I$34</f>
        <v>NO</v>
      </c>
      <c r="AF25" s="137" t="str">
        <f>[21]Dezembro!$I$35</f>
        <v>NO</v>
      </c>
      <c r="AG25" s="134" t="str">
        <f>[21]Dezembro!$I$36</f>
        <v>NE</v>
      </c>
      <c r="AH25" s="12" t="s">
        <v>47</v>
      </c>
    </row>
    <row r="26" spans="1:38" x14ac:dyDescent="0.2">
      <c r="A26" s="99" t="s">
        <v>171</v>
      </c>
      <c r="B26" s="137" t="str">
        <f>[22]Dezembro!$I$5</f>
        <v>S</v>
      </c>
      <c r="C26" s="137" t="str">
        <f>[22]Dezembro!$I$6</f>
        <v>S</v>
      </c>
      <c r="D26" s="137" t="str">
        <f>[22]Dezembro!$I$7</f>
        <v>S</v>
      </c>
      <c r="E26" s="137" t="str">
        <f>[22]Dezembro!$I$8</f>
        <v>S</v>
      </c>
      <c r="F26" s="137" t="str">
        <f>[22]Dezembro!$I$9</f>
        <v>SE</v>
      </c>
      <c r="G26" s="137" t="str">
        <f>[22]Dezembro!$I$10</f>
        <v>SE</v>
      </c>
      <c r="H26" s="137" t="str">
        <f>[22]Dezembro!$I$11</f>
        <v>S</v>
      </c>
      <c r="I26" s="137" t="str">
        <f>[22]Dezembro!$I$12</f>
        <v>S</v>
      </c>
      <c r="J26" s="137" t="str">
        <f>[22]Dezembro!$I$13</f>
        <v>L</v>
      </c>
      <c r="K26" s="137" t="str">
        <f>[22]Dezembro!$I$14</f>
        <v>SE</v>
      </c>
      <c r="L26" s="137" t="str">
        <f>[22]Dezembro!$I$15</f>
        <v>SE</v>
      </c>
      <c r="M26" s="137" t="str">
        <f>[22]Dezembro!$I$16</f>
        <v>SE</v>
      </c>
      <c r="N26" s="137" t="str">
        <f>[22]Dezembro!$I$17</f>
        <v>N</v>
      </c>
      <c r="O26" s="137" t="str">
        <f>[22]Dezembro!$I$18</f>
        <v>N</v>
      </c>
      <c r="P26" s="137" t="str">
        <f>[22]Dezembro!$I$19</f>
        <v>N</v>
      </c>
      <c r="Q26" s="137" t="str">
        <f>[22]Dezembro!$I$20</f>
        <v>NO</v>
      </c>
      <c r="R26" s="137" t="str">
        <f>[22]Dezembro!$I$21</f>
        <v>NO</v>
      </c>
      <c r="S26" s="137" t="str">
        <f>[22]Dezembro!$I$22</f>
        <v>L</v>
      </c>
      <c r="T26" s="137" t="str">
        <f>[22]Dezembro!$I$23</f>
        <v>N</v>
      </c>
      <c r="U26" s="137" t="str">
        <f>[22]Dezembro!$I$24</f>
        <v>N</v>
      </c>
      <c r="V26" s="137" t="str">
        <f>[22]Dezembro!$I$25</f>
        <v>O</v>
      </c>
      <c r="W26" s="137" t="str">
        <f>[22]Dezembro!$I$26</f>
        <v>L</v>
      </c>
      <c r="X26" s="137" t="str">
        <f>[22]Dezembro!$I$27</f>
        <v>SE</v>
      </c>
      <c r="Y26" s="137" t="str">
        <f>[22]Dezembro!$I$28</f>
        <v>N</v>
      </c>
      <c r="Z26" s="137" t="str">
        <f>[22]Dezembro!$I$29</f>
        <v>N</v>
      </c>
      <c r="AA26" s="137" t="str">
        <f>[22]Dezembro!$I$30</f>
        <v>NO</v>
      </c>
      <c r="AB26" s="137" t="str">
        <f>[22]Dezembro!$I$31</f>
        <v>NO</v>
      </c>
      <c r="AC26" s="137" t="str">
        <f>[22]Dezembro!$I$32</f>
        <v>O</v>
      </c>
      <c r="AD26" s="137" t="str">
        <f>[22]Dezembro!$I$33</f>
        <v>N</v>
      </c>
      <c r="AE26" s="137" t="str">
        <f>[22]Dezembro!$I$34</f>
        <v>N</v>
      </c>
      <c r="AF26" s="137" t="str">
        <f>[22]Dezembro!$I$35</f>
        <v>N</v>
      </c>
      <c r="AG26" s="134" t="str">
        <f>[22]Dezembro!$I$36</f>
        <v>N</v>
      </c>
    </row>
    <row r="27" spans="1:38" x14ac:dyDescent="0.2">
      <c r="A27" s="99" t="s">
        <v>8</v>
      </c>
      <c r="B27" s="118" t="str">
        <f>[23]Dezembro!$I$5</f>
        <v>NO</v>
      </c>
      <c r="C27" s="118" t="str">
        <f>[23]Dezembro!$I$6</f>
        <v>NO</v>
      </c>
      <c r="D27" s="118" t="str">
        <f>[23]Dezembro!$I$7</f>
        <v>O</v>
      </c>
      <c r="E27" s="118" t="str">
        <f>[23]Dezembro!$I$8</f>
        <v>O</v>
      </c>
      <c r="F27" s="118" t="str">
        <f>[23]Dezembro!$I$9</f>
        <v>O</v>
      </c>
      <c r="G27" s="118" t="str">
        <f>[23]Dezembro!$I$10</f>
        <v>O</v>
      </c>
      <c r="H27" s="118" t="str">
        <f>[23]Dezembro!$I$11</f>
        <v>O</v>
      </c>
      <c r="I27" s="118" t="str">
        <f>[23]Dezembro!$I$12</f>
        <v>O</v>
      </c>
      <c r="J27" s="118" t="str">
        <f>[23]Dezembro!$I$13</f>
        <v>S</v>
      </c>
      <c r="K27" s="118" t="str">
        <f>[23]Dezembro!$I$14</f>
        <v>S</v>
      </c>
      <c r="L27" s="118" t="str">
        <f>[23]Dezembro!$I$15</f>
        <v>SE</v>
      </c>
      <c r="M27" s="118" t="str">
        <f>[23]Dezembro!$I$16</f>
        <v>SE</v>
      </c>
      <c r="N27" s="118" t="str">
        <f>[23]Dezembro!$I$17</f>
        <v>SE</v>
      </c>
      <c r="O27" s="118" t="str">
        <f>[23]Dezembro!$I$18</f>
        <v>SE</v>
      </c>
      <c r="P27" s="118" t="str">
        <f>[23]Dezembro!$I$19</f>
        <v>L</v>
      </c>
      <c r="Q27" s="135" t="str">
        <f>[23]Dezembro!$I$20</f>
        <v>S</v>
      </c>
      <c r="R27" s="135" t="str">
        <f>[23]Dezembro!$I$21</f>
        <v>SE</v>
      </c>
      <c r="S27" s="135" t="str">
        <f>[23]Dezembro!$I$22</f>
        <v>S</v>
      </c>
      <c r="T27" s="135" t="str">
        <f>[23]Dezembro!$I$23</f>
        <v>SE</v>
      </c>
      <c r="U27" s="135" t="str">
        <f>[23]Dezembro!$I$24</f>
        <v>L</v>
      </c>
      <c r="V27" s="135" t="str">
        <f>[23]Dezembro!$I$25</f>
        <v>SE</v>
      </c>
      <c r="W27" s="135" t="str">
        <f>[23]Dezembro!$I$26</f>
        <v>L</v>
      </c>
      <c r="X27" s="135" t="str">
        <f>[23]Dezembro!$I$27</f>
        <v>L</v>
      </c>
      <c r="Y27" s="135" t="str">
        <f>[23]Dezembro!$I$28</f>
        <v>SE</v>
      </c>
      <c r="Z27" s="135" t="str">
        <f>[23]Dezembro!$I$29</f>
        <v>S</v>
      </c>
      <c r="AA27" s="135" t="str">
        <f>[23]Dezembro!$I$30</f>
        <v>SE</v>
      </c>
      <c r="AB27" s="135" t="str">
        <f>[23]Dezembro!$I$31</f>
        <v>SE</v>
      </c>
      <c r="AC27" s="135" t="str">
        <f>[23]Dezembro!$I$32</f>
        <v>SE</v>
      </c>
      <c r="AD27" s="135" t="str">
        <f>[23]Dezembro!$I$33</f>
        <v>NE</v>
      </c>
      <c r="AE27" s="135" t="str">
        <f>[23]Dezembro!$I$34</f>
        <v>L</v>
      </c>
      <c r="AF27" s="135" t="str">
        <f>[23]Dezembro!$I$35</f>
        <v>NE</v>
      </c>
      <c r="AG27" s="134" t="str">
        <f>[23]Dezembro!$I$36</f>
        <v>SE</v>
      </c>
      <c r="AL27" t="s">
        <v>47</v>
      </c>
    </row>
    <row r="28" spans="1:38" x14ac:dyDescent="0.2">
      <c r="A28" s="99" t="s">
        <v>9</v>
      </c>
      <c r="B28" s="118" t="str">
        <f>[24]Dezembro!$I$5</f>
        <v>S</v>
      </c>
      <c r="C28" s="118" t="str">
        <f>[24]Dezembro!$I$6</f>
        <v>S</v>
      </c>
      <c r="D28" s="118" t="str">
        <f>[24]Dezembro!$I$7</f>
        <v>S</v>
      </c>
      <c r="E28" s="118" t="str">
        <f>[24]Dezembro!$I$8</f>
        <v>S</v>
      </c>
      <c r="F28" s="118" t="str">
        <f>[24]Dezembro!$I$9</f>
        <v>S</v>
      </c>
      <c r="G28" s="118" t="str">
        <f>[24]Dezembro!$I$10</f>
        <v>S</v>
      </c>
      <c r="H28" s="118" t="str">
        <f>[24]Dezembro!$I$11</f>
        <v>S</v>
      </c>
      <c r="I28" s="118" t="str">
        <f>[24]Dezembro!$I$12</f>
        <v>S</v>
      </c>
      <c r="J28" s="118" t="str">
        <f>[24]Dezembro!$I$13</f>
        <v>L</v>
      </c>
      <c r="K28" s="118" t="str">
        <f>[24]Dezembro!$I$14</f>
        <v>L</v>
      </c>
      <c r="L28" s="118" t="str">
        <f>[24]Dezembro!$I$15</f>
        <v>NE</v>
      </c>
      <c r="M28" s="118" t="str">
        <f>[24]Dezembro!$I$16</f>
        <v>L</v>
      </c>
      <c r="N28" s="118" t="str">
        <f>[24]Dezembro!$I$17</f>
        <v>N</v>
      </c>
      <c r="O28" s="118" t="str">
        <f>[24]Dezembro!$I$18</f>
        <v>NE</v>
      </c>
      <c r="P28" s="118" t="str">
        <f>[24]Dezembro!$I$19</f>
        <v>N</v>
      </c>
      <c r="Q28" s="118" t="str">
        <f>[24]Dezembro!$I$20</f>
        <v>SE</v>
      </c>
      <c r="R28" s="118" t="str">
        <f>[24]Dezembro!$I$21</f>
        <v>SE</v>
      </c>
      <c r="S28" s="118" t="str">
        <f>[24]Dezembro!$I$22</f>
        <v>O</v>
      </c>
      <c r="T28" s="135" t="str">
        <f>[24]Dezembro!$I$23</f>
        <v>NE</v>
      </c>
      <c r="U28" s="135" t="str">
        <f>[24]Dezembro!$I$24</f>
        <v>N</v>
      </c>
      <c r="V28" s="135" t="str">
        <f>[24]Dezembro!$I$25</f>
        <v>O</v>
      </c>
      <c r="W28" s="135" t="str">
        <f>[24]Dezembro!$I$26</f>
        <v>N</v>
      </c>
      <c r="X28" s="135" t="str">
        <f>[24]Dezembro!$I$27</f>
        <v>N</v>
      </c>
      <c r="Y28" s="135" t="str">
        <f>[24]Dezembro!$I$28</f>
        <v>N</v>
      </c>
      <c r="Z28" s="135" t="str">
        <f>[24]Dezembro!$I$29</f>
        <v>NE</v>
      </c>
      <c r="AA28" s="135" t="str">
        <f>[24]Dezembro!$I$30</f>
        <v>NE</v>
      </c>
      <c r="AB28" s="135" t="str">
        <f>[24]Dezembro!$I$31</f>
        <v>N</v>
      </c>
      <c r="AC28" s="135" t="str">
        <f>[24]Dezembro!$I$32</f>
        <v>NO</v>
      </c>
      <c r="AD28" s="135" t="str">
        <f>[24]Dezembro!$I$33</f>
        <v>NE</v>
      </c>
      <c r="AE28" s="135" t="str">
        <f>[24]Dezembro!$I$34</f>
        <v>N</v>
      </c>
      <c r="AF28" s="135" t="str">
        <f>[24]Dezembro!$I$35</f>
        <v>NO</v>
      </c>
      <c r="AG28" s="134" t="str">
        <f>[24]Dezembro!$I$36</f>
        <v>S</v>
      </c>
    </row>
    <row r="29" spans="1:38" x14ac:dyDescent="0.2">
      <c r="A29" s="99" t="s">
        <v>42</v>
      </c>
      <c r="B29" s="118" t="str">
        <f>[25]Dezembro!$I$5</f>
        <v>S</v>
      </c>
      <c r="C29" s="118" t="str">
        <f>[25]Dezembro!$I$6</f>
        <v>S</v>
      </c>
      <c r="D29" s="118" t="str">
        <f>[25]Dezembro!$I$7</f>
        <v>SO</v>
      </c>
      <c r="E29" s="118" t="str">
        <f>[25]Dezembro!$I$8</f>
        <v>NE</v>
      </c>
      <c r="F29" s="118" t="str">
        <f>[25]Dezembro!$I$9</f>
        <v>S</v>
      </c>
      <c r="G29" s="118" t="str">
        <f>[25]Dezembro!$I$10</f>
        <v>S</v>
      </c>
      <c r="H29" s="118" t="str">
        <f>[25]Dezembro!$I$11</f>
        <v>S</v>
      </c>
      <c r="I29" s="118" t="str">
        <f>[25]Dezembro!$I$12</f>
        <v>L</v>
      </c>
      <c r="J29" s="118" t="str">
        <f>[25]Dezembro!$I$13</f>
        <v>NE</v>
      </c>
      <c r="K29" s="118" t="str">
        <f>[25]Dezembro!$I$14</f>
        <v>N</v>
      </c>
      <c r="L29" s="118" t="str">
        <f>[25]Dezembro!$I$15</f>
        <v>N</v>
      </c>
      <c r="M29" s="118" t="str">
        <f>[25]Dezembro!$I$16</f>
        <v>N</v>
      </c>
      <c r="N29" s="118" t="str">
        <f>[25]Dezembro!$I$17</f>
        <v>N</v>
      </c>
      <c r="O29" s="118" t="str">
        <f>[25]Dezembro!$I$18</f>
        <v>N</v>
      </c>
      <c r="P29" s="118" t="str">
        <f>[25]Dezembro!$I$19</f>
        <v>N</v>
      </c>
      <c r="Q29" s="118" t="str">
        <f>[25]Dezembro!$I$20</f>
        <v>L</v>
      </c>
      <c r="R29" s="118" t="str">
        <f>[25]Dezembro!$I$21</f>
        <v>N</v>
      </c>
      <c r="S29" s="118" t="str">
        <f>[25]Dezembro!$I$22</f>
        <v>NO</v>
      </c>
      <c r="T29" s="135" t="str">
        <f>[25]Dezembro!$I$23</f>
        <v>N</v>
      </c>
      <c r="U29" s="135" t="str">
        <f>[25]Dezembro!$I$24</f>
        <v>NO</v>
      </c>
      <c r="V29" s="135" t="str">
        <f>[25]Dezembro!$I$25</f>
        <v>N</v>
      </c>
      <c r="W29" s="135" t="str">
        <f>[25]Dezembro!$I$26</f>
        <v>O</v>
      </c>
      <c r="X29" s="135" t="str">
        <f>[25]Dezembro!$I$27</f>
        <v>NE</v>
      </c>
      <c r="Y29" s="135" t="str">
        <f>[25]Dezembro!$I$28</f>
        <v>N</v>
      </c>
      <c r="Z29" s="135" t="str">
        <f>[25]Dezembro!$I$29</f>
        <v>NO</v>
      </c>
      <c r="AA29" s="135" t="str">
        <f>[25]Dezembro!$I$30</f>
        <v>NO</v>
      </c>
      <c r="AB29" s="135" t="str">
        <f>[25]Dezembro!$I$31</f>
        <v>N</v>
      </c>
      <c r="AC29" s="135" t="str">
        <f>[25]Dezembro!$I$32</f>
        <v>N</v>
      </c>
      <c r="AD29" s="135" t="str">
        <f>[25]Dezembro!$I$33</f>
        <v>NE</v>
      </c>
      <c r="AE29" s="135" t="str">
        <f>[25]Dezembro!$I$34</f>
        <v>N</v>
      </c>
      <c r="AF29" s="135" t="str">
        <f>[25]Dezembro!$I$35</f>
        <v>N</v>
      </c>
      <c r="AG29" s="134" t="str">
        <f>[25]Dezembro!$I$36</f>
        <v>N</v>
      </c>
      <c r="AJ29" t="s">
        <v>47</v>
      </c>
    </row>
    <row r="30" spans="1:38" x14ac:dyDescent="0.2">
      <c r="A30" s="99" t="s">
        <v>10</v>
      </c>
      <c r="B30" s="11" t="str">
        <f>[26]Dezembro!$I$5</f>
        <v>NE</v>
      </c>
      <c r="C30" s="11" t="str">
        <f>[26]Dezembro!$I$6</f>
        <v>NE</v>
      </c>
      <c r="D30" s="11" t="str">
        <f>[26]Dezembro!$I$7</f>
        <v>NE</v>
      </c>
      <c r="E30" s="11" t="str">
        <f>[26]Dezembro!$I$8</f>
        <v>NE</v>
      </c>
      <c r="F30" s="11" t="str">
        <f>[26]Dezembro!$I$9</f>
        <v>N</v>
      </c>
      <c r="G30" s="11" t="str">
        <f>[26]Dezembro!$I$10</f>
        <v>N</v>
      </c>
      <c r="H30" s="11" t="str">
        <f>[26]Dezembro!$I$11</f>
        <v>NE</v>
      </c>
      <c r="I30" s="11" t="str">
        <f>[26]Dezembro!$I$12</f>
        <v>NE</v>
      </c>
      <c r="J30" s="11" t="str">
        <f>[26]Dezembro!$I$13</f>
        <v>O</v>
      </c>
      <c r="K30" s="11" t="str">
        <f>[26]Dezembro!$I$14</f>
        <v>NO</v>
      </c>
      <c r="L30" s="11" t="str">
        <f>[26]Dezembro!$I$15</f>
        <v>O</v>
      </c>
      <c r="M30" s="11" t="str">
        <f>[26]Dezembro!$I$16</f>
        <v>SO</v>
      </c>
      <c r="N30" s="11" t="str">
        <f>[26]Dezembro!$I$17</f>
        <v>S</v>
      </c>
      <c r="O30" s="11" t="str">
        <f>[26]Dezembro!$I$18</f>
        <v>SO</v>
      </c>
      <c r="P30" s="11" t="str">
        <f>[26]Dezembro!$I$19</f>
        <v>SO</v>
      </c>
      <c r="Q30" s="11" t="str">
        <f>[26]Dezembro!$I$20</f>
        <v>S</v>
      </c>
      <c r="R30" s="11" t="str">
        <f>[26]Dezembro!$I$21</f>
        <v>S</v>
      </c>
      <c r="S30" s="11" t="str">
        <f>[26]Dezembro!$I$22</f>
        <v>SE</v>
      </c>
      <c r="T30" s="135" t="str">
        <f>[26]Dezembro!$I$23</f>
        <v>S</v>
      </c>
      <c r="U30" s="135" t="str">
        <f>[26]Dezembro!$I$24</f>
        <v>SO</v>
      </c>
      <c r="V30" s="135" t="str">
        <f>[26]Dezembro!$I$25</f>
        <v>SE</v>
      </c>
      <c r="W30" s="135" t="str">
        <f>[26]Dezembro!$I$26</f>
        <v>SO</v>
      </c>
      <c r="X30" s="135" t="str">
        <f>[26]Dezembro!$I$27</f>
        <v>S</v>
      </c>
      <c r="Y30" s="135" t="str">
        <f>[26]Dezembro!$I$28</f>
        <v>SO</v>
      </c>
      <c r="Z30" s="135" t="str">
        <f>[26]Dezembro!$I$29</f>
        <v>SO</v>
      </c>
      <c r="AA30" s="135" t="str">
        <f>[26]Dezembro!$I$30</f>
        <v>SO</v>
      </c>
      <c r="AB30" s="135" t="str">
        <f>[26]Dezembro!$I$31</f>
        <v>S</v>
      </c>
      <c r="AC30" s="135" t="str">
        <f>[26]Dezembro!$I$32</f>
        <v>S</v>
      </c>
      <c r="AD30" s="135" t="str">
        <f>[26]Dezembro!$I$33</f>
        <v>SO</v>
      </c>
      <c r="AE30" s="135" t="str">
        <f>[26]Dezembro!$I$34</f>
        <v>S</v>
      </c>
      <c r="AF30" s="135" t="str">
        <f>[26]Dezembro!$I$35</f>
        <v>S</v>
      </c>
      <c r="AG30" s="134" t="str">
        <f>[26]Dezembro!$I$36</f>
        <v>SO</v>
      </c>
      <c r="AJ30" t="s">
        <v>47</v>
      </c>
    </row>
    <row r="31" spans="1:38" x14ac:dyDescent="0.2">
      <c r="A31" s="99" t="s">
        <v>172</v>
      </c>
      <c r="B31" s="137" t="str">
        <f>[27]Dezembro!$I$5</f>
        <v>S</v>
      </c>
      <c r="C31" s="137" t="str">
        <f>[27]Dezembro!$I$6</f>
        <v>S</v>
      </c>
      <c r="D31" s="137" t="str">
        <f>[27]Dezembro!$I$7</f>
        <v>S</v>
      </c>
      <c r="E31" s="137" t="str">
        <f>[27]Dezembro!$I$8</f>
        <v>S</v>
      </c>
      <c r="F31" s="137" t="str">
        <f>[27]Dezembro!$I$9</f>
        <v>S</v>
      </c>
      <c r="G31" s="137" t="str">
        <f>[27]Dezembro!$I$10</f>
        <v>S</v>
      </c>
      <c r="H31" s="137" t="str">
        <f>[27]Dezembro!$I$11</f>
        <v>S</v>
      </c>
      <c r="I31" s="137" t="str">
        <f>[27]Dezembro!$I$12</f>
        <v>S</v>
      </c>
      <c r="J31" s="137" t="str">
        <f>[27]Dezembro!$I$13</f>
        <v>NE</v>
      </c>
      <c r="K31" s="137" t="str">
        <f>[27]Dezembro!$I$14</f>
        <v>L</v>
      </c>
      <c r="L31" s="137" t="str">
        <f>[27]Dezembro!$I$15</f>
        <v>L</v>
      </c>
      <c r="M31" s="137" t="str">
        <f>[27]Dezembro!$I$16</f>
        <v>L</v>
      </c>
      <c r="N31" s="137" t="str">
        <f>[27]Dezembro!$I$17</f>
        <v>N</v>
      </c>
      <c r="O31" s="137" t="str">
        <f>[27]Dezembro!$I$18</f>
        <v>N</v>
      </c>
      <c r="P31" s="137" t="str">
        <f>[27]Dezembro!$I$19</f>
        <v>NE</v>
      </c>
      <c r="Q31" s="137" t="str">
        <f>[27]Dezembro!$I$20</f>
        <v>N</v>
      </c>
      <c r="R31" s="137" t="str">
        <f>[27]Dezembro!$I$21</f>
        <v>NE</v>
      </c>
      <c r="S31" s="137" t="str">
        <f>[27]Dezembro!$I$22</f>
        <v>*</v>
      </c>
      <c r="T31" s="137" t="str">
        <f>[27]Dezembro!$I$23</f>
        <v>*</v>
      </c>
      <c r="U31" s="137" t="str">
        <f>[27]Dezembro!$I$24</f>
        <v>*</v>
      </c>
      <c r="V31" s="137" t="str">
        <f>[27]Dezembro!$I$25</f>
        <v>*</v>
      </c>
      <c r="W31" s="137" t="str">
        <f>[27]Dezembro!$I$26</f>
        <v>*</v>
      </c>
      <c r="X31" s="137" t="str">
        <f>[27]Dezembro!$I$27</f>
        <v>*</v>
      </c>
      <c r="Y31" s="137" t="str">
        <f>[27]Dezembro!$I$28</f>
        <v>*</v>
      </c>
      <c r="Z31" s="137" t="str">
        <f>[27]Dezembro!$I$29</f>
        <v>*</v>
      </c>
      <c r="AA31" s="137" t="str">
        <f>[27]Dezembro!$I$30</f>
        <v>*</v>
      </c>
      <c r="AB31" s="137" t="str">
        <f>[27]Dezembro!$I$31</f>
        <v>*</v>
      </c>
      <c r="AC31" s="137" t="str">
        <f>[27]Dezembro!$I$32</f>
        <v>*</v>
      </c>
      <c r="AD31" s="137" t="str">
        <f>[27]Dezembro!$I$33</f>
        <v>*</v>
      </c>
      <c r="AE31" s="137" t="str">
        <f>[27]Dezembro!$I$34</f>
        <v>*</v>
      </c>
      <c r="AF31" s="137" t="str">
        <f>[27]Dezembro!$I$35</f>
        <v>*</v>
      </c>
      <c r="AG31" s="134" t="str">
        <f>[27]Dezembro!$I$36</f>
        <v>S</v>
      </c>
      <c r="AH31" s="12" t="s">
        <v>47</v>
      </c>
    </row>
    <row r="32" spans="1:38" x14ac:dyDescent="0.2">
      <c r="A32" s="99" t="s">
        <v>11</v>
      </c>
      <c r="B32" s="118" t="str">
        <f>[28]Dezembro!$I$5</f>
        <v>NO</v>
      </c>
      <c r="C32" s="118" t="str">
        <f>[28]Dezembro!$I$6</f>
        <v>NO</v>
      </c>
      <c r="D32" s="118" t="str">
        <f>[28]Dezembro!$I$7</f>
        <v>NO</v>
      </c>
      <c r="E32" s="118" t="str">
        <f>[28]Dezembro!$I$8</f>
        <v>N</v>
      </c>
      <c r="F32" s="118" t="str">
        <f>[28]Dezembro!$I$9</f>
        <v>NE</v>
      </c>
      <c r="G32" s="118" t="str">
        <f>[28]Dezembro!$I$10</f>
        <v>NO</v>
      </c>
      <c r="H32" s="118" t="str">
        <f>[28]Dezembro!$I$11</f>
        <v>NO</v>
      </c>
      <c r="I32" s="118" t="str">
        <f>[28]Dezembro!$I$12</f>
        <v>SO</v>
      </c>
      <c r="J32" s="118" t="str">
        <f>[28]Dezembro!$I$13</f>
        <v>SO</v>
      </c>
      <c r="K32" s="118" t="str">
        <f>[28]Dezembro!$I$14</f>
        <v>SO</v>
      </c>
      <c r="L32" s="118" t="str">
        <f>[28]Dezembro!$I$15</f>
        <v>SE</v>
      </c>
      <c r="M32" s="118" t="str">
        <f>[28]Dezembro!$I$16</f>
        <v>NE</v>
      </c>
      <c r="N32" s="118" t="str">
        <f>[28]Dezembro!$I$17</f>
        <v>SE</v>
      </c>
      <c r="O32" s="118" t="str">
        <f>[28]Dezembro!$I$18</f>
        <v>L</v>
      </c>
      <c r="P32" s="118" t="str">
        <f>[28]Dezembro!$I$19</f>
        <v>NE</v>
      </c>
      <c r="Q32" s="118" t="str">
        <f>[28]Dezembro!$I$20</f>
        <v>SO</v>
      </c>
      <c r="R32" s="118" t="str">
        <f>[28]Dezembro!$I$21</f>
        <v>L</v>
      </c>
      <c r="S32" s="118" t="str">
        <f>[28]Dezembro!$I$22</f>
        <v>NE</v>
      </c>
      <c r="T32" s="135" t="str">
        <f>[28]Dezembro!$I$23</f>
        <v>NE</v>
      </c>
      <c r="U32" s="135" t="str">
        <f>[28]Dezembro!$I$24</f>
        <v>NE</v>
      </c>
      <c r="V32" s="135" t="str">
        <f>[28]Dezembro!$I$25</f>
        <v>NE</v>
      </c>
      <c r="W32" s="135" t="str">
        <f>[28]Dezembro!$I$26</f>
        <v>NE</v>
      </c>
      <c r="X32" s="135" t="str">
        <f>[28]Dezembro!$I$27</f>
        <v>NE</v>
      </c>
      <c r="Y32" s="135" t="str">
        <f>[28]Dezembro!$I$28</f>
        <v>SE</v>
      </c>
      <c r="Z32" s="135" t="str">
        <f>[28]Dezembro!$I$29</f>
        <v>S</v>
      </c>
      <c r="AA32" s="135" t="str">
        <f>[28]Dezembro!$I$30</f>
        <v>S</v>
      </c>
      <c r="AB32" s="135" t="str">
        <f>[28]Dezembro!$I$31</f>
        <v>NE</v>
      </c>
      <c r="AC32" s="135" t="str">
        <f>[28]Dezembro!$I$32</f>
        <v>NE</v>
      </c>
      <c r="AD32" s="135" t="str">
        <f>[28]Dezembro!$I$33</f>
        <v>NE</v>
      </c>
      <c r="AE32" s="135" t="str">
        <f>[28]Dezembro!$I$34</f>
        <v>L</v>
      </c>
      <c r="AF32" s="135" t="str">
        <f>[28]Dezembro!$I$35</f>
        <v>NE</v>
      </c>
      <c r="AG32" s="134" t="str">
        <f>[28]Dezembro!$I$36</f>
        <v>NE</v>
      </c>
      <c r="AJ32" t="s">
        <v>47</v>
      </c>
    </row>
    <row r="33" spans="1:39" s="5" customFormat="1" x14ac:dyDescent="0.2">
      <c r="A33" s="99" t="s">
        <v>12</v>
      </c>
      <c r="B33" s="118" t="str">
        <f>[29]Dezembro!$I$5</f>
        <v>S</v>
      </c>
      <c r="C33" s="118" t="str">
        <f>[29]Dezembro!$I$6</f>
        <v>S</v>
      </c>
      <c r="D33" s="118" t="str">
        <f>[29]Dezembro!$I$7</f>
        <v>SE</v>
      </c>
      <c r="E33" s="118" t="str">
        <f>[29]Dezembro!$I$8</f>
        <v>S</v>
      </c>
      <c r="F33" s="118" t="str">
        <f>[29]Dezembro!$I$9</f>
        <v>S</v>
      </c>
      <c r="G33" s="118" t="str">
        <f>[29]Dezembro!$I$10</f>
        <v>SE</v>
      </c>
      <c r="H33" s="118" t="str">
        <f>[29]Dezembro!$I$11</f>
        <v>SE</v>
      </c>
      <c r="I33" s="118" t="str">
        <f>[29]Dezembro!$I$12</f>
        <v>SE</v>
      </c>
      <c r="J33" s="118" t="str">
        <f>[29]Dezembro!$I$13</f>
        <v>NE</v>
      </c>
      <c r="K33" s="118" t="str">
        <f>[29]Dezembro!$I$14</f>
        <v>NE</v>
      </c>
      <c r="L33" s="118" t="str">
        <f>[29]Dezembro!$I$15</f>
        <v>N</v>
      </c>
      <c r="M33" s="118" t="str">
        <f>[29]Dezembro!$I$16</f>
        <v>NO</v>
      </c>
      <c r="N33" s="118" t="str">
        <f>[29]Dezembro!$I$17</f>
        <v>NE</v>
      </c>
      <c r="O33" s="118" t="str">
        <f>[29]Dezembro!$I$18</f>
        <v>N</v>
      </c>
      <c r="P33" s="118" t="str">
        <f>[29]Dezembro!$I$19</f>
        <v>N</v>
      </c>
      <c r="Q33" s="118" t="str">
        <f>[29]Dezembro!$I$20</f>
        <v>NE</v>
      </c>
      <c r="R33" s="118" t="str">
        <f>[29]Dezembro!$I$21</f>
        <v>N</v>
      </c>
      <c r="S33" s="118" t="str">
        <f>[29]Dezembro!$I$22</f>
        <v>N</v>
      </c>
      <c r="T33" s="118" t="str">
        <f>[29]Dezembro!$I$23</f>
        <v>N</v>
      </c>
      <c r="U33" s="118" t="str">
        <f>[29]Dezembro!$I$24</f>
        <v>N</v>
      </c>
      <c r="V33" s="118" t="str">
        <f>[29]Dezembro!$I$25</f>
        <v>N</v>
      </c>
      <c r="W33" s="118" t="str">
        <f>[29]Dezembro!$I$26</f>
        <v>NO</v>
      </c>
      <c r="X33" s="118" t="str">
        <f>[29]Dezembro!$I$27</f>
        <v>L</v>
      </c>
      <c r="Y33" s="118" t="str">
        <f>[29]Dezembro!$I$28</f>
        <v>NO</v>
      </c>
      <c r="Z33" s="118" t="str">
        <f>[29]Dezembro!$I$29</f>
        <v>N</v>
      </c>
      <c r="AA33" s="118" t="str">
        <f>[29]Dezembro!$I$30</f>
        <v>N</v>
      </c>
      <c r="AB33" s="118" t="str">
        <f>[29]Dezembro!$I$31</f>
        <v>N</v>
      </c>
      <c r="AC33" s="118" t="str">
        <f>[29]Dezembro!$I$32</f>
        <v>NO</v>
      </c>
      <c r="AD33" s="118" t="str">
        <f>[29]Dezembro!$I$33</f>
        <v>O</v>
      </c>
      <c r="AE33" s="118" t="str">
        <f>[29]Dezembro!$I$34</f>
        <v>NE</v>
      </c>
      <c r="AF33" s="118" t="str">
        <f>[29]Dezembro!$I$35</f>
        <v>NE</v>
      </c>
      <c r="AG33" s="134" t="str">
        <f>[29]Dezembro!$I$36</f>
        <v>N</v>
      </c>
      <c r="AK33" s="5" t="s">
        <v>47</v>
      </c>
      <c r="AM33" s="5" t="s">
        <v>47</v>
      </c>
    </row>
    <row r="34" spans="1:39" x14ac:dyDescent="0.2">
      <c r="A34" s="99" t="s">
        <v>13</v>
      </c>
      <c r="B34" s="135" t="str">
        <f>[30]Dezembro!$I$5</f>
        <v>S</v>
      </c>
      <c r="C34" s="135" t="str">
        <f>[30]Dezembro!$I$6</f>
        <v>S</v>
      </c>
      <c r="D34" s="135" t="str">
        <f>[30]Dezembro!$I$7</f>
        <v>S</v>
      </c>
      <c r="E34" s="135" t="str">
        <f>[30]Dezembro!$I$8</f>
        <v>SO</v>
      </c>
      <c r="F34" s="135" t="str">
        <f>[30]Dezembro!$I$9</f>
        <v>NO</v>
      </c>
      <c r="G34" s="135" t="str">
        <f>[30]Dezembro!$I$10</f>
        <v>S</v>
      </c>
      <c r="H34" s="135" t="str">
        <f>[30]Dezembro!$I$11</f>
        <v>SO</v>
      </c>
      <c r="I34" s="135" t="str">
        <f>[30]Dezembro!$I$12</f>
        <v>S</v>
      </c>
      <c r="J34" s="135" t="str">
        <f>[30]Dezembro!$I$13</f>
        <v>N</v>
      </c>
      <c r="K34" s="135" t="str">
        <f>[30]Dezembro!$I$14</f>
        <v>N</v>
      </c>
      <c r="L34" s="135" t="str">
        <f>[30]Dezembro!$I$15</f>
        <v>N</v>
      </c>
      <c r="M34" s="135" t="str">
        <f>[30]Dezembro!$I$16</f>
        <v>NO</v>
      </c>
      <c r="N34" s="135" t="str">
        <f>[30]Dezembro!$I$17</f>
        <v>N</v>
      </c>
      <c r="O34" s="135" t="str">
        <f>[30]Dezembro!$I$18</f>
        <v>N</v>
      </c>
      <c r="P34" s="135" t="str">
        <f>[30]Dezembro!$I$19</f>
        <v>N</v>
      </c>
      <c r="Q34" s="135" t="str">
        <f>[30]Dezembro!$I$20</f>
        <v>N</v>
      </c>
      <c r="R34" s="135" t="str">
        <f>[30]Dezembro!$I$21</f>
        <v>N</v>
      </c>
      <c r="S34" s="135" t="str">
        <f>[30]Dezembro!$I$22</f>
        <v>NE</v>
      </c>
      <c r="T34" s="135" t="str">
        <f>[30]Dezembro!$I$23</f>
        <v>N</v>
      </c>
      <c r="U34" s="135" t="str">
        <f>[30]Dezembro!$I$24</f>
        <v>O</v>
      </c>
      <c r="V34" s="135" t="str">
        <f>[30]Dezembro!$I$25</f>
        <v>NO</v>
      </c>
      <c r="W34" s="135" t="str">
        <f>[30]Dezembro!$I$26</f>
        <v>NO</v>
      </c>
      <c r="X34" s="135" t="str">
        <f>[30]Dezembro!$I$27</f>
        <v>SO</v>
      </c>
      <c r="Y34" s="135" t="str">
        <f>[30]Dezembro!$I$28</f>
        <v>NO</v>
      </c>
      <c r="Z34" s="135" t="str">
        <f>[30]Dezembro!$I$29</f>
        <v>NE</v>
      </c>
      <c r="AA34" s="135" t="str">
        <f>[30]Dezembro!$I$30</f>
        <v>NE</v>
      </c>
      <c r="AB34" s="135" t="str">
        <f>[30]Dezembro!$I$31</f>
        <v>N</v>
      </c>
      <c r="AC34" s="135" t="str">
        <f>[30]Dezembro!$I$32</f>
        <v>N</v>
      </c>
      <c r="AD34" s="135" t="str">
        <f>[30]Dezembro!$I$33</f>
        <v>N</v>
      </c>
      <c r="AE34" s="135" t="str">
        <f>[30]Dezembro!$I$34</f>
        <v>N</v>
      </c>
      <c r="AF34" s="135" t="str">
        <f>[30]Dezembro!$I$35</f>
        <v>N</v>
      </c>
      <c r="AG34" s="134" t="str">
        <f>[30]Dezembro!$I$36</f>
        <v>N</v>
      </c>
      <c r="AJ34" t="s">
        <v>47</v>
      </c>
    </row>
    <row r="35" spans="1:39" x14ac:dyDescent="0.2">
      <c r="A35" s="99" t="s">
        <v>173</v>
      </c>
      <c r="B35" s="118" t="str">
        <f>[31]Dezembro!$I$5</f>
        <v>S</v>
      </c>
      <c r="C35" s="118" t="str">
        <f>[31]Dezembro!$I$6</f>
        <v>S</v>
      </c>
      <c r="D35" s="118" t="str">
        <f>[31]Dezembro!$I$7</f>
        <v>S</v>
      </c>
      <c r="E35" s="118" t="str">
        <f>[31]Dezembro!$I$8</f>
        <v>S</v>
      </c>
      <c r="F35" s="118" t="str">
        <f>[31]Dezembro!$I$9</f>
        <v>SO</v>
      </c>
      <c r="G35" s="118" t="str">
        <f>[31]Dezembro!$I$10</f>
        <v>S</v>
      </c>
      <c r="H35" s="118" t="str">
        <f>[31]Dezembro!$I$11</f>
        <v>S</v>
      </c>
      <c r="I35" s="118" t="str">
        <f>[31]Dezembro!$I$12</f>
        <v>SE</v>
      </c>
      <c r="J35" s="118" t="str">
        <f>[31]Dezembro!$I$13</f>
        <v>NE</v>
      </c>
      <c r="K35" s="118" t="str">
        <f>[31]Dezembro!$I$14</f>
        <v>NE</v>
      </c>
      <c r="L35" s="118" t="str">
        <f>[31]Dezembro!$I$15</f>
        <v>NE</v>
      </c>
      <c r="M35" s="118" t="str">
        <f>[31]Dezembro!$I$16</f>
        <v>NE</v>
      </c>
      <c r="N35" s="118" t="str">
        <f>[31]Dezembro!$I$17</f>
        <v>N</v>
      </c>
      <c r="O35" s="118" t="str">
        <f>[31]Dezembro!$I$18</f>
        <v>N</v>
      </c>
      <c r="P35" s="118" t="str">
        <f>[31]Dezembro!$I$19</f>
        <v>NE</v>
      </c>
      <c r="Q35" s="118" t="str">
        <f>[31]Dezembro!$I$20</f>
        <v>SO</v>
      </c>
      <c r="R35" s="118" t="str">
        <f>[31]Dezembro!$I$21</f>
        <v>NE</v>
      </c>
      <c r="S35" s="118" t="str">
        <f>[31]Dezembro!$I$22</f>
        <v>NE</v>
      </c>
      <c r="T35" s="137" t="str">
        <f>[31]Dezembro!$I$23</f>
        <v>NE</v>
      </c>
      <c r="U35" s="137" t="str">
        <f>[31]Dezembro!$I$24</f>
        <v>NE</v>
      </c>
      <c r="V35" s="137" t="str">
        <f>[31]Dezembro!$I$25</f>
        <v>NE</v>
      </c>
      <c r="W35" s="137" t="str">
        <f>[31]Dezembro!$I$26</f>
        <v>NO</v>
      </c>
      <c r="X35" s="137" t="str">
        <f>[31]Dezembro!$I$27</f>
        <v>N</v>
      </c>
      <c r="Y35" s="137" t="str">
        <f>[31]Dezembro!$I$28</f>
        <v>N</v>
      </c>
      <c r="Z35" s="137" t="str">
        <f>[31]Dezembro!$I$29</f>
        <v>NE</v>
      </c>
      <c r="AA35" s="137" t="str">
        <f>[31]Dezembro!$I$30</f>
        <v>NE</v>
      </c>
      <c r="AB35" s="137" t="str">
        <f>[31]Dezembro!$I$31</f>
        <v>NE</v>
      </c>
      <c r="AC35" s="137" t="str">
        <f>[31]Dezembro!$I$32</f>
        <v>NE</v>
      </c>
      <c r="AD35" s="137" t="str">
        <f>[31]Dezembro!$I$33</f>
        <v>NE</v>
      </c>
      <c r="AE35" s="137" t="str">
        <f>[31]Dezembro!$I$34</f>
        <v>N</v>
      </c>
      <c r="AF35" s="137" t="str">
        <f>[31]Dezembro!$I$35</f>
        <v>NE</v>
      </c>
      <c r="AG35" s="134" t="str">
        <f>[31]Dezembro!$I$36</f>
        <v>NE</v>
      </c>
      <c r="AK35" t="s">
        <v>47</v>
      </c>
    </row>
    <row r="36" spans="1:39" x14ac:dyDescent="0.2">
      <c r="A36" s="99" t="s">
        <v>144</v>
      </c>
      <c r="B36" s="118" t="str">
        <f>[32]Dezembro!$I$5</f>
        <v>S</v>
      </c>
      <c r="C36" s="118" t="str">
        <f>[32]Dezembro!$I$6</f>
        <v>S</v>
      </c>
      <c r="D36" s="118" t="str">
        <f>[32]Dezembro!$I$7</f>
        <v>S</v>
      </c>
      <c r="E36" s="118" t="str">
        <f>[32]Dezembro!$I$8</f>
        <v>S</v>
      </c>
      <c r="F36" s="118" t="str">
        <f>[32]Dezembro!$I$9</f>
        <v>S</v>
      </c>
      <c r="G36" s="118" t="str">
        <f>[32]Dezembro!$I$10</f>
        <v>SE</v>
      </c>
      <c r="H36" s="118" t="str">
        <f>[32]Dezembro!$I$11</f>
        <v>S</v>
      </c>
      <c r="I36" s="118" t="str">
        <f>[32]Dezembro!$I$12</f>
        <v>SE</v>
      </c>
      <c r="J36" s="118" t="str">
        <f>[32]Dezembro!$I$13</f>
        <v>L</v>
      </c>
      <c r="K36" s="118" t="str">
        <f>[32]Dezembro!$I$14</f>
        <v>L</v>
      </c>
      <c r="L36" s="118" t="str">
        <f>[32]Dezembro!$I$15</f>
        <v>NE</v>
      </c>
      <c r="M36" s="118" t="str">
        <f>[32]Dezembro!$I$16</f>
        <v>NE</v>
      </c>
      <c r="N36" s="118" t="str">
        <f>[32]Dezembro!$I$17</f>
        <v>N</v>
      </c>
      <c r="O36" s="118" t="str">
        <f>[32]Dezembro!$I$18</f>
        <v>NE</v>
      </c>
      <c r="P36" s="118" t="str">
        <f>[32]Dezembro!$I$19</f>
        <v>NE</v>
      </c>
      <c r="Q36" s="137" t="str">
        <f>[32]Dezembro!$I$20</f>
        <v>NE</v>
      </c>
      <c r="R36" s="137" t="str">
        <f>[32]Dezembro!$I$21</f>
        <v>NE</v>
      </c>
      <c r="S36" s="137" t="str">
        <f>[32]Dezembro!$I$22</f>
        <v>NE</v>
      </c>
      <c r="T36" s="137" t="str">
        <f>[32]Dezembro!$I$23</f>
        <v>NE</v>
      </c>
      <c r="U36" s="137" t="str">
        <f>[32]Dezembro!$I$24</f>
        <v>L</v>
      </c>
      <c r="V36" s="137" t="str">
        <f>[32]Dezembro!$I$25</f>
        <v>O</v>
      </c>
      <c r="W36" s="137" t="str">
        <f>[32]Dezembro!$I$26</f>
        <v>L</v>
      </c>
      <c r="X36" s="137" t="str">
        <f>[32]Dezembro!$I$27</f>
        <v>N</v>
      </c>
      <c r="Y36" s="137" t="str">
        <f>[32]Dezembro!$I$28</f>
        <v>NE</v>
      </c>
      <c r="Z36" s="137" t="str">
        <f>[32]Dezembro!$I$29</f>
        <v>NE</v>
      </c>
      <c r="AA36" s="137" t="str">
        <f>[32]Dezembro!$I$30</f>
        <v>NE</v>
      </c>
      <c r="AB36" s="137" t="str">
        <f>[32]Dezembro!$I$31</f>
        <v>NE</v>
      </c>
      <c r="AC36" s="137" t="str">
        <f>[32]Dezembro!$I$32</f>
        <v>NE</v>
      </c>
      <c r="AD36" s="137" t="str">
        <f>[32]Dezembro!$I$33</f>
        <v>NE</v>
      </c>
      <c r="AE36" s="137" t="str">
        <f>[32]Dezembro!$I$34</f>
        <v>NE</v>
      </c>
      <c r="AF36" s="137" t="str">
        <f>[32]Dezembro!$I$35</f>
        <v>NO</v>
      </c>
      <c r="AG36" s="134" t="str">
        <f>[32]Dezembro!$I$36</f>
        <v>NE</v>
      </c>
      <c r="AJ36" t="s">
        <v>47</v>
      </c>
    </row>
    <row r="37" spans="1:39" x14ac:dyDescent="0.2">
      <c r="A37" s="99" t="s">
        <v>14</v>
      </c>
      <c r="B37" s="118" t="str">
        <f>[33]Dezembro!$I$5</f>
        <v>N</v>
      </c>
      <c r="C37" s="118" t="str">
        <f>[33]Dezembro!$I$6</f>
        <v>SO</v>
      </c>
      <c r="D37" s="118" t="str">
        <f>[33]Dezembro!$I$7</f>
        <v>SO</v>
      </c>
      <c r="E37" s="118" t="str">
        <f>[33]Dezembro!$I$8</f>
        <v>SO</v>
      </c>
      <c r="F37" s="118" t="str">
        <f>[33]Dezembro!$I$9</f>
        <v>S</v>
      </c>
      <c r="G37" s="118" t="str">
        <f>[33]Dezembro!$I$10</f>
        <v>S</v>
      </c>
      <c r="H37" s="118" t="str">
        <f>[33]Dezembro!$I$11</f>
        <v>S</v>
      </c>
      <c r="I37" s="118" t="str">
        <f>[33]Dezembro!$I$12</f>
        <v>S</v>
      </c>
      <c r="J37" s="118" t="str">
        <f>[33]Dezembro!$I$13</f>
        <v>SE</v>
      </c>
      <c r="K37" s="118" t="str">
        <f>[33]Dezembro!$I$14</f>
        <v>NE</v>
      </c>
      <c r="L37" s="118" t="str">
        <f>[33]Dezembro!$I$15</f>
        <v>NE</v>
      </c>
      <c r="M37" s="118" t="str">
        <f>[33]Dezembro!$I$16</f>
        <v>NE</v>
      </c>
      <c r="N37" s="118" t="str">
        <f>[33]Dezembro!$I$17</f>
        <v>N</v>
      </c>
      <c r="O37" s="118" t="str">
        <f>[33]Dezembro!$I$18</f>
        <v>N</v>
      </c>
      <c r="P37" s="118" t="str">
        <f>[33]Dezembro!$I$19</f>
        <v>N</v>
      </c>
      <c r="Q37" s="118" t="str">
        <f>[33]Dezembro!$I$20</f>
        <v>L</v>
      </c>
      <c r="R37" s="118" t="str">
        <f>[33]Dezembro!$I$21</f>
        <v>NE</v>
      </c>
      <c r="S37" s="118" t="str">
        <f>[33]Dezembro!$I$22</f>
        <v>N</v>
      </c>
      <c r="T37" s="118" t="str">
        <f>[33]Dezembro!$I$23</f>
        <v>L</v>
      </c>
      <c r="U37" s="118" t="str">
        <f>[33]Dezembro!$I$24</f>
        <v>N</v>
      </c>
      <c r="V37" s="118" t="str">
        <f>[33]Dezembro!$I$25</f>
        <v>O</v>
      </c>
      <c r="W37" s="118" t="str">
        <f>[33]Dezembro!$I$26</f>
        <v>SO</v>
      </c>
      <c r="X37" s="118" t="str">
        <f>[33]Dezembro!$I$27</f>
        <v>N</v>
      </c>
      <c r="Y37" s="118" t="str">
        <f>[33]Dezembro!$I$28</f>
        <v>SO</v>
      </c>
      <c r="Z37" s="118" t="str">
        <f>[33]Dezembro!$I$29</f>
        <v>SO</v>
      </c>
      <c r="AA37" s="118" t="str">
        <f>[33]Dezembro!$I$30</f>
        <v>N</v>
      </c>
      <c r="AB37" s="118" t="str">
        <f>[33]Dezembro!$I$31</f>
        <v>N</v>
      </c>
      <c r="AC37" s="118" t="str">
        <f>[33]Dezembro!$I$32</f>
        <v>N</v>
      </c>
      <c r="AD37" s="118" t="str">
        <f>[33]Dezembro!$I$33</f>
        <v>N</v>
      </c>
      <c r="AE37" s="118" t="str">
        <f>[33]Dezembro!$I$34</f>
        <v>O</v>
      </c>
      <c r="AF37" s="118" t="str">
        <f>[33]Dezembro!$I$35</f>
        <v>N</v>
      </c>
      <c r="AG37" s="134" t="str">
        <f>[33]Dezembro!$I$36</f>
        <v>N</v>
      </c>
      <c r="AK37" t="s">
        <v>47</v>
      </c>
    </row>
    <row r="38" spans="1:39" x14ac:dyDescent="0.2">
      <c r="A38" s="99" t="s">
        <v>174</v>
      </c>
      <c r="B38" s="118" t="str">
        <f>[34]Dezembro!$I$5</f>
        <v>NE</v>
      </c>
      <c r="C38" s="118" t="str">
        <f>[34]Dezembro!$I$6</f>
        <v>S</v>
      </c>
      <c r="D38" s="118" t="str">
        <f>[34]Dezembro!$I$7</f>
        <v>S</v>
      </c>
      <c r="E38" s="118" t="str">
        <f>[34]Dezembro!$I$8</f>
        <v>O</v>
      </c>
      <c r="F38" s="118" t="str">
        <f>[34]Dezembro!$I$9</f>
        <v>SE</v>
      </c>
      <c r="G38" s="118" t="str">
        <f>[34]Dezembro!$I$10</f>
        <v>SE</v>
      </c>
      <c r="H38" s="118" t="str">
        <f>[34]Dezembro!$I$11</f>
        <v>SE</v>
      </c>
      <c r="I38" s="118" t="str">
        <f>[34]Dezembro!$I$12</f>
        <v>SE</v>
      </c>
      <c r="J38" s="118" t="str">
        <f>[34]Dezembro!$I$13</f>
        <v>NO</v>
      </c>
      <c r="K38" s="118" t="str">
        <f>[34]Dezembro!$I$14</f>
        <v>NE</v>
      </c>
      <c r="L38" s="118" t="str">
        <f>[34]Dezembro!$I$15</f>
        <v>SE</v>
      </c>
      <c r="M38" s="118" t="str">
        <f>[34]Dezembro!$I$16</f>
        <v>NO</v>
      </c>
      <c r="N38" s="118" t="str">
        <f>[34]Dezembro!$I$17</f>
        <v>N</v>
      </c>
      <c r="O38" s="118" t="str">
        <f>[34]Dezembro!$I$18</f>
        <v>N</v>
      </c>
      <c r="P38" s="118" t="str">
        <f>[34]Dezembro!$I$19</f>
        <v>NO</v>
      </c>
      <c r="Q38" s="118" t="str">
        <f>[34]Dezembro!$I$20</f>
        <v>NE</v>
      </c>
      <c r="R38" s="118" t="str">
        <f>[34]Dezembro!$I$21</f>
        <v>N</v>
      </c>
      <c r="S38" s="118" t="str">
        <f>[34]Dezembro!$I$22</f>
        <v>SE</v>
      </c>
      <c r="T38" s="137" t="str">
        <f>[34]Dezembro!$I$23</f>
        <v>SE</v>
      </c>
      <c r="U38" s="137" t="str">
        <f>[34]Dezembro!$I$24</f>
        <v>SE</v>
      </c>
      <c r="V38" s="137" t="str">
        <f>[34]Dezembro!$I$25</f>
        <v>SE</v>
      </c>
      <c r="W38" s="137" t="str">
        <f>[34]Dezembro!$I$26</f>
        <v>SO</v>
      </c>
      <c r="X38" s="137" t="str">
        <f>[34]Dezembro!$I$27</f>
        <v>SO</v>
      </c>
      <c r="Y38" s="137" t="str">
        <f>[34]Dezembro!$I$28</f>
        <v>NO</v>
      </c>
      <c r="Z38" s="137" t="str">
        <f>[34]Dezembro!$I$29</f>
        <v>L</v>
      </c>
      <c r="AA38" s="137" t="str">
        <f>[34]Dezembro!$I$30</f>
        <v>N</v>
      </c>
      <c r="AB38" s="137" t="str">
        <f>[34]Dezembro!$I$31</f>
        <v>N</v>
      </c>
      <c r="AC38" s="137" t="str">
        <f>[34]Dezembro!$I$32</f>
        <v>N</v>
      </c>
      <c r="AD38" s="137" t="str">
        <f>[34]Dezembro!$I$33</f>
        <v>NO</v>
      </c>
      <c r="AE38" s="137" t="str">
        <f>[34]Dezembro!$I$34</f>
        <v>NO</v>
      </c>
      <c r="AF38" s="137" t="str">
        <f>[34]Dezembro!$I$35</f>
        <v>NO</v>
      </c>
      <c r="AG38" s="134" t="str">
        <f>[34]Dezembro!$I$36</f>
        <v>SE</v>
      </c>
      <c r="AJ38" t="s">
        <v>47</v>
      </c>
      <c r="AK38" t="s">
        <v>47</v>
      </c>
    </row>
    <row r="39" spans="1:39" x14ac:dyDescent="0.2">
      <c r="A39" s="99" t="s">
        <v>15</v>
      </c>
      <c r="B39" s="118" t="str">
        <f>[35]Dezembro!$I$5</f>
        <v>SO</v>
      </c>
      <c r="C39" s="118" t="str">
        <f>[35]Dezembro!$I$6</f>
        <v>SO</v>
      </c>
      <c r="D39" s="118" t="str">
        <f>[35]Dezembro!$I$7</f>
        <v>S</v>
      </c>
      <c r="E39" s="118" t="str">
        <f>[35]Dezembro!$I$8</f>
        <v>SO</v>
      </c>
      <c r="F39" s="118" t="str">
        <f>[35]Dezembro!$I$9</f>
        <v>SO</v>
      </c>
      <c r="G39" s="118" t="str">
        <f>[35]Dezembro!$I$10</f>
        <v>SO</v>
      </c>
      <c r="H39" s="118" t="str">
        <f>[35]Dezembro!$I$11</f>
        <v>S</v>
      </c>
      <c r="I39" s="118" t="str">
        <f>[35]Dezembro!$I$12</f>
        <v>SO</v>
      </c>
      <c r="J39" s="118" t="str">
        <f>[35]Dezembro!$I$13</f>
        <v>NO</v>
      </c>
      <c r="K39" s="118" t="str">
        <f>[35]Dezembro!$I$14</f>
        <v>NO</v>
      </c>
      <c r="L39" s="118" t="str">
        <f>[35]Dezembro!$I$15</f>
        <v>NO</v>
      </c>
      <c r="M39" s="118" t="str">
        <f>[35]Dezembro!$I$16</f>
        <v>NO</v>
      </c>
      <c r="N39" s="118" t="str">
        <f>[35]Dezembro!$I$17</f>
        <v>NO</v>
      </c>
      <c r="O39" s="118" t="str">
        <f>[35]Dezembro!$I$18</f>
        <v>NO</v>
      </c>
      <c r="P39" s="118" t="str">
        <f>[35]Dezembro!$I$19</f>
        <v>NO</v>
      </c>
      <c r="Q39" s="118" t="str">
        <f>[35]Dezembro!$I$20</f>
        <v>NO</v>
      </c>
      <c r="R39" s="118" t="str">
        <f>[35]Dezembro!$I$21</f>
        <v>NO</v>
      </c>
      <c r="S39" s="118" t="str">
        <f>[35]Dezembro!$I$22</f>
        <v>NO</v>
      </c>
      <c r="T39" s="118" t="str">
        <f>[35]Dezembro!$I$23</f>
        <v>NO</v>
      </c>
      <c r="U39" s="118" t="str">
        <f>[35]Dezembro!$I$24</f>
        <v>NO</v>
      </c>
      <c r="V39" s="118" t="str">
        <f>[35]Dezembro!$I$25</f>
        <v>NO</v>
      </c>
      <c r="W39" s="118" t="str">
        <f>[35]Dezembro!$I$26</f>
        <v>NO</v>
      </c>
      <c r="X39" s="118" t="str">
        <f>[35]Dezembro!$I$27</f>
        <v>NO</v>
      </c>
      <c r="Y39" s="118" t="str">
        <f>[35]Dezembro!$I$28</f>
        <v>NO</v>
      </c>
      <c r="Z39" s="118" t="str">
        <f>[35]Dezembro!$I$29</f>
        <v>NO</v>
      </c>
      <c r="AA39" s="118" t="str">
        <f>[35]Dezembro!$I$30</f>
        <v>NO</v>
      </c>
      <c r="AB39" s="118" t="str">
        <f>[35]Dezembro!$I$31</f>
        <v>NO</v>
      </c>
      <c r="AC39" s="118" t="str">
        <f>[35]Dezembro!$I$32</f>
        <v>NO</v>
      </c>
      <c r="AD39" s="118" t="str">
        <f>[35]Dezembro!$I$33</f>
        <v>NO</v>
      </c>
      <c r="AE39" s="118" t="str">
        <f>[35]Dezembro!$I$34</f>
        <v>NO</v>
      </c>
      <c r="AF39" s="118" t="str">
        <f>[35]Dezembro!$I$35</f>
        <v>NO</v>
      </c>
      <c r="AG39" s="134" t="str">
        <f>[35]Dezembro!$I$36</f>
        <v>NO</v>
      </c>
      <c r="AH39" s="12" t="s">
        <v>47</v>
      </c>
      <c r="AK39" t="s">
        <v>47</v>
      </c>
    </row>
    <row r="40" spans="1:39" x14ac:dyDescent="0.2">
      <c r="A40" s="99" t="s">
        <v>16</v>
      </c>
      <c r="B40" s="119" t="str">
        <f>[36]Dezembro!$I$5</f>
        <v>S</v>
      </c>
      <c r="C40" s="119" t="str">
        <f>[36]Dezembro!$I$6</f>
        <v>S</v>
      </c>
      <c r="D40" s="119" t="str">
        <f>[36]Dezembro!$I$7</f>
        <v>S</v>
      </c>
      <c r="E40" s="119" t="str">
        <f>[36]Dezembro!$I$8</f>
        <v>S</v>
      </c>
      <c r="F40" s="119" t="str">
        <f>[36]Dezembro!$I$9</f>
        <v>SE</v>
      </c>
      <c r="G40" s="119" t="str">
        <f>[36]Dezembro!$I$10</f>
        <v>S</v>
      </c>
      <c r="H40" s="119" t="str">
        <f>[36]Dezembro!$I$11</f>
        <v>S</v>
      </c>
      <c r="I40" s="119" t="str">
        <f>[36]Dezembro!$I$12</f>
        <v>S</v>
      </c>
      <c r="J40" s="119" t="str">
        <f>[36]Dezembro!$I$13</f>
        <v>NE</v>
      </c>
      <c r="K40" s="119" t="str">
        <f>[36]Dezembro!$I$14</f>
        <v>NE</v>
      </c>
      <c r="L40" s="119" t="str">
        <f>[36]Dezembro!$I$15</f>
        <v>N</v>
      </c>
      <c r="M40" s="119" t="str">
        <f>[36]Dezembro!$I$16</f>
        <v>N</v>
      </c>
      <c r="N40" s="119" t="str">
        <f>[36]Dezembro!$I$17</f>
        <v>N</v>
      </c>
      <c r="O40" s="119" t="str">
        <f>[36]Dezembro!$I$18</f>
        <v>N</v>
      </c>
      <c r="P40" s="119" t="str">
        <f>[36]Dezembro!$I$19</f>
        <v>N</v>
      </c>
      <c r="Q40" s="119" t="str">
        <f>[36]Dezembro!$I$20</f>
        <v>N</v>
      </c>
      <c r="R40" s="119" t="str">
        <f>[36]Dezembro!$I$21</f>
        <v>N</v>
      </c>
      <c r="S40" s="119" t="str">
        <f>[36]Dezembro!$I$22</f>
        <v>N</v>
      </c>
      <c r="T40" s="119" t="str">
        <f>[36]Dezembro!$I$23</f>
        <v>N</v>
      </c>
      <c r="U40" s="119" t="str">
        <f>[36]Dezembro!$I$24</f>
        <v>N</v>
      </c>
      <c r="V40" s="119" t="str">
        <f>[36]Dezembro!$I$25</f>
        <v>N</v>
      </c>
      <c r="W40" s="119" t="str">
        <f>[36]Dezembro!$I$26</f>
        <v>N</v>
      </c>
      <c r="X40" s="119" t="str">
        <f>[36]Dezembro!$I$27</f>
        <v>NO</v>
      </c>
      <c r="Y40" s="119" t="str">
        <f>[36]Dezembro!$I$28</f>
        <v>SE</v>
      </c>
      <c r="Z40" s="119" t="str">
        <f>[36]Dezembro!$I$29</f>
        <v>N</v>
      </c>
      <c r="AA40" s="119" t="str">
        <f>[36]Dezembro!$I$30</f>
        <v>N</v>
      </c>
      <c r="AB40" s="119" t="str">
        <f>[36]Dezembro!$I$31</f>
        <v>N</v>
      </c>
      <c r="AC40" s="119" t="str">
        <f>[36]Dezembro!$I$32</f>
        <v>N</v>
      </c>
      <c r="AD40" s="119" t="str">
        <f>[36]Dezembro!$I$33</f>
        <v>NE</v>
      </c>
      <c r="AE40" s="119" t="str">
        <f>[36]Dezembro!$I$34</f>
        <v>N</v>
      </c>
      <c r="AF40" s="119" t="str">
        <f>[36]Dezembro!$I$35</f>
        <v>N</v>
      </c>
      <c r="AG40" s="134" t="str">
        <f>[36]Dezembro!$I$36</f>
        <v>N</v>
      </c>
      <c r="AI40" t="s">
        <v>47</v>
      </c>
      <c r="AJ40" t="s">
        <v>47</v>
      </c>
    </row>
    <row r="41" spans="1:39" x14ac:dyDescent="0.2">
      <c r="A41" s="99" t="s">
        <v>175</v>
      </c>
      <c r="B41" s="118" t="str">
        <f>[37]Dezembro!$I$5</f>
        <v>S</v>
      </c>
      <c r="C41" s="118" t="str">
        <f>[37]Dezembro!$I$6</f>
        <v>S</v>
      </c>
      <c r="D41" s="118" t="str">
        <f>[37]Dezembro!$I$7</f>
        <v>S</v>
      </c>
      <c r="E41" s="118" t="str">
        <f>[37]Dezembro!$I$8</f>
        <v>S</v>
      </c>
      <c r="F41" s="118" t="str">
        <f>[37]Dezembro!$I$9</f>
        <v>S</v>
      </c>
      <c r="G41" s="118" t="str">
        <f>[37]Dezembro!$I$10</f>
        <v>S</v>
      </c>
      <c r="H41" s="118" t="str">
        <f>[37]Dezembro!$I$11</f>
        <v>S</v>
      </c>
      <c r="I41" s="118" t="str">
        <f>[37]Dezembro!$I$12</f>
        <v>S</v>
      </c>
      <c r="J41" s="118" t="str">
        <f>[37]Dezembro!$I$13</f>
        <v>SE</v>
      </c>
      <c r="K41" s="118" t="str">
        <f>[37]Dezembro!$I$14</f>
        <v>SE</v>
      </c>
      <c r="L41" s="118" t="str">
        <f>[37]Dezembro!$I$15</f>
        <v>N</v>
      </c>
      <c r="M41" s="118" t="str">
        <f>[37]Dezembro!$I$16</f>
        <v>NO</v>
      </c>
      <c r="N41" s="118" t="str">
        <f>[37]Dezembro!$I$17</f>
        <v>NO</v>
      </c>
      <c r="O41" s="118" t="str">
        <f>[37]Dezembro!$I$18</f>
        <v>N</v>
      </c>
      <c r="P41" s="118" t="str">
        <f>[37]Dezembro!$I$19</f>
        <v>N</v>
      </c>
      <c r="Q41" s="118" t="str">
        <f>[37]Dezembro!$I$20</f>
        <v>NE</v>
      </c>
      <c r="R41" s="118" t="str">
        <f>[37]Dezembro!$I$21</f>
        <v>NO</v>
      </c>
      <c r="S41" s="118" t="str">
        <f>[37]Dezembro!$I$22</f>
        <v>NO</v>
      </c>
      <c r="T41" s="137" t="str">
        <f>[37]Dezembro!$I$23</f>
        <v>NO</v>
      </c>
      <c r="U41" s="137" t="str">
        <f>[37]Dezembro!$I$24</f>
        <v>NO</v>
      </c>
      <c r="V41" s="137" t="str">
        <f>[37]Dezembro!$I$25</f>
        <v>NO</v>
      </c>
      <c r="W41" s="137" t="str">
        <f>[37]Dezembro!$I$26</f>
        <v>NO</v>
      </c>
      <c r="X41" s="137" t="str">
        <f>[37]Dezembro!$I$27</f>
        <v>N</v>
      </c>
      <c r="Y41" s="137" t="str">
        <f>[37]Dezembro!$I$28</f>
        <v>NO</v>
      </c>
      <c r="Z41" s="137" t="str">
        <f>[37]Dezembro!$I$29</f>
        <v>N</v>
      </c>
      <c r="AA41" s="137" t="str">
        <f>[37]Dezembro!$I$30</f>
        <v>NO</v>
      </c>
      <c r="AB41" s="137" t="str">
        <f>[37]Dezembro!$I$31</f>
        <v>NO</v>
      </c>
      <c r="AC41" s="137" t="str">
        <f>[37]Dezembro!$I$32</f>
        <v>NO</v>
      </c>
      <c r="AD41" s="137" t="str">
        <f>[37]Dezembro!$I$33</f>
        <v>N</v>
      </c>
      <c r="AE41" s="137" t="str">
        <f>[37]Dezembro!$I$34</f>
        <v>NO</v>
      </c>
      <c r="AF41" s="137" t="str">
        <f>[37]Dezembro!$I$35</f>
        <v>NO</v>
      </c>
      <c r="AG41" s="134" t="str">
        <f>[37]Dezembro!$I$36</f>
        <v>NO</v>
      </c>
      <c r="AJ41" t="s">
        <v>47</v>
      </c>
    </row>
    <row r="42" spans="1:39" x14ac:dyDescent="0.2">
      <c r="A42" s="99" t="s">
        <v>17</v>
      </c>
      <c r="B42" s="118" t="str">
        <f>[38]Dezembro!$I$5</f>
        <v>O</v>
      </c>
      <c r="C42" s="118" t="str">
        <f>[38]Dezembro!$I$6</f>
        <v>SE</v>
      </c>
      <c r="D42" s="118" t="str">
        <f>[38]Dezembro!$I$7</f>
        <v>SE</v>
      </c>
      <c r="E42" s="118" t="str">
        <f>[38]Dezembro!$I$8</f>
        <v>SE</v>
      </c>
      <c r="F42" s="118" t="str">
        <f>[38]Dezembro!$I$9</f>
        <v>L</v>
      </c>
      <c r="G42" s="118" t="str">
        <f>[38]Dezembro!$I$10</f>
        <v>SE</v>
      </c>
      <c r="H42" s="118" t="str">
        <f>[38]Dezembro!$I$11</f>
        <v>SE</v>
      </c>
      <c r="I42" s="118" t="str">
        <f>[38]Dezembro!$I$12</f>
        <v>L</v>
      </c>
      <c r="J42" s="118" t="str">
        <f>[38]Dezembro!$I$13</f>
        <v>NE</v>
      </c>
      <c r="K42" s="118" t="str">
        <f>[38]Dezembro!$I$14</f>
        <v>N</v>
      </c>
      <c r="L42" s="118" t="str">
        <f>[38]Dezembro!$I$15</f>
        <v>N</v>
      </c>
      <c r="M42" s="118" t="str">
        <f>[38]Dezembro!$I$16</f>
        <v>N</v>
      </c>
      <c r="N42" s="118" t="str">
        <f>[38]Dezembro!$I$17</f>
        <v>NO</v>
      </c>
      <c r="O42" s="118" t="str">
        <f>[38]Dezembro!$I$18</f>
        <v>O</v>
      </c>
      <c r="P42" s="118" t="str">
        <f>[38]Dezembro!$I$19</f>
        <v>N</v>
      </c>
      <c r="Q42" s="118" t="str">
        <f>[38]Dezembro!$I$20</f>
        <v>O</v>
      </c>
      <c r="R42" s="118" t="str">
        <f>[38]Dezembro!$I$21</f>
        <v>O</v>
      </c>
      <c r="S42" s="118" t="str">
        <f>[38]Dezembro!$I$22</f>
        <v>O</v>
      </c>
      <c r="T42" s="118" t="str">
        <f>[38]Dezembro!$I$23</f>
        <v>SO</v>
      </c>
      <c r="U42" s="118" t="str">
        <f>[38]Dezembro!$I$24</f>
        <v>NO</v>
      </c>
      <c r="V42" s="118" t="str">
        <f>[38]Dezembro!$I$25</f>
        <v>SO</v>
      </c>
      <c r="W42" s="118" t="str">
        <f>[38]Dezembro!$I$26</f>
        <v>O</v>
      </c>
      <c r="X42" s="118" t="str">
        <f>[38]Dezembro!$I$27</f>
        <v>NO</v>
      </c>
      <c r="Y42" s="118" t="str">
        <f>[38]Dezembro!$I$28</f>
        <v>NO</v>
      </c>
      <c r="Z42" s="118" t="str">
        <f>[38]Dezembro!$I$29</f>
        <v>N</v>
      </c>
      <c r="AA42" s="118" t="str">
        <f>[38]Dezembro!$I$30</f>
        <v>O</v>
      </c>
      <c r="AB42" s="118" t="str">
        <f>[38]Dezembro!$I$31</f>
        <v>O</v>
      </c>
      <c r="AC42" s="118" t="str">
        <f>[38]Dezembro!$I$32</f>
        <v>O</v>
      </c>
      <c r="AD42" s="118" t="str">
        <f>[38]Dezembro!$I$33</f>
        <v>O</v>
      </c>
      <c r="AE42" s="118" t="str">
        <f>[38]Dezembro!$I$34</f>
        <v>O</v>
      </c>
      <c r="AF42" s="118" t="str">
        <f>[38]Dezembro!$I$35</f>
        <v>NO</v>
      </c>
      <c r="AG42" s="134" t="str">
        <f>[38]Dezembro!$I$36</f>
        <v>O</v>
      </c>
    </row>
    <row r="43" spans="1:39" x14ac:dyDescent="0.2">
      <c r="A43" s="99" t="s">
        <v>157</v>
      </c>
      <c r="B43" s="11" t="str">
        <f>[39]Dezembro!$I$5</f>
        <v>N</v>
      </c>
      <c r="C43" s="11" t="str">
        <f>[39]Dezembro!$I$6</f>
        <v>S</v>
      </c>
      <c r="D43" s="11" t="str">
        <f>[39]Dezembro!$I$7</f>
        <v>S</v>
      </c>
      <c r="E43" s="11" t="str">
        <f>[39]Dezembro!$I$8</f>
        <v>SE</v>
      </c>
      <c r="F43" s="11" t="str">
        <f>[39]Dezembro!$I$9</f>
        <v>S</v>
      </c>
      <c r="G43" s="11" t="str">
        <f>[39]Dezembro!$I$10</f>
        <v>S</v>
      </c>
      <c r="H43" s="11" t="str">
        <f>[39]Dezembro!$I$11</f>
        <v>S</v>
      </c>
      <c r="I43" s="11" t="str">
        <f>[39]Dezembro!$I$12</f>
        <v>SE</v>
      </c>
      <c r="J43" s="11" t="str">
        <f>[39]Dezembro!$I$13</f>
        <v>L</v>
      </c>
      <c r="K43" s="11" t="str">
        <f>[39]Dezembro!$I$14</f>
        <v>NE</v>
      </c>
      <c r="L43" s="11" t="str">
        <f>[39]Dezembro!$I$15</f>
        <v>NE</v>
      </c>
      <c r="M43" s="11" t="str">
        <f>[39]Dezembro!$I$16</f>
        <v>NE</v>
      </c>
      <c r="N43" s="11" t="str">
        <f>[39]Dezembro!$I$17</f>
        <v>NE</v>
      </c>
      <c r="O43" s="11" t="str">
        <f>[39]Dezembro!$I$18</f>
        <v>N</v>
      </c>
      <c r="P43" s="11" t="str">
        <f>[39]Dezembro!$I$19</f>
        <v>NE</v>
      </c>
      <c r="Q43" s="11" t="str">
        <f>[39]Dezembro!$I$20</f>
        <v>NE</v>
      </c>
      <c r="R43" s="11" t="str">
        <f>[39]Dezembro!$I$21</f>
        <v>N</v>
      </c>
      <c r="S43" s="11" t="str">
        <f>[39]Dezembro!$I$22</f>
        <v>S</v>
      </c>
      <c r="T43" s="137" t="str">
        <f>[39]Dezembro!$I$23</f>
        <v>NE</v>
      </c>
      <c r="U43" s="137" t="str">
        <f>[39]Dezembro!$I$24</f>
        <v>SO</v>
      </c>
      <c r="V43" s="137" t="str">
        <f>[39]Dezembro!$I$25</f>
        <v>O</v>
      </c>
      <c r="W43" s="137" t="str">
        <f>[39]Dezembro!$I$26</f>
        <v>NE</v>
      </c>
      <c r="X43" s="137" t="str">
        <f>[39]Dezembro!$I$27</f>
        <v>NE</v>
      </c>
      <c r="Y43" s="137" t="str">
        <f>[39]Dezembro!$I$28</f>
        <v>NE</v>
      </c>
      <c r="Z43" s="137" t="str">
        <f>[39]Dezembro!$I$29</f>
        <v>L</v>
      </c>
      <c r="AA43" s="137" t="str">
        <f>[39]Dezembro!$I$30</f>
        <v>L</v>
      </c>
      <c r="AB43" s="137" t="str">
        <f>[39]Dezembro!$I$31</f>
        <v>L</v>
      </c>
      <c r="AC43" s="137" t="str">
        <f>[39]Dezembro!$I$32</f>
        <v>NO</v>
      </c>
      <c r="AD43" s="137" t="str">
        <f>[39]Dezembro!$I$33</f>
        <v>N</v>
      </c>
      <c r="AE43" s="137" t="str">
        <f>[39]Dezembro!$I$34</f>
        <v>NO</v>
      </c>
      <c r="AF43" s="137" t="str">
        <f>[39]Dezembro!$I$35</f>
        <v>L</v>
      </c>
      <c r="AG43" s="134" t="str">
        <f>[39]Dezembro!$I$36</f>
        <v>NE</v>
      </c>
      <c r="AJ43" t="s">
        <v>47</v>
      </c>
      <c r="AK43" t="s">
        <v>47</v>
      </c>
      <c r="AL43" t="s">
        <v>47</v>
      </c>
    </row>
    <row r="44" spans="1:39" x14ac:dyDescent="0.2">
      <c r="A44" s="99" t="s">
        <v>18</v>
      </c>
      <c r="B44" s="118" t="str">
        <f>[40]Dezembro!$I$5</f>
        <v>L</v>
      </c>
      <c r="C44" s="118" t="str">
        <f>[40]Dezembro!$I$6</f>
        <v>S</v>
      </c>
      <c r="D44" s="118" t="str">
        <f>[40]Dezembro!$I$7</f>
        <v>S</v>
      </c>
      <c r="E44" s="118" t="str">
        <f>[40]Dezembro!$I$8</f>
        <v>SO</v>
      </c>
      <c r="F44" s="118" t="str">
        <f>[40]Dezembro!$I$9</f>
        <v>O</v>
      </c>
      <c r="G44" s="118" t="str">
        <f>[40]Dezembro!$I$10</f>
        <v>L</v>
      </c>
      <c r="H44" s="118" t="str">
        <f>[40]Dezembro!$I$11</f>
        <v>S</v>
      </c>
      <c r="I44" s="118" t="str">
        <f>[40]Dezembro!$I$12</f>
        <v>S</v>
      </c>
      <c r="J44" s="118" t="str">
        <f>[40]Dezembro!$I$13</f>
        <v>L</v>
      </c>
      <c r="K44" s="118" t="str">
        <f>[40]Dezembro!$I$14</f>
        <v>L</v>
      </c>
      <c r="L44" s="118" t="str">
        <f>[40]Dezembro!$I$15</f>
        <v>NE</v>
      </c>
      <c r="M44" s="118" t="str">
        <f>[40]Dezembro!$I$16</f>
        <v>NO</v>
      </c>
      <c r="N44" s="118" t="str">
        <f>[40]Dezembro!$I$17</f>
        <v>N</v>
      </c>
      <c r="O44" s="118" t="str">
        <f>[40]Dezembro!$I$18</f>
        <v>N</v>
      </c>
      <c r="P44" s="118" t="str">
        <f>[40]Dezembro!$I$19</f>
        <v>NE</v>
      </c>
      <c r="Q44" s="118" t="str">
        <f>[40]Dezembro!$I$20</f>
        <v>L</v>
      </c>
      <c r="R44" s="118" t="str">
        <f>[40]Dezembro!$I$21</f>
        <v>NO</v>
      </c>
      <c r="S44" s="118" t="str">
        <f>[40]Dezembro!$I$22</f>
        <v>N</v>
      </c>
      <c r="T44" s="118" t="str">
        <f>[40]Dezembro!$I$23</f>
        <v>L</v>
      </c>
      <c r="U44" s="118" t="str">
        <f>[40]Dezembro!$I$24</f>
        <v>O</v>
      </c>
      <c r="V44" s="118" t="str">
        <f>[40]Dezembro!$I$25</f>
        <v>NO</v>
      </c>
      <c r="W44" s="118" t="str">
        <f>[40]Dezembro!$I$26</f>
        <v>O</v>
      </c>
      <c r="X44" s="118" t="str">
        <f>[40]Dezembro!$I$27</f>
        <v>L</v>
      </c>
      <c r="Y44" s="118" t="str">
        <f>[40]Dezembro!$I$28</f>
        <v>N</v>
      </c>
      <c r="Z44" s="118" t="str">
        <f>[40]Dezembro!$I$29</f>
        <v>O</v>
      </c>
      <c r="AA44" s="118" t="str">
        <f>[40]Dezembro!$I$30</f>
        <v>L</v>
      </c>
      <c r="AB44" s="118" t="str">
        <f>[40]Dezembro!$I$31</f>
        <v>L</v>
      </c>
      <c r="AC44" s="118" t="str">
        <f>[40]Dezembro!$I$32</f>
        <v>N</v>
      </c>
      <c r="AD44" s="118" t="str">
        <f>[40]Dezembro!$I$33</f>
        <v>O</v>
      </c>
      <c r="AE44" s="118" t="str">
        <f>[40]Dezembro!$I$34</f>
        <v>NO</v>
      </c>
      <c r="AF44" s="118" t="str">
        <f>[40]Dezembro!$I$35</f>
        <v>NO</v>
      </c>
      <c r="AG44" s="134" t="str">
        <f>[40]Dezembro!$I$36</f>
        <v>L</v>
      </c>
      <c r="AJ44" t="s">
        <v>47</v>
      </c>
    </row>
    <row r="45" spans="1:39" x14ac:dyDescent="0.2">
      <c r="A45" s="99" t="s">
        <v>162</v>
      </c>
      <c r="B45" s="118" t="str">
        <f>[41]Dezembro!$I$5</f>
        <v>N</v>
      </c>
      <c r="C45" s="118" t="str">
        <f>[41]Dezembro!$I$6</f>
        <v>SO</v>
      </c>
      <c r="D45" s="118" t="str">
        <f>[41]Dezembro!$I$7</f>
        <v>SO</v>
      </c>
      <c r="E45" s="118" t="str">
        <f>[41]Dezembro!$I$8</f>
        <v>NO</v>
      </c>
      <c r="F45" s="118" t="str">
        <f>[41]Dezembro!$I$9</f>
        <v>O</v>
      </c>
      <c r="G45" s="118" t="str">
        <f>[41]Dezembro!$I$10</f>
        <v>SO</v>
      </c>
      <c r="H45" s="118" t="str">
        <f>[41]Dezembro!$I$11</f>
        <v>SO</v>
      </c>
      <c r="I45" s="118" t="s">
        <v>231</v>
      </c>
      <c r="J45" s="118" t="str">
        <f>[41]Dezembro!$I$13</f>
        <v>L</v>
      </c>
      <c r="K45" s="118" t="str">
        <f>[41]Dezembro!$I$14</f>
        <v>NE</v>
      </c>
      <c r="L45" s="118" t="str">
        <f>[41]Dezembro!$I$15</f>
        <v>NE</v>
      </c>
      <c r="M45" s="118" t="str">
        <f>[41]Dezembro!$I$16</f>
        <v>N</v>
      </c>
      <c r="N45" s="118" t="str">
        <f>[41]Dezembro!$I$17</f>
        <v>N</v>
      </c>
      <c r="O45" s="118" t="str">
        <f>[41]Dezembro!$I$18</f>
        <v>N</v>
      </c>
      <c r="P45" s="118" t="str">
        <f>[41]Dezembro!$I$19</f>
        <v>NO</v>
      </c>
      <c r="Q45" s="118" t="str">
        <f>[41]Dezembro!$I$20</f>
        <v>L</v>
      </c>
      <c r="R45" s="118" t="str">
        <f>[41]Dezembro!$I$21</f>
        <v>L</v>
      </c>
      <c r="S45" s="118" t="str">
        <f>[41]Dezembro!$I$22</f>
        <v>N</v>
      </c>
      <c r="T45" s="137" t="str">
        <f>[41]Dezembro!$I$23</f>
        <v>L</v>
      </c>
      <c r="U45" s="137" t="str">
        <f>[41]Dezembro!$I$24</f>
        <v>L</v>
      </c>
      <c r="V45" s="137" t="str">
        <f>[41]Dezembro!$I$25</f>
        <v>NO</v>
      </c>
      <c r="W45" s="137" t="str">
        <f>[41]Dezembro!$I$26</f>
        <v>N</v>
      </c>
      <c r="X45" s="137" t="str">
        <f>[41]Dezembro!$I$27</f>
        <v>N</v>
      </c>
      <c r="Y45" s="137" t="str">
        <f>[41]Dezembro!$I$28</f>
        <v>O</v>
      </c>
      <c r="Z45" s="137" t="str">
        <f>[41]Dezembro!$I$29</f>
        <v>N</v>
      </c>
      <c r="AA45" s="137" t="str">
        <f>[41]Dezembro!$I$30</f>
        <v>N</v>
      </c>
      <c r="AB45" s="137" t="str">
        <f>[41]Dezembro!$I$31</f>
        <v>NE</v>
      </c>
      <c r="AC45" s="137" t="str">
        <f>[41]Dezembro!$I$32</f>
        <v>NO</v>
      </c>
      <c r="AD45" s="137" t="str">
        <f>[41]Dezembro!$I$33</f>
        <v>N</v>
      </c>
      <c r="AE45" s="137" t="str">
        <f>[41]Dezembro!$I$34</f>
        <v>NO</v>
      </c>
      <c r="AF45" s="137" t="str">
        <f>[41]Dezembro!$I$35</f>
        <v>NO</v>
      </c>
      <c r="AG45" s="134" t="str">
        <f>[41]Dezembro!$I$36</f>
        <v>N</v>
      </c>
      <c r="AI45" t="s">
        <v>47</v>
      </c>
      <c r="AJ45" t="s">
        <v>47</v>
      </c>
      <c r="AL45" t="s">
        <v>229</v>
      </c>
    </row>
    <row r="46" spans="1:39" x14ac:dyDescent="0.2">
      <c r="A46" s="99" t="s">
        <v>19</v>
      </c>
      <c r="B46" s="118" t="str">
        <f>[42]Dezembro!$I$5</f>
        <v>S</v>
      </c>
      <c r="C46" s="118" t="str">
        <f>[42]Dezembro!$I$6</f>
        <v>S</v>
      </c>
      <c r="D46" s="118" t="str">
        <f>[42]Dezembro!$I$7</f>
        <v>S</v>
      </c>
      <c r="E46" s="118" t="str">
        <f>[42]Dezembro!$I$8</f>
        <v>S</v>
      </c>
      <c r="F46" s="118" t="str">
        <f>[42]Dezembro!$I$9</f>
        <v>S</v>
      </c>
      <c r="G46" s="118" t="str">
        <f>[42]Dezembro!$I$10</f>
        <v>S</v>
      </c>
      <c r="H46" s="118" t="str">
        <f>[42]Dezembro!$I$11</f>
        <v>S</v>
      </c>
      <c r="I46" s="118" t="str">
        <f>[42]Dezembro!$I$12</f>
        <v>S</v>
      </c>
      <c r="J46" s="118" t="str">
        <f>[42]Dezembro!$I$13</f>
        <v>NE</v>
      </c>
      <c r="K46" s="118" t="str">
        <f>[42]Dezembro!$I$14</f>
        <v>N</v>
      </c>
      <c r="L46" s="118" t="str">
        <f>[42]Dezembro!$I$15</f>
        <v>N</v>
      </c>
      <c r="M46" s="118" t="str">
        <f>[42]Dezembro!$I$16</f>
        <v>N</v>
      </c>
      <c r="N46" s="118" t="str">
        <f>[42]Dezembro!$I$17</f>
        <v>NE</v>
      </c>
      <c r="O46" s="118" t="str">
        <f>[42]Dezembro!$I$18</f>
        <v>N</v>
      </c>
      <c r="P46" s="118" t="str">
        <f>[42]Dezembro!$I$19</f>
        <v>N</v>
      </c>
      <c r="Q46" s="118" t="str">
        <f>[42]Dezembro!$I$20</f>
        <v>NE</v>
      </c>
      <c r="R46" s="118" t="str">
        <f>[42]Dezembro!$I$21</f>
        <v>NE</v>
      </c>
      <c r="S46" s="118" t="str">
        <f>[42]Dezembro!$I$22</f>
        <v>NO</v>
      </c>
      <c r="T46" s="118" t="str">
        <f>[42]Dezembro!$I$23</f>
        <v>NE</v>
      </c>
      <c r="U46" s="118" t="str">
        <f>[42]Dezembro!$I$24</f>
        <v>N</v>
      </c>
      <c r="V46" s="118" t="str">
        <f>[42]Dezembro!$I$25</f>
        <v>L</v>
      </c>
      <c r="W46" s="118" t="str">
        <f>[42]Dezembro!$I$26</f>
        <v>O</v>
      </c>
      <c r="X46" s="118" t="str">
        <f>[42]Dezembro!$I$27</f>
        <v>N</v>
      </c>
      <c r="Y46" s="118" t="str">
        <f>[42]Dezembro!$I$28</f>
        <v>N</v>
      </c>
      <c r="Z46" s="118" t="str">
        <f>[42]Dezembro!$I$29</f>
        <v>NE</v>
      </c>
      <c r="AA46" s="118" t="str">
        <f>[42]Dezembro!$I$30</f>
        <v>NE</v>
      </c>
      <c r="AB46" s="118" t="str">
        <f>[42]Dezembro!$I$31</f>
        <v>NE</v>
      </c>
      <c r="AC46" s="118" t="str">
        <f>[42]Dezembro!$I$32</f>
        <v>NE</v>
      </c>
      <c r="AD46" s="118" t="str">
        <f>[42]Dezembro!$I$33</f>
        <v>N</v>
      </c>
      <c r="AE46" s="118" t="str">
        <f>[42]Dezembro!$I$34</f>
        <v>NE</v>
      </c>
      <c r="AF46" s="118" t="str">
        <f>[42]Dezembro!$I$35</f>
        <v>NE</v>
      </c>
      <c r="AG46" s="134" t="str">
        <f>[42]Dezembro!$I$36</f>
        <v>NE</v>
      </c>
      <c r="AH46" s="12" t="s">
        <v>47</v>
      </c>
      <c r="AJ46" t="s">
        <v>47</v>
      </c>
    </row>
    <row r="47" spans="1:39" x14ac:dyDescent="0.2">
      <c r="A47" s="99" t="s">
        <v>31</v>
      </c>
      <c r="B47" s="118" t="str">
        <f>[43]Dezembro!$I$5</f>
        <v>S</v>
      </c>
      <c r="C47" s="118" t="str">
        <f>[43]Dezembro!$I$6</f>
        <v>S</v>
      </c>
      <c r="D47" s="118" t="str">
        <f>[43]Dezembro!$I$7</f>
        <v>S</v>
      </c>
      <c r="E47" s="118" t="str">
        <f>[43]Dezembro!$I$8</f>
        <v>S</v>
      </c>
      <c r="F47" s="118" t="str">
        <f>[43]Dezembro!$I$9</f>
        <v>SE</v>
      </c>
      <c r="G47" s="118" t="str">
        <f>[43]Dezembro!$I$10</f>
        <v>SE</v>
      </c>
      <c r="H47" s="118" t="str">
        <f>[43]Dezembro!$I$11</f>
        <v>SE</v>
      </c>
      <c r="I47" s="118" t="str">
        <f>[43]Dezembro!$I$12</f>
        <v>SE</v>
      </c>
      <c r="J47" s="118" t="str">
        <f>[43]Dezembro!$I$13</f>
        <v>L</v>
      </c>
      <c r="K47" s="118" t="str">
        <f>[43]Dezembro!$I$14</f>
        <v>L</v>
      </c>
      <c r="L47" s="118" t="str">
        <f>[43]Dezembro!$I$15</f>
        <v>N</v>
      </c>
      <c r="M47" s="118" t="str">
        <f>[43]Dezembro!$I$16</f>
        <v>NO</v>
      </c>
      <c r="N47" s="118" t="str">
        <f>[43]Dezembro!$I$17</f>
        <v>N</v>
      </c>
      <c r="O47" s="118" t="str">
        <f>[43]Dezembro!$I$18</f>
        <v>NO</v>
      </c>
      <c r="P47" s="118" t="str">
        <f>[43]Dezembro!$I$19</f>
        <v>NO</v>
      </c>
      <c r="Q47" s="118" t="str">
        <f>[43]Dezembro!$I$20</f>
        <v>SO</v>
      </c>
      <c r="R47" s="118" t="str">
        <f>[43]Dezembro!$I$21</f>
        <v>NO</v>
      </c>
      <c r="S47" s="118" t="str">
        <f>[43]Dezembro!$I$22</f>
        <v>NO</v>
      </c>
      <c r="T47" s="118" t="str">
        <f>[43]Dezembro!$I$23</f>
        <v>NO</v>
      </c>
      <c r="U47" s="118" t="str">
        <f>[43]Dezembro!$I$24</f>
        <v>N</v>
      </c>
      <c r="V47" s="118" t="str">
        <f>[43]Dezembro!$I$25</f>
        <v>NO</v>
      </c>
      <c r="W47" s="118" t="str">
        <f>[43]Dezembro!$I$26</f>
        <v>NO</v>
      </c>
      <c r="X47" s="118" t="str">
        <f>[43]Dezembro!$I$27</f>
        <v>SE</v>
      </c>
      <c r="Y47" s="118" t="str">
        <f>[43]Dezembro!$I$28</f>
        <v>NO</v>
      </c>
      <c r="Z47" s="118" t="str">
        <f>[43]Dezembro!$I$29</f>
        <v>NO</v>
      </c>
      <c r="AA47" s="118" t="str">
        <f>[43]Dezembro!$I$30</f>
        <v>NO</v>
      </c>
      <c r="AB47" s="118" t="str">
        <f>[43]Dezembro!$I$31</f>
        <v>NO</v>
      </c>
      <c r="AC47" s="118" t="str">
        <f>[43]Dezembro!$I$32</f>
        <v>NO</v>
      </c>
      <c r="AD47" s="118" t="str">
        <f>[43]Dezembro!$I$33</f>
        <v>NO</v>
      </c>
      <c r="AE47" s="118" t="str">
        <f>[43]Dezembro!$I$34</f>
        <v>NO</v>
      </c>
      <c r="AF47" s="118" t="str">
        <f>[43]Dezembro!$I$35</f>
        <v>NO</v>
      </c>
      <c r="AG47" s="134" t="str">
        <f>[43]Dezembro!$I$36</f>
        <v>NO</v>
      </c>
      <c r="AI47" t="s">
        <v>47</v>
      </c>
      <c r="AK47" t="s">
        <v>47</v>
      </c>
      <c r="AL47" t="s">
        <v>47</v>
      </c>
    </row>
    <row r="48" spans="1:39" x14ac:dyDescent="0.2">
      <c r="A48" s="99" t="s">
        <v>44</v>
      </c>
      <c r="B48" s="118" t="str">
        <f>[44]Dezembro!$I$5</f>
        <v>N</v>
      </c>
      <c r="C48" s="118" t="str">
        <f>[44]Dezembro!$I$6</f>
        <v>S</v>
      </c>
      <c r="D48" s="118" t="str">
        <f>[44]Dezembro!$I$7</f>
        <v>SO</v>
      </c>
      <c r="E48" s="118" t="str">
        <f>[44]Dezembro!$I$8</f>
        <v>S</v>
      </c>
      <c r="F48" s="118" t="str">
        <f>[44]Dezembro!$I$9</f>
        <v>SO</v>
      </c>
      <c r="G48" s="118" t="str">
        <f>[44]Dezembro!$I$10</f>
        <v>L</v>
      </c>
      <c r="H48" s="118" t="str">
        <f>[44]Dezembro!$I$11</f>
        <v>SE</v>
      </c>
      <c r="I48" s="118" t="str">
        <f>[44]Dezembro!$I$12</f>
        <v>SE</v>
      </c>
      <c r="J48" s="118" t="str">
        <f>[44]Dezembro!$I$13</f>
        <v>L</v>
      </c>
      <c r="K48" s="118" t="str">
        <f>[44]Dezembro!$I$14</f>
        <v>NE</v>
      </c>
      <c r="L48" s="118" t="str">
        <f>[44]Dezembro!$I$15</f>
        <v>NE</v>
      </c>
      <c r="M48" s="118" t="str">
        <f>[44]Dezembro!$I$16</f>
        <v>NE</v>
      </c>
      <c r="N48" s="118" t="str">
        <f>[44]Dezembro!$I$17</f>
        <v>NE</v>
      </c>
      <c r="O48" s="118" t="str">
        <f>[44]Dezembro!$I$18</f>
        <v>NE</v>
      </c>
      <c r="P48" s="118" t="str">
        <f>[44]Dezembro!$I$19</f>
        <v>NE</v>
      </c>
      <c r="Q48" s="118" t="str">
        <f>[44]Dezembro!$I$20</f>
        <v>L</v>
      </c>
      <c r="R48" s="118" t="str">
        <f>[44]Dezembro!$I$21</f>
        <v>NE</v>
      </c>
      <c r="S48" s="118" t="str">
        <f>[44]Dezembro!$I$22</f>
        <v>L</v>
      </c>
      <c r="T48" s="118" t="str">
        <f>[44]Dezembro!$I$23</f>
        <v>SO</v>
      </c>
      <c r="U48" s="118" t="str">
        <f>[44]Dezembro!$I$24</f>
        <v>SO</v>
      </c>
      <c r="V48" s="118" t="str">
        <f>[44]Dezembro!$I$25</f>
        <v>NE</v>
      </c>
      <c r="W48" s="118" t="str">
        <f>[44]Dezembro!$I$26</f>
        <v>O</v>
      </c>
      <c r="X48" s="118" t="str">
        <f>[44]Dezembro!$I$27</f>
        <v>NE</v>
      </c>
      <c r="Y48" s="118" t="str">
        <f>[44]Dezembro!$I$28</f>
        <v>NO</v>
      </c>
      <c r="Z48" s="118" t="str">
        <f>[44]Dezembro!$I$29</f>
        <v>L</v>
      </c>
      <c r="AA48" s="118" t="str">
        <f>[44]Dezembro!$I$30</f>
        <v>NE</v>
      </c>
      <c r="AB48" s="118" t="str">
        <f>[44]Dezembro!$I$31</f>
        <v>NE</v>
      </c>
      <c r="AC48" s="118" t="str">
        <f>[44]Dezembro!$I$32</f>
        <v>N</v>
      </c>
      <c r="AD48" s="118" t="str">
        <f>[44]Dezembro!$I$33</f>
        <v>NE</v>
      </c>
      <c r="AE48" s="118" t="str">
        <f>[44]Dezembro!$I$34</f>
        <v>NE</v>
      </c>
      <c r="AF48" s="118" t="str">
        <f>[44]Dezembro!$I$35</f>
        <v>N</v>
      </c>
      <c r="AG48" s="134" t="str">
        <f>[44]Dezembro!$I$36</f>
        <v>NE</v>
      </c>
      <c r="AH48" s="12" t="s">
        <v>47</v>
      </c>
      <c r="AJ48" t="s">
        <v>47</v>
      </c>
      <c r="AK48" t="s">
        <v>47</v>
      </c>
    </row>
    <row r="49" spans="1:38" ht="13.5" thickBot="1" x14ac:dyDescent="0.25">
      <c r="A49" s="100" t="s">
        <v>20</v>
      </c>
      <c r="B49" s="135" t="str">
        <f>[45]Dezembro!$I$5</f>
        <v>N</v>
      </c>
      <c r="C49" s="135" t="str">
        <f>[45]Dezembro!$I$6</f>
        <v>SO</v>
      </c>
      <c r="D49" s="135" t="str">
        <f>[45]Dezembro!$I$7</f>
        <v>SO</v>
      </c>
      <c r="E49" s="135" t="str">
        <f>[45]Dezembro!$I$8</f>
        <v>S</v>
      </c>
      <c r="F49" s="135" t="str">
        <f>[45]Dezembro!$I$9</f>
        <v>S</v>
      </c>
      <c r="G49" s="135" t="str">
        <f>[45]Dezembro!$I$10</f>
        <v>S</v>
      </c>
      <c r="H49" s="135" t="str">
        <f>[45]Dezembro!$I$11</f>
        <v>S</v>
      </c>
      <c r="I49" s="135" t="str">
        <f>[45]Dezembro!$I$12</f>
        <v>SE</v>
      </c>
      <c r="J49" s="135" t="str">
        <f>[45]Dezembro!$I$13</f>
        <v>SE</v>
      </c>
      <c r="K49" s="135" t="str">
        <f>[45]Dezembro!$I$14</f>
        <v>NE</v>
      </c>
      <c r="L49" s="135" t="str">
        <f>[45]Dezembro!$I$15</f>
        <v>NE</v>
      </c>
      <c r="M49" s="135" t="str">
        <f>[45]Dezembro!$I$16</f>
        <v>N</v>
      </c>
      <c r="N49" s="135" t="str">
        <f>[45]Dezembro!$I$17</f>
        <v>N</v>
      </c>
      <c r="O49" s="135" t="str">
        <f>[45]Dezembro!$I$18</f>
        <v>N</v>
      </c>
      <c r="P49" s="135" t="str">
        <f>[45]Dezembro!$I$19</f>
        <v>N</v>
      </c>
      <c r="Q49" s="135" t="str">
        <f>[45]Dezembro!$I$20</f>
        <v>N</v>
      </c>
      <c r="R49" s="135" t="str">
        <f>[45]Dezembro!$I$21</f>
        <v>N</v>
      </c>
      <c r="S49" s="135" t="str">
        <f>[45]Dezembro!$I$22</f>
        <v>NO</v>
      </c>
      <c r="T49" s="135" t="str">
        <f>[45]Dezembro!$I$23</f>
        <v>NE</v>
      </c>
      <c r="U49" s="135" t="str">
        <f>[45]Dezembro!$I$24</f>
        <v>NE</v>
      </c>
      <c r="V49" s="135" t="str">
        <f>[45]Dezembro!$I$25</f>
        <v>O</v>
      </c>
      <c r="W49" s="135" t="str">
        <f>[45]Dezembro!$I$26</f>
        <v>N</v>
      </c>
      <c r="X49" s="135" t="str">
        <f>[45]Dezembro!$I$27</f>
        <v>S</v>
      </c>
      <c r="Y49" s="135" t="str">
        <f>[45]Dezembro!$I$28</f>
        <v>N</v>
      </c>
      <c r="Z49" s="135" t="str">
        <f>[45]Dezembro!$I$29</f>
        <v>SE</v>
      </c>
      <c r="AA49" s="135" t="str">
        <f>[45]Dezembro!$I$30</f>
        <v>NO</v>
      </c>
      <c r="AB49" s="135" t="str">
        <f>[45]Dezembro!$I$31</f>
        <v>N</v>
      </c>
      <c r="AC49" s="135" t="str">
        <f>[45]Dezembro!$I$32</f>
        <v>NO</v>
      </c>
      <c r="AD49" s="135" t="str">
        <f>[45]Dezembro!$I$33</f>
        <v>N</v>
      </c>
      <c r="AE49" s="135" t="str">
        <f>[45]Dezembro!$I$34</f>
        <v>NO</v>
      </c>
      <c r="AF49" s="135" t="str">
        <f>[45]Dezembro!$I$35</f>
        <v>NO</v>
      </c>
      <c r="AG49" s="134" t="str">
        <f>[45]Dezembro!$I$36</f>
        <v>N</v>
      </c>
    </row>
    <row r="50" spans="1:38" s="5" customFormat="1" ht="17.100000000000001" customHeight="1" thickBot="1" x14ac:dyDescent="0.25">
      <c r="A50" s="101" t="s">
        <v>224</v>
      </c>
      <c r="B50" s="102" t="s">
        <v>232</v>
      </c>
      <c r="C50" s="103" t="s">
        <v>232</v>
      </c>
      <c r="D50" s="103" t="s">
        <v>232</v>
      </c>
      <c r="E50" s="103" t="s">
        <v>232</v>
      </c>
      <c r="F50" s="103" t="s">
        <v>232</v>
      </c>
      <c r="G50" s="103" t="s">
        <v>232</v>
      </c>
      <c r="H50" s="103" t="s">
        <v>232</v>
      </c>
      <c r="I50" s="103" t="s">
        <v>231</v>
      </c>
      <c r="J50" s="103" t="s">
        <v>234</v>
      </c>
      <c r="K50" s="103" t="s">
        <v>233</v>
      </c>
      <c r="L50" s="103" t="s">
        <v>233</v>
      </c>
      <c r="M50" s="103" t="s">
        <v>236</v>
      </c>
      <c r="N50" s="103" t="s">
        <v>236</v>
      </c>
      <c r="O50" s="103" t="s">
        <v>236</v>
      </c>
      <c r="P50" s="103" t="s">
        <v>236</v>
      </c>
      <c r="Q50" s="103" t="s">
        <v>233</v>
      </c>
      <c r="R50" s="103" t="s">
        <v>236</v>
      </c>
      <c r="S50" s="103" t="s">
        <v>237</v>
      </c>
      <c r="T50" s="103" t="s">
        <v>233</v>
      </c>
      <c r="U50" s="103" t="s">
        <v>236</v>
      </c>
      <c r="V50" s="103" t="s">
        <v>237</v>
      </c>
      <c r="W50" s="103" t="s">
        <v>237</v>
      </c>
      <c r="X50" s="103" t="s">
        <v>236</v>
      </c>
      <c r="Y50" s="103" t="s">
        <v>236</v>
      </c>
      <c r="Z50" s="103" t="s">
        <v>233</v>
      </c>
      <c r="AA50" s="103" t="s">
        <v>236</v>
      </c>
      <c r="AB50" s="103" t="s">
        <v>236</v>
      </c>
      <c r="AC50" s="103" t="s">
        <v>237</v>
      </c>
      <c r="AD50" s="103" t="s">
        <v>236</v>
      </c>
      <c r="AE50" s="126" t="s">
        <v>237</v>
      </c>
      <c r="AF50" s="104" t="s">
        <v>236</v>
      </c>
      <c r="AG50" s="127"/>
      <c r="AL50" s="5" t="s">
        <v>47</v>
      </c>
    </row>
    <row r="51" spans="1:38" s="8" customFormat="1" ht="13.5" thickBot="1" x14ac:dyDescent="0.25">
      <c r="A51" s="171" t="s">
        <v>223</v>
      </c>
      <c r="B51" s="172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3"/>
      <c r="AF51" s="123"/>
      <c r="AG51" s="136" t="s">
        <v>235</v>
      </c>
    </row>
    <row r="52" spans="1:38" x14ac:dyDescent="0.2">
      <c r="A52" s="48"/>
      <c r="B52" s="49"/>
      <c r="C52" s="49"/>
      <c r="D52" s="49" t="s">
        <v>101</v>
      </c>
      <c r="E52" s="49"/>
      <c r="F52" s="49"/>
      <c r="G52" s="49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56"/>
      <c r="AE52" s="62" t="s">
        <v>47</v>
      </c>
      <c r="AF52" s="62"/>
      <c r="AG52" s="89"/>
    </row>
    <row r="53" spans="1:38" x14ac:dyDescent="0.2">
      <c r="A53" s="48"/>
      <c r="B53" s="50" t="s">
        <v>102</v>
      </c>
      <c r="C53" s="50"/>
      <c r="D53" s="50"/>
      <c r="E53" s="50"/>
      <c r="F53" s="50"/>
      <c r="G53" s="50"/>
      <c r="H53" s="50"/>
      <c r="I53" s="50"/>
      <c r="J53" s="87"/>
      <c r="K53" s="87"/>
      <c r="L53" s="87"/>
      <c r="M53" s="87" t="s">
        <v>45</v>
      </c>
      <c r="N53" s="87"/>
      <c r="O53" s="87"/>
      <c r="P53" s="87"/>
      <c r="Q53" s="87"/>
      <c r="R53" s="87"/>
      <c r="S53" s="87"/>
      <c r="T53" s="140" t="s">
        <v>97</v>
      </c>
      <c r="U53" s="140"/>
      <c r="V53" s="140"/>
      <c r="W53" s="140"/>
      <c r="X53" s="140"/>
      <c r="Y53" s="87"/>
      <c r="Z53" s="87"/>
      <c r="AA53" s="87"/>
      <c r="AB53" s="87"/>
      <c r="AC53" s="87"/>
      <c r="AD53" s="87"/>
      <c r="AE53" s="87"/>
      <c r="AF53" s="120"/>
      <c r="AG53" s="89"/>
    </row>
    <row r="54" spans="1:38" x14ac:dyDescent="0.2">
      <c r="A54" s="51"/>
      <c r="B54" s="87"/>
      <c r="C54" s="87"/>
      <c r="D54" s="87"/>
      <c r="E54" s="87"/>
      <c r="F54" s="87"/>
      <c r="G54" s="87"/>
      <c r="H54" s="87"/>
      <c r="I54" s="87"/>
      <c r="J54" s="88"/>
      <c r="K54" s="88"/>
      <c r="L54" s="88"/>
      <c r="M54" s="88" t="s">
        <v>46</v>
      </c>
      <c r="N54" s="88"/>
      <c r="O54" s="88"/>
      <c r="P54" s="88"/>
      <c r="Q54" s="87"/>
      <c r="R54" s="87"/>
      <c r="S54" s="87"/>
      <c r="T54" s="141" t="s">
        <v>98</v>
      </c>
      <c r="U54" s="141"/>
      <c r="V54" s="141"/>
      <c r="W54" s="141"/>
      <c r="X54" s="141"/>
      <c r="Y54" s="87"/>
      <c r="Z54" s="87"/>
      <c r="AA54" s="87"/>
      <c r="AB54" s="87"/>
      <c r="AC54" s="87"/>
      <c r="AD54" s="56"/>
      <c r="AE54" s="56"/>
      <c r="AF54" s="56"/>
      <c r="AG54" s="89"/>
    </row>
    <row r="55" spans="1:38" x14ac:dyDescent="0.2">
      <c r="A55" s="48"/>
      <c r="B55" s="49"/>
      <c r="C55" s="49"/>
      <c r="D55" s="49"/>
      <c r="E55" s="49"/>
      <c r="F55" s="49"/>
      <c r="G55" s="49"/>
      <c r="H55" s="49"/>
      <c r="I55" s="49"/>
      <c r="J55" s="49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56"/>
      <c r="AE55" s="56"/>
      <c r="AF55" s="56"/>
      <c r="AG55" s="89"/>
    </row>
    <row r="56" spans="1:38" x14ac:dyDescent="0.2">
      <c r="A56" s="51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56"/>
      <c r="AF56" s="56"/>
      <c r="AG56" s="89"/>
    </row>
    <row r="57" spans="1:38" x14ac:dyDescent="0.2">
      <c r="A57" s="51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57"/>
      <c r="AF57" s="57"/>
      <c r="AG57" s="89"/>
    </row>
    <row r="58" spans="1:38" ht="13.5" thickBot="1" x14ac:dyDescent="0.25">
      <c r="A58" s="63"/>
      <c r="B58" s="64"/>
      <c r="C58" s="64"/>
      <c r="D58" s="64"/>
      <c r="E58" s="64"/>
      <c r="F58" s="64"/>
      <c r="G58" s="64" t="s">
        <v>47</v>
      </c>
      <c r="H58" s="64"/>
      <c r="I58" s="64"/>
      <c r="J58" s="64"/>
      <c r="K58" s="64"/>
      <c r="L58" s="64" t="s">
        <v>47</v>
      </c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90"/>
    </row>
    <row r="59" spans="1:38" x14ac:dyDescent="0.2">
      <c r="AG59" s="7"/>
    </row>
    <row r="62" spans="1:38" x14ac:dyDescent="0.2">
      <c r="V62" s="2" t="s">
        <v>47</v>
      </c>
    </row>
    <row r="66" spans="10:34" x14ac:dyDescent="0.2">
      <c r="Q66" s="2" t="s">
        <v>47</v>
      </c>
    </row>
    <row r="67" spans="10:34" x14ac:dyDescent="0.2">
      <c r="J67" s="2" t="s">
        <v>47</v>
      </c>
      <c r="AH67" t="s">
        <v>47</v>
      </c>
    </row>
    <row r="69" spans="10:34" x14ac:dyDescent="0.2">
      <c r="O69" s="2" t="s">
        <v>47</v>
      </c>
    </row>
    <row r="70" spans="10:34" x14ac:dyDescent="0.2">
      <c r="P70" s="2" t="s">
        <v>47</v>
      </c>
      <c r="AB70" s="2" t="s">
        <v>47</v>
      </c>
    </row>
    <row r="74" spans="10:34" x14ac:dyDescent="0.2">
      <c r="Z74" s="2" t="s">
        <v>47</v>
      </c>
    </row>
    <row r="82" spans="22:22" x14ac:dyDescent="0.2">
      <c r="V82" s="2" t="s">
        <v>47</v>
      </c>
    </row>
  </sheetData>
  <sheetProtection password="C6EC" sheet="1" objects="1" scenarios="1"/>
  <mergeCells count="37">
    <mergeCell ref="B2:AG2"/>
    <mergeCell ref="W3:W4"/>
    <mergeCell ref="L3:L4"/>
    <mergeCell ref="V3:V4"/>
    <mergeCell ref="Y3:Y4"/>
    <mergeCell ref="Z3:Z4"/>
    <mergeCell ref="AE3:AE4"/>
    <mergeCell ref="AA3:AA4"/>
    <mergeCell ref="AB3:AB4"/>
    <mergeCell ref="AC3:AC4"/>
    <mergeCell ref="AD3:AD4"/>
    <mergeCell ref="X3:X4"/>
    <mergeCell ref="AF3:AF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  <mergeCell ref="T53:X53"/>
    <mergeCell ref="T54:X54"/>
    <mergeCell ref="M3:M4"/>
    <mergeCell ref="N3:N4"/>
    <mergeCell ref="O3:O4"/>
    <mergeCell ref="P3:P4"/>
    <mergeCell ref="Q3:Q4"/>
    <mergeCell ref="A51:AE51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AK55" sqref="AK55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148" t="s">
        <v>32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71"/>
    </row>
    <row r="2" spans="1:34" s="4" customFormat="1" ht="20.100000000000001" customHeight="1" x14ac:dyDescent="0.2">
      <c r="A2" s="151" t="s">
        <v>21</v>
      </c>
      <c r="B2" s="145" t="s">
        <v>230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61"/>
      <c r="AG2" s="146"/>
      <c r="AH2" s="147"/>
    </row>
    <row r="3" spans="1:34" s="5" customFormat="1" ht="20.100000000000001" customHeight="1" x14ac:dyDescent="0.2">
      <c r="A3" s="151"/>
      <c r="B3" s="142">
        <v>1</v>
      </c>
      <c r="C3" s="142">
        <f>SUM(B3+1)</f>
        <v>2</v>
      </c>
      <c r="D3" s="142">
        <f t="shared" ref="D3:AD3" si="0">SUM(C3+1)</f>
        <v>3</v>
      </c>
      <c r="E3" s="142">
        <f t="shared" si="0"/>
        <v>4</v>
      </c>
      <c r="F3" s="142">
        <f t="shared" si="0"/>
        <v>5</v>
      </c>
      <c r="G3" s="142">
        <f t="shared" si="0"/>
        <v>6</v>
      </c>
      <c r="H3" s="142">
        <f t="shared" si="0"/>
        <v>7</v>
      </c>
      <c r="I3" s="142">
        <f t="shared" si="0"/>
        <v>8</v>
      </c>
      <c r="J3" s="142">
        <f t="shared" si="0"/>
        <v>9</v>
      </c>
      <c r="K3" s="142">
        <f t="shared" si="0"/>
        <v>10</v>
      </c>
      <c r="L3" s="142">
        <f t="shared" si="0"/>
        <v>11</v>
      </c>
      <c r="M3" s="142">
        <f t="shared" si="0"/>
        <v>12</v>
      </c>
      <c r="N3" s="142">
        <f t="shared" si="0"/>
        <v>13</v>
      </c>
      <c r="O3" s="142">
        <f t="shared" si="0"/>
        <v>14</v>
      </c>
      <c r="P3" s="142">
        <f t="shared" si="0"/>
        <v>15</v>
      </c>
      <c r="Q3" s="142">
        <f t="shared" si="0"/>
        <v>16</v>
      </c>
      <c r="R3" s="142">
        <f t="shared" si="0"/>
        <v>17</v>
      </c>
      <c r="S3" s="142">
        <f t="shared" si="0"/>
        <v>18</v>
      </c>
      <c r="T3" s="142">
        <f t="shared" si="0"/>
        <v>19</v>
      </c>
      <c r="U3" s="142">
        <f t="shared" si="0"/>
        <v>20</v>
      </c>
      <c r="V3" s="142">
        <f t="shared" si="0"/>
        <v>21</v>
      </c>
      <c r="W3" s="142">
        <f t="shared" si="0"/>
        <v>22</v>
      </c>
      <c r="X3" s="142">
        <f t="shared" si="0"/>
        <v>23</v>
      </c>
      <c r="Y3" s="142">
        <f t="shared" si="0"/>
        <v>24</v>
      </c>
      <c r="Z3" s="142">
        <f t="shared" si="0"/>
        <v>25</v>
      </c>
      <c r="AA3" s="142">
        <f t="shared" si="0"/>
        <v>26</v>
      </c>
      <c r="AB3" s="142">
        <f t="shared" si="0"/>
        <v>27</v>
      </c>
      <c r="AC3" s="142">
        <f t="shared" si="0"/>
        <v>28</v>
      </c>
      <c r="AD3" s="142">
        <f t="shared" si="0"/>
        <v>29</v>
      </c>
      <c r="AE3" s="160">
        <v>30</v>
      </c>
      <c r="AF3" s="143">
        <v>31</v>
      </c>
      <c r="AG3" s="122" t="s">
        <v>37</v>
      </c>
      <c r="AH3" s="110" t="s">
        <v>36</v>
      </c>
    </row>
    <row r="4" spans="1:34" s="5" customFormat="1" ht="20.100000000000001" customHeight="1" x14ac:dyDescent="0.2">
      <c r="A4" s="15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60"/>
      <c r="AF4" s="144"/>
      <c r="AG4" s="122" t="s">
        <v>35</v>
      </c>
      <c r="AH4" s="61" t="s">
        <v>35</v>
      </c>
    </row>
    <row r="5" spans="1:34" s="5" customFormat="1" x14ac:dyDescent="0.2">
      <c r="A5" s="59" t="s">
        <v>40</v>
      </c>
      <c r="B5" s="11">
        <f>[1]Dezembro!$J$5</f>
        <v>46.080000000000005</v>
      </c>
      <c r="C5" s="11">
        <f>[1]Dezembro!$J$6</f>
        <v>29.52</v>
      </c>
      <c r="D5" s="11">
        <f>[1]Dezembro!$J$7</f>
        <v>23.040000000000003</v>
      </c>
      <c r="E5" s="11">
        <f>[1]Dezembro!$J$8</f>
        <v>20.16</v>
      </c>
      <c r="F5" s="11">
        <f>[1]Dezembro!$J$9</f>
        <v>18.36</v>
      </c>
      <c r="G5" s="11">
        <f>[1]Dezembro!$J$10</f>
        <v>17.64</v>
      </c>
      <c r="H5" s="11">
        <f>[1]Dezembro!$J$11</f>
        <v>30.96</v>
      </c>
      <c r="I5" s="11">
        <f>[1]Dezembro!$J$12</f>
        <v>27.36</v>
      </c>
      <c r="J5" s="11">
        <f>[1]Dezembro!$J$13</f>
        <v>24.840000000000003</v>
      </c>
      <c r="K5" s="11">
        <f>[1]Dezembro!$J$14</f>
        <v>24.12</v>
      </c>
      <c r="L5" s="11">
        <f>[1]Dezembro!$J$15</f>
        <v>32.76</v>
      </c>
      <c r="M5" s="11">
        <f>[1]Dezembro!$J$16</f>
        <v>51.480000000000004</v>
      </c>
      <c r="N5" s="11">
        <f>[1]Dezembro!$J$17</f>
        <v>42.12</v>
      </c>
      <c r="O5" s="11">
        <f>[1]Dezembro!$J$18</f>
        <v>30.240000000000002</v>
      </c>
      <c r="P5" s="11">
        <f>[1]Dezembro!$J$19</f>
        <v>37.080000000000005</v>
      </c>
      <c r="Q5" s="11">
        <f>[1]Dezembro!$J$20</f>
        <v>32.4</v>
      </c>
      <c r="R5" s="11">
        <f>[1]Dezembro!$J$21</f>
        <v>36.36</v>
      </c>
      <c r="S5" s="11">
        <f>[1]Dezembro!$J$22</f>
        <v>49.32</v>
      </c>
      <c r="T5" s="11">
        <f>[1]Dezembro!$J$23</f>
        <v>30.96</v>
      </c>
      <c r="U5" s="11">
        <f>[1]Dezembro!$J$24</f>
        <v>66.600000000000009</v>
      </c>
      <c r="V5" s="11">
        <f>[1]Dezembro!$J$25</f>
        <v>45</v>
      </c>
      <c r="W5" s="11">
        <f>[1]Dezembro!$J$26</f>
        <v>52.2</v>
      </c>
      <c r="X5" s="11">
        <f>[1]Dezembro!$J$27</f>
        <v>35.64</v>
      </c>
      <c r="Y5" s="11">
        <f>[1]Dezembro!$J$28</f>
        <v>33.480000000000004</v>
      </c>
      <c r="Z5" s="11">
        <f>[1]Dezembro!$J$29</f>
        <v>38.880000000000003</v>
      </c>
      <c r="AA5" s="11">
        <f>[1]Dezembro!$J$30</f>
        <v>28.44</v>
      </c>
      <c r="AB5" s="11">
        <f>[1]Dezembro!$J$31</f>
        <v>36.72</v>
      </c>
      <c r="AC5" s="11">
        <f>[1]Dezembro!$J$32</f>
        <v>48.24</v>
      </c>
      <c r="AD5" s="11">
        <f>[1]Dezembro!$J$33</f>
        <v>40.680000000000007</v>
      </c>
      <c r="AE5" s="11">
        <f>[1]Dezembro!$J$34</f>
        <v>32.4</v>
      </c>
      <c r="AF5" s="11">
        <f>[1]Dezembro!$J$35</f>
        <v>39.24</v>
      </c>
      <c r="AG5" s="14">
        <f>MAX(B5:AF5)</f>
        <v>66.600000000000009</v>
      </c>
      <c r="AH5" s="117">
        <f>AVERAGE(B5:AF5)</f>
        <v>35.558709677419365</v>
      </c>
    </row>
    <row r="6" spans="1:34" x14ac:dyDescent="0.2">
      <c r="A6" s="59" t="s">
        <v>0</v>
      </c>
      <c r="B6" s="11">
        <f>[2]Dezembro!$J$5</f>
        <v>34.92</v>
      </c>
      <c r="C6" s="11">
        <f>[2]Dezembro!$J$6</f>
        <v>35.28</v>
      </c>
      <c r="D6" s="11">
        <f>[2]Dezembro!$J$7</f>
        <v>27.36</v>
      </c>
      <c r="E6" s="11">
        <f>[2]Dezembro!$J$8</f>
        <v>18.720000000000002</v>
      </c>
      <c r="F6" s="11">
        <f>[2]Dezembro!$J$9</f>
        <v>14.76</v>
      </c>
      <c r="G6" s="11">
        <f>[2]Dezembro!$J$10</f>
        <v>30.240000000000002</v>
      </c>
      <c r="H6" s="11">
        <f>[2]Dezembro!$J$11</f>
        <v>32.76</v>
      </c>
      <c r="I6" s="11">
        <f>[2]Dezembro!$J$12</f>
        <v>27.720000000000002</v>
      </c>
      <c r="J6" s="11">
        <f>[2]Dezembro!$J$13</f>
        <v>32.04</v>
      </c>
      <c r="K6" s="11">
        <f>[2]Dezembro!$J$14</f>
        <v>32.04</v>
      </c>
      <c r="L6" s="11">
        <f>[2]Dezembro!$J$15</f>
        <v>33.840000000000003</v>
      </c>
      <c r="M6" s="11">
        <f>[2]Dezembro!$J$16</f>
        <v>41.76</v>
      </c>
      <c r="N6" s="11">
        <f>[2]Dezembro!$J$17</f>
        <v>56.519999999999996</v>
      </c>
      <c r="O6" s="11">
        <f>[2]Dezembro!$J$18</f>
        <v>34.56</v>
      </c>
      <c r="P6" s="11">
        <f>[2]Dezembro!$J$19</f>
        <v>81.72</v>
      </c>
      <c r="Q6" s="11">
        <f>[2]Dezembro!$J$20</f>
        <v>39.24</v>
      </c>
      <c r="R6" s="11">
        <f>[2]Dezembro!$J$21</f>
        <v>34.200000000000003</v>
      </c>
      <c r="S6" s="11">
        <f>[2]Dezembro!$J$22</f>
        <v>74.88000000000001</v>
      </c>
      <c r="T6" s="11">
        <f>[2]Dezembro!$J$23</f>
        <v>43.56</v>
      </c>
      <c r="U6" s="11">
        <f>[2]Dezembro!$J$24</f>
        <v>38.159999999999997</v>
      </c>
      <c r="V6" s="11">
        <f>[2]Dezembro!$J$25</f>
        <v>39.96</v>
      </c>
      <c r="W6" s="11">
        <f>[2]Dezembro!$J$26</f>
        <v>46.440000000000005</v>
      </c>
      <c r="X6" s="11">
        <f>[2]Dezembro!$J$27</f>
        <v>28.44</v>
      </c>
      <c r="Y6" s="11">
        <f>[2]Dezembro!$J$28</f>
        <v>29.16</v>
      </c>
      <c r="Z6" s="11">
        <f>[2]Dezembro!$J$29</f>
        <v>23.400000000000002</v>
      </c>
      <c r="AA6" s="11">
        <f>[2]Dezembro!$J$30</f>
        <v>33.480000000000004</v>
      </c>
      <c r="AB6" s="11">
        <f>[2]Dezembro!$J$31</f>
        <v>39.6</v>
      </c>
      <c r="AC6" s="11">
        <f>[2]Dezembro!$J$32</f>
        <v>27</v>
      </c>
      <c r="AD6" s="11">
        <f>[2]Dezembro!$J$33</f>
        <v>29.16</v>
      </c>
      <c r="AE6" s="11">
        <f>[2]Dezembro!$J$34</f>
        <v>25.56</v>
      </c>
      <c r="AF6" s="11">
        <f>[2]Dezembro!$J$35</f>
        <v>31.680000000000003</v>
      </c>
      <c r="AG6" s="15">
        <f>MAX(B6:AF6)</f>
        <v>81.72</v>
      </c>
      <c r="AH6" s="117">
        <f t="shared" ref="AH6" si="1">AVERAGE(B6:AF6)</f>
        <v>36.069677419354839</v>
      </c>
    </row>
    <row r="7" spans="1:34" x14ac:dyDescent="0.2">
      <c r="A7" s="59" t="s">
        <v>104</v>
      </c>
      <c r="B7" s="11">
        <f>[3]Dezembro!$J$5</f>
        <v>38.880000000000003</v>
      </c>
      <c r="C7" s="11">
        <f>[3]Dezembro!$J$6</f>
        <v>37.080000000000005</v>
      </c>
      <c r="D7" s="11">
        <f>[3]Dezembro!$J$7</f>
        <v>33.480000000000004</v>
      </c>
      <c r="E7" s="11">
        <f>[3]Dezembro!$J$8</f>
        <v>27.720000000000002</v>
      </c>
      <c r="F7" s="11">
        <f>[3]Dezembro!$J$9</f>
        <v>23.040000000000003</v>
      </c>
      <c r="G7" s="11">
        <f>[3]Dezembro!$J$10</f>
        <v>25.2</v>
      </c>
      <c r="H7" s="11">
        <f>[3]Dezembro!$J$11</f>
        <v>36.72</v>
      </c>
      <c r="I7" s="11">
        <f>[3]Dezembro!$J$12</f>
        <v>33.119999999999997</v>
      </c>
      <c r="J7" s="11">
        <f>[3]Dezembro!$J$13</f>
        <v>35.28</v>
      </c>
      <c r="K7" s="11">
        <f>[3]Dezembro!$J$14</f>
        <v>26.28</v>
      </c>
      <c r="L7" s="11">
        <f>[3]Dezembro!$J$15</f>
        <v>36.36</v>
      </c>
      <c r="M7" s="11">
        <f>[3]Dezembro!$J$16</f>
        <v>44.28</v>
      </c>
      <c r="N7" s="11">
        <f>[3]Dezembro!$J$17</f>
        <v>30.6</v>
      </c>
      <c r="O7" s="11">
        <f>[3]Dezembro!$J$18</f>
        <v>42.480000000000004</v>
      </c>
      <c r="P7" s="11">
        <f>[3]Dezembro!$J$19</f>
        <v>29.880000000000003</v>
      </c>
      <c r="Q7" s="11">
        <f>[3]Dezembro!$J$20</f>
        <v>29.880000000000003</v>
      </c>
      <c r="R7" s="11">
        <f>[3]Dezembro!$J$21</f>
        <v>35.28</v>
      </c>
      <c r="S7" s="11">
        <f>[3]Dezembro!$J$22</f>
        <v>59.4</v>
      </c>
      <c r="T7" s="11">
        <f>[3]Dezembro!$J$23</f>
        <v>37.080000000000005</v>
      </c>
      <c r="U7" s="11">
        <f>[3]Dezembro!$J$24</f>
        <v>52.2</v>
      </c>
      <c r="V7" s="11">
        <f>[3]Dezembro!$J$25</f>
        <v>48.6</v>
      </c>
      <c r="W7" s="11">
        <f>[3]Dezembro!$J$26</f>
        <v>45.36</v>
      </c>
      <c r="X7" s="11">
        <f>[3]Dezembro!$J$27</f>
        <v>47.519999999999996</v>
      </c>
      <c r="Y7" s="11">
        <f>[3]Dezembro!$J$28</f>
        <v>21.96</v>
      </c>
      <c r="Z7" s="11">
        <f>[3]Dezembro!$J$29</f>
        <v>23.400000000000002</v>
      </c>
      <c r="AA7" s="11">
        <f>[3]Dezembro!$J$30</f>
        <v>41.76</v>
      </c>
      <c r="AB7" s="11">
        <f>[3]Dezembro!$J$31</f>
        <v>24.840000000000003</v>
      </c>
      <c r="AC7" s="11">
        <f>[3]Dezembro!$J$32</f>
        <v>33.840000000000003</v>
      </c>
      <c r="AD7" s="11">
        <f>[3]Dezembro!$J$33</f>
        <v>32.4</v>
      </c>
      <c r="AE7" s="11">
        <f>[3]Dezembro!$J$34</f>
        <v>39.24</v>
      </c>
      <c r="AF7" s="11">
        <f>[3]Dezembro!$J$35</f>
        <v>28.8</v>
      </c>
      <c r="AG7" s="14">
        <f>MAX(B7:AF7)</f>
        <v>59.4</v>
      </c>
      <c r="AH7" s="117">
        <f>AVERAGE(B7:AF7)</f>
        <v>35.547096774193548</v>
      </c>
    </row>
    <row r="8" spans="1:34" x14ac:dyDescent="0.2">
      <c r="A8" s="59" t="s">
        <v>1</v>
      </c>
      <c r="B8" s="11">
        <f>[4]Dezembro!$J$5</f>
        <v>26.28</v>
      </c>
      <c r="C8" s="11">
        <f>[4]Dezembro!$J$6</f>
        <v>30.96</v>
      </c>
      <c r="D8" s="11">
        <f>[4]Dezembro!$J$7</f>
        <v>18.36</v>
      </c>
      <c r="E8" s="11">
        <f>[4]Dezembro!$J$8</f>
        <v>23.040000000000003</v>
      </c>
      <c r="F8" s="11">
        <f>[4]Dezembro!$J$9</f>
        <v>22.32</v>
      </c>
      <c r="G8" s="11">
        <f>[4]Dezembro!$J$10</f>
        <v>21.6</v>
      </c>
      <c r="H8" s="11">
        <f>[4]Dezembro!$J$11</f>
        <v>27</v>
      </c>
      <c r="I8" s="11">
        <f>[4]Dezembro!$J$12</f>
        <v>30.96</v>
      </c>
      <c r="J8" s="11">
        <f>[4]Dezembro!$J$13</f>
        <v>29.16</v>
      </c>
      <c r="K8" s="11">
        <f>[4]Dezembro!$J$14</f>
        <v>51.480000000000004</v>
      </c>
      <c r="L8" s="11">
        <f>[4]Dezembro!$J$15</f>
        <v>35.28</v>
      </c>
      <c r="M8" s="11">
        <f>[4]Dezembro!$J$16</f>
        <v>31.680000000000003</v>
      </c>
      <c r="N8" s="11">
        <f>[4]Dezembro!$J$17</f>
        <v>30.96</v>
      </c>
      <c r="O8" s="11">
        <f>[4]Dezembro!$J$18</f>
        <v>38.159999999999997</v>
      </c>
      <c r="P8" s="11">
        <f>[4]Dezembro!$J$19</f>
        <v>32.4</v>
      </c>
      <c r="Q8" s="11">
        <f>[4]Dezembro!$J$20</f>
        <v>26.64</v>
      </c>
      <c r="R8" s="11">
        <f>[4]Dezembro!$J$21</f>
        <v>29.16</v>
      </c>
      <c r="S8" s="11">
        <f>[4]Dezembro!$J$22</f>
        <v>30.96</v>
      </c>
      <c r="T8" s="11">
        <f>[4]Dezembro!$J$23</f>
        <v>29.16</v>
      </c>
      <c r="U8" s="11">
        <f>[4]Dezembro!$J$24</f>
        <v>23.759999999999998</v>
      </c>
      <c r="V8" s="11">
        <f>[4]Dezembro!$J$25</f>
        <v>26.28</v>
      </c>
      <c r="W8" s="11">
        <f>[4]Dezembro!$J$26</f>
        <v>48.96</v>
      </c>
      <c r="X8" s="11">
        <f>[4]Dezembro!$J$27</f>
        <v>30.96</v>
      </c>
      <c r="Y8" s="11">
        <f>[4]Dezembro!$J$28</f>
        <v>41.76</v>
      </c>
      <c r="Z8" s="11">
        <f>[4]Dezembro!$J$29</f>
        <v>31.680000000000003</v>
      </c>
      <c r="AA8" s="11">
        <f>[4]Dezembro!$J$30</f>
        <v>36</v>
      </c>
      <c r="AB8" s="11">
        <f>[4]Dezembro!$J$31</f>
        <v>38.519999999999996</v>
      </c>
      <c r="AC8" s="11">
        <f>[4]Dezembro!$J$32</f>
        <v>26.28</v>
      </c>
      <c r="AD8" s="11">
        <f>[4]Dezembro!$J$33</f>
        <v>23.040000000000003</v>
      </c>
      <c r="AE8" s="11">
        <f>[4]Dezembro!$J$34</f>
        <v>30.96</v>
      </c>
      <c r="AF8" s="11">
        <f>[4]Dezembro!$J$35</f>
        <v>23.040000000000003</v>
      </c>
      <c r="AG8" s="15">
        <f t="shared" ref="AG8" si="2">MAX(B8:AF8)</f>
        <v>51.480000000000004</v>
      </c>
      <c r="AH8" s="117">
        <f t="shared" ref="AH8:AH9" si="3">AVERAGE(B8:AF8)</f>
        <v>30.541935483870962</v>
      </c>
    </row>
    <row r="9" spans="1:34" x14ac:dyDescent="0.2">
      <c r="A9" s="59" t="s">
        <v>167</v>
      </c>
      <c r="B9" s="11">
        <f>[5]Dezembro!$J$5</f>
        <v>35.64</v>
      </c>
      <c r="C9" s="11">
        <f>[5]Dezembro!$J$6</f>
        <v>39.96</v>
      </c>
      <c r="D9" s="11">
        <f>[5]Dezembro!$J$7</f>
        <v>32.76</v>
      </c>
      <c r="E9" s="11">
        <f>[5]Dezembro!$J$8</f>
        <v>26.28</v>
      </c>
      <c r="F9" s="11">
        <f>[5]Dezembro!$J$9</f>
        <v>20.16</v>
      </c>
      <c r="G9" s="11">
        <f>[5]Dezembro!$J$10</f>
        <v>23.759999999999998</v>
      </c>
      <c r="H9" s="11">
        <f>[5]Dezembro!$J$11</f>
        <v>31.680000000000003</v>
      </c>
      <c r="I9" s="11">
        <f>[5]Dezembro!$J$12</f>
        <v>33.840000000000003</v>
      </c>
      <c r="J9" s="11">
        <f>[5]Dezembro!$J$13</f>
        <v>43.92</v>
      </c>
      <c r="K9" s="11">
        <f>[5]Dezembro!$J$14</f>
        <v>39.96</v>
      </c>
      <c r="L9" s="11">
        <f>[5]Dezembro!$J$15</f>
        <v>38.880000000000003</v>
      </c>
      <c r="M9" s="11">
        <f>[5]Dezembro!$J$16</f>
        <v>37.440000000000005</v>
      </c>
      <c r="N9" s="11">
        <f>[5]Dezembro!$J$17</f>
        <v>64.44</v>
      </c>
      <c r="O9" s="11">
        <f>[5]Dezembro!$J$18</f>
        <v>39.24</v>
      </c>
      <c r="P9" s="11">
        <f>[5]Dezembro!$J$19</f>
        <v>37.440000000000005</v>
      </c>
      <c r="Q9" s="11">
        <f>[5]Dezembro!$J$20</f>
        <v>32.76</v>
      </c>
      <c r="R9" s="11">
        <f>[5]Dezembro!$J$21</f>
        <v>55.800000000000004</v>
      </c>
      <c r="S9" s="11">
        <f>[5]Dezembro!$J$22</f>
        <v>31.319999999999997</v>
      </c>
      <c r="T9" s="11">
        <f>[5]Dezembro!$J$23</f>
        <v>30.240000000000002</v>
      </c>
      <c r="U9" s="11">
        <f>[5]Dezembro!$J$24</f>
        <v>38.880000000000003</v>
      </c>
      <c r="V9" s="11">
        <f>[5]Dezembro!$J$25</f>
        <v>45</v>
      </c>
      <c r="W9" s="11">
        <f>[5]Dezembro!$J$26</f>
        <v>44.64</v>
      </c>
      <c r="X9" s="11">
        <f>[5]Dezembro!$J$27</f>
        <v>61.2</v>
      </c>
      <c r="Y9" s="11">
        <f>[5]Dezembro!$J$28</f>
        <v>30.96</v>
      </c>
      <c r="Z9" s="11" t="str">
        <f>[5]Dezembro!$J$29</f>
        <v>*</v>
      </c>
      <c r="AA9" s="11" t="str">
        <f>[5]Dezembro!$J$30</f>
        <v>*</v>
      </c>
      <c r="AB9" s="11" t="str">
        <f>[5]Dezembro!$J$31</f>
        <v>*</v>
      </c>
      <c r="AC9" s="11" t="str">
        <f>[5]Dezembro!$J$32</f>
        <v>*</v>
      </c>
      <c r="AD9" s="11" t="str">
        <f>[5]Dezembro!$J$33</f>
        <v>*</v>
      </c>
      <c r="AE9" s="11" t="str">
        <f>[5]Dezembro!$J$34</f>
        <v>*</v>
      </c>
      <c r="AF9" s="11" t="str">
        <f>[5]Dezembro!$J$35</f>
        <v>*</v>
      </c>
      <c r="AG9" s="15">
        <f>MAX(B9:AF9)</f>
        <v>64.44</v>
      </c>
      <c r="AH9" s="117">
        <f t="shared" si="3"/>
        <v>38.175000000000004</v>
      </c>
    </row>
    <row r="10" spans="1:34" x14ac:dyDescent="0.2">
      <c r="A10" s="59" t="s">
        <v>111</v>
      </c>
      <c r="B10" s="11" t="str">
        <f>[6]Dezembro!$J$5</f>
        <v>*</v>
      </c>
      <c r="C10" s="11" t="str">
        <f>[6]Dezembro!$J$6</f>
        <v>*</v>
      </c>
      <c r="D10" s="11" t="str">
        <f>[6]Dezembro!$J$7</f>
        <v>*</v>
      </c>
      <c r="E10" s="11" t="str">
        <f>[6]Dezembro!$J$8</f>
        <v>*</v>
      </c>
      <c r="F10" s="11" t="str">
        <f>[6]Dezembro!$J$9</f>
        <v>*</v>
      </c>
      <c r="G10" s="11" t="str">
        <f>[6]Dezembro!$J$10</f>
        <v>*</v>
      </c>
      <c r="H10" s="11" t="str">
        <f>[6]Dezembro!$J$11</f>
        <v>*</v>
      </c>
      <c r="I10" s="11" t="str">
        <f>[6]Dezembro!$J$12</f>
        <v>*</v>
      </c>
      <c r="J10" s="11" t="str">
        <f>[6]Dezembro!$J$13</f>
        <v>*</v>
      </c>
      <c r="K10" s="11" t="str">
        <f>[6]Dezembro!$J$14</f>
        <v>*</v>
      </c>
      <c r="L10" s="11" t="str">
        <f>[6]Dezembro!$J$15</f>
        <v>*</v>
      </c>
      <c r="M10" s="11" t="str">
        <f>[6]Dezembro!$J$16</f>
        <v>*</v>
      </c>
      <c r="N10" s="11" t="str">
        <f>[6]Dezembro!$J$17</f>
        <v>*</v>
      </c>
      <c r="O10" s="11" t="str">
        <f>[6]Dezembro!$J$18</f>
        <v>*</v>
      </c>
      <c r="P10" s="11" t="str">
        <f>[6]Dezembro!$J$19</f>
        <v>*</v>
      </c>
      <c r="Q10" s="11" t="str">
        <f>[6]Dezembro!$J$20</f>
        <v>*</v>
      </c>
      <c r="R10" s="11" t="str">
        <f>[6]Dezembro!$J$21</f>
        <v>*</v>
      </c>
      <c r="S10" s="11" t="str">
        <f>[6]Dezembro!$J$22</f>
        <v>*</v>
      </c>
      <c r="T10" s="11" t="str">
        <f>[6]Dezembro!$J$23</f>
        <v>*</v>
      </c>
      <c r="U10" s="11" t="str">
        <f>[6]Dezembro!$J$24</f>
        <v>*</v>
      </c>
      <c r="V10" s="11" t="str">
        <f>[6]Dezembro!$J$25</f>
        <v>*</v>
      </c>
      <c r="W10" s="11" t="str">
        <f>[6]Dezembro!$J$26</f>
        <v>*</v>
      </c>
      <c r="X10" s="11" t="str">
        <f>[6]Dezembro!$J$27</f>
        <v>*</v>
      </c>
      <c r="Y10" s="11" t="str">
        <f>[6]Dezembro!$J$28</f>
        <v>*</v>
      </c>
      <c r="Z10" s="11" t="str">
        <f>[6]Dezembro!$J$29</f>
        <v>*</v>
      </c>
      <c r="AA10" s="11" t="str">
        <f>[6]Dezembro!$J$30</f>
        <v>*</v>
      </c>
      <c r="AB10" s="11" t="str">
        <f>[6]Dezembro!$J$31</f>
        <v>*</v>
      </c>
      <c r="AC10" s="11" t="str">
        <f>[6]Dezembro!$J$32</f>
        <v>*</v>
      </c>
      <c r="AD10" s="11" t="str">
        <f>[6]Dezembro!$J$33</f>
        <v>*</v>
      </c>
      <c r="AE10" s="11" t="str">
        <f>[6]Dezembro!$J$34</f>
        <v>*</v>
      </c>
      <c r="AF10" s="11" t="str">
        <f>[6]Dezembro!$J$35</f>
        <v>*</v>
      </c>
      <c r="AG10" s="15" t="s">
        <v>226</v>
      </c>
      <c r="AH10" s="117" t="s">
        <v>226</v>
      </c>
    </row>
    <row r="11" spans="1:34" x14ac:dyDescent="0.2">
      <c r="A11" s="59" t="s">
        <v>64</v>
      </c>
      <c r="B11" s="11">
        <f>[7]Dezembro!$J$5</f>
        <v>48.24</v>
      </c>
      <c r="C11" s="11">
        <f>[7]Dezembro!$J$6</f>
        <v>34.56</v>
      </c>
      <c r="D11" s="11">
        <f>[7]Dezembro!$J$7</f>
        <v>34.200000000000003</v>
      </c>
      <c r="E11" s="11">
        <f>[7]Dezembro!$J$8</f>
        <v>24.840000000000003</v>
      </c>
      <c r="F11" s="11">
        <f>[7]Dezembro!$J$9</f>
        <v>28.8</v>
      </c>
      <c r="G11" s="11">
        <f>[7]Dezembro!$J$10</f>
        <v>52.56</v>
      </c>
      <c r="H11" s="11">
        <f>[7]Dezembro!$J$11</f>
        <v>30.6</v>
      </c>
      <c r="I11" s="11">
        <f>[7]Dezembro!$J$12</f>
        <v>40.32</v>
      </c>
      <c r="J11" s="11">
        <f>[7]Dezembro!$J$13</f>
        <v>43.2</v>
      </c>
      <c r="K11" s="11">
        <f>[7]Dezembro!$J$14</f>
        <v>29.16</v>
      </c>
      <c r="L11" s="11">
        <f>[7]Dezembro!$J$15</f>
        <v>37.440000000000005</v>
      </c>
      <c r="M11" s="11">
        <f>[7]Dezembro!$J$16</f>
        <v>54</v>
      </c>
      <c r="N11" s="11">
        <f>[7]Dezembro!$J$17</f>
        <v>84.24</v>
      </c>
      <c r="O11" s="11">
        <f>[7]Dezembro!$J$18</f>
        <v>30.6</v>
      </c>
      <c r="P11" s="11">
        <f>[7]Dezembro!$J$19</f>
        <v>69.12</v>
      </c>
      <c r="Q11" s="11">
        <f>[7]Dezembro!$J$20</f>
        <v>32.76</v>
      </c>
      <c r="R11" s="11">
        <f>[7]Dezembro!$J$21</f>
        <v>29.880000000000003</v>
      </c>
      <c r="S11" s="11">
        <f>[7]Dezembro!$J$22</f>
        <v>44.64</v>
      </c>
      <c r="T11" s="11">
        <f>[7]Dezembro!$J$23</f>
        <v>39.6</v>
      </c>
      <c r="U11" s="11">
        <f>[7]Dezembro!$J$24</f>
        <v>30.6</v>
      </c>
      <c r="V11" s="11">
        <f>[7]Dezembro!$J$25</f>
        <v>47.88</v>
      </c>
      <c r="W11" s="11">
        <f>[7]Dezembro!$J$26</f>
        <v>43.92</v>
      </c>
      <c r="X11" s="11">
        <f>[7]Dezembro!$J$27</f>
        <v>36</v>
      </c>
      <c r="Y11" s="11">
        <f>[7]Dezembro!$J$28</f>
        <v>27</v>
      </c>
      <c r="Z11" s="11">
        <f>[7]Dezembro!$J$29</f>
        <v>32.76</v>
      </c>
      <c r="AA11" s="11">
        <f>[7]Dezembro!$J$30</f>
        <v>30.6</v>
      </c>
      <c r="AB11" s="11">
        <f>[7]Dezembro!$J$31</f>
        <v>33.840000000000003</v>
      </c>
      <c r="AC11" s="11">
        <f>[7]Dezembro!$J$32</f>
        <v>33.480000000000004</v>
      </c>
      <c r="AD11" s="11">
        <f>[7]Dezembro!$J$33</f>
        <v>42.84</v>
      </c>
      <c r="AE11" s="11">
        <f>[7]Dezembro!$J$34</f>
        <v>32.76</v>
      </c>
      <c r="AF11" s="11">
        <f>[7]Dezembro!$J$35</f>
        <v>30.240000000000002</v>
      </c>
      <c r="AG11" s="15">
        <f t="shared" ref="AG11:AG15" si="4">MAX(B11:AF11)</f>
        <v>84.24</v>
      </c>
      <c r="AH11" s="117">
        <f t="shared" ref="AH11:AH16" si="5">AVERAGE(B11:AF11)</f>
        <v>39.05419354838709</v>
      </c>
    </row>
    <row r="12" spans="1:34" x14ac:dyDescent="0.2">
      <c r="A12" s="59" t="s">
        <v>41</v>
      </c>
      <c r="B12" s="11">
        <f>[8]Dezembro!$J$5</f>
        <v>39.24</v>
      </c>
      <c r="C12" s="11">
        <f>[8]Dezembro!$J$6</f>
        <v>37.440000000000005</v>
      </c>
      <c r="D12" s="11">
        <f>[8]Dezembro!$J$7</f>
        <v>26.28</v>
      </c>
      <c r="E12" s="11">
        <f>[8]Dezembro!$J$8</f>
        <v>19.440000000000001</v>
      </c>
      <c r="F12" s="11">
        <f>[8]Dezembro!$J$9</f>
        <v>19.079999999999998</v>
      </c>
      <c r="G12" s="11">
        <f>[8]Dezembro!$J$10</f>
        <v>25.2</v>
      </c>
      <c r="H12" s="11">
        <f>[8]Dezembro!$J$11</f>
        <v>32.4</v>
      </c>
      <c r="I12" s="11">
        <f>[8]Dezembro!$J$12</f>
        <v>26.64</v>
      </c>
      <c r="J12" s="11">
        <f>[8]Dezembro!$J$13</f>
        <v>38.880000000000003</v>
      </c>
      <c r="K12" s="11">
        <f>[8]Dezembro!$J$14</f>
        <v>36</v>
      </c>
      <c r="L12" s="11">
        <f>[8]Dezembro!$J$15</f>
        <v>38.159999999999997</v>
      </c>
      <c r="M12" s="11">
        <f>[8]Dezembro!$J$16</f>
        <v>40.32</v>
      </c>
      <c r="N12" s="11">
        <f>[8]Dezembro!$J$17</f>
        <v>39.96</v>
      </c>
      <c r="O12" s="11">
        <f>[8]Dezembro!$J$18</f>
        <v>38.880000000000003</v>
      </c>
      <c r="P12" s="11">
        <f>[8]Dezembro!$J$19</f>
        <v>34.200000000000003</v>
      </c>
      <c r="Q12" s="11">
        <f>[8]Dezembro!$J$20</f>
        <v>43.92</v>
      </c>
      <c r="R12" s="11">
        <f>[8]Dezembro!$J$21</f>
        <v>52.56</v>
      </c>
      <c r="S12" s="11">
        <f>[8]Dezembro!$J$22</f>
        <v>32.04</v>
      </c>
      <c r="T12" s="11">
        <f>[8]Dezembro!$J$23</f>
        <v>42.84</v>
      </c>
      <c r="U12" s="11">
        <f>[8]Dezembro!$J$24</f>
        <v>37.800000000000004</v>
      </c>
      <c r="V12" s="11">
        <f>[8]Dezembro!$J$25</f>
        <v>43.92</v>
      </c>
      <c r="W12" s="11">
        <f>[8]Dezembro!$J$26</f>
        <v>36</v>
      </c>
      <c r="X12" s="11">
        <f>[8]Dezembro!$J$27</f>
        <v>49.32</v>
      </c>
      <c r="Y12" s="11">
        <f>[8]Dezembro!$J$28</f>
        <v>24.12</v>
      </c>
      <c r="Z12" s="11">
        <f>[8]Dezembro!$J$29</f>
        <v>43.2</v>
      </c>
      <c r="AA12" s="11">
        <f>[8]Dezembro!$J$30</f>
        <v>32.04</v>
      </c>
      <c r="AB12" s="11">
        <f>[8]Dezembro!$J$31</f>
        <v>33.480000000000004</v>
      </c>
      <c r="AC12" s="11">
        <f>[8]Dezembro!$J$32</f>
        <v>37.440000000000005</v>
      </c>
      <c r="AD12" s="11">
        <f>[8]Dezembro!$J$33</f>
        <v>24.840000000000003</v>
      </c>
      <c r="AE12" s="11">
        <f>[8]Dezembro!$J$34</f>
        <v>32.4</v>
      </c>
      <c r="AF12" s="11">
        <f>[8]Dezembro!$J$35</f>
        <v>30.6</v>
      </c>
      <c r="AG12" s="15">
        <f t="shared" si="4"/>
        <v>52.56</v>
      </c>
      <c r="AH12" s="117">
        <f t="shared" si="5"/>
        <v>35.117419354838702</v>
      </c>
    </row>
    <row r="13" spans="1:34" x14ac:dyDescent="0.2">
      <c r="A13" s="59" t="s">
        <v>114</v>
      </c>
      <c r="B13" s="11">
        <f>[9]Dezembro!$J$5</f>
        <v>47.16</v>
      </c>
      <c r="C13" s="11">
        <f>[9]Dezembro!$J$6</f>
        <v>46.440000000000005</v>
      </c>
      <c r="D13" s="11">
        <f>[9]Dezembro!$J$7</f>
        <v>30.6</v>
      </c>
      <c r="E13" s="11">
        <f>[9]Dezembro!$J$8</f>
        <v>21.240000000000002</v>
      </c>
      <c r="F13" s="11">
        <f>[9]Dezembro!$J$9</f>
        <v>21.6</v>
      </c>
      <c r="G13" s="11">
        <f>[9]Dezembro!$J$10</f>
        <v>21.96</v>
      </c>
      <c r="H13" s="11">
        <f>[9]Dezembro!$J$11</f>
        <v>39.6</v>
      </c>
      <c r="I13" s="11">
        <f>[9]Dezembro!$J$12</f>
        <v>34.92</v>
      </c>
      <c r="J13" s="11">
        <f>[9]Dezembro!$J$13</f>
        <v>11.520000000000001</v>
      </c>
      <c r="K13" s="11">
        <f>[9]Dezembro!$J$14</f>
        <v>40.32</v>
      </c>
      <c r="L13" s="11">
        <f>[9]Dezembro!$J$15</f>
        <v>47.519999999999996</v>
      </c>
      <c r="M13" s="11">
        <f>[9]Dezembro!$J$16</f>
        <v>14.4</v>
      </c>
      <c r="N13" s="11">
        <f>[9]Dezembro!$J$17</f>
        <v>46.800000000000004</v>
      </c>
      <c r="O13" s="11">
        <f>[9]Dezembro!$J$18</f>
        <v>50.4</v>
      </c>
      <c r="P13" s="11">
        <f>[9]Dezembro!$J$19</f>
        <v>43.2</v>
      </c>
      <c r="Q13" s="11">
        <f>[9]Dezembro!$J$20</f>
        <v>41.04</v>
      </c>
      <c r="R13" s="11">
        <f>[9]Dezembro!$J$21</f>
        <v>37.080000000000005</v>
      </c>
      <c r="S13" s="11">
        <f>[9]Dezembro!$J$22</f>
        <v>41.04</v>
      </c>
      <c r="T13" s="11">
        <f>[9]Dezembro!$J$23</f>
        <v>39.6</v>
      </c>
      <c r="U13" s="11">
        <f>[9]Dezembro!$J$24</f>
        <v>45.36</v>
      </c>
      <c r="V13" s="11">
        <f>[9]Dezembro!$J$25</f>
        <v>49.32</v>
      </c>
      <c r="W13" s="11">
        <f>[9]Dezembro!$J$26</f>
        <v>36.36</v>
      </c>
      <c r="X13" s="11">
        <f>[9]Dezembro!$J$27</f>
        <v>40.680000000000007</v>
      </c>
      <c r="Y13" s="11">
        <f>[9]Dezembro!$J$28</f>
        <v>42.480000000000004</v>
      </c>
      <c r="Z13" s="11">
        <f>[9]Dezembro!$J$29</f>
        <v>36.36</v>
      </c>
      <c r="AA13" s="11">
        <f>[9]Dezembro!$J$30</f>
        <v>33.480000000000004</v>
      </c>
      <c r="AB13" s="11">
        <f>[9]Dezembro!$J$31</f>
        <v>47.519999999999996</v>
      </c>
      <c r="AC13" s="11">
        <f>[9]Dezembro!$J$32</f>
        <v>36.72</v>
      </c>
      <c r="AD13" s="11">
        <f>[9]Dezembro!$J$33</f>
        <v>38.880000000000003</v>
      </c>
      <c r="AE13" s="11">
        <f>[9]Dezembro!$J$34</f>
        <v>27.720000000000002</v>
      </c>
      <c r="AF13" s="11" t="str">
        <f>[9]Dezembro!$J$35</f>
        <v>*</v>
      </c>
      <c r="AG13" s="15">
        <f t="shared" si="4"/>
        <v>50.4</v>
      </c>
      <c r="AH13" s="117">
        <f t="shared" si="5"/>
        <v>37.044000000000004</v>
      </c>
    </row>
    <row r="14" spans="1:34" x14ac:dyDescent="0.2">
      <c r="A14" s="59" t="s">
        <v>118</v>
      </c>
      <c r="B14" s="11">
        <f>[10]Dezembro!$J$5</f>
        <v>0</v>
      </c>
      <c r="C14" s="11">
        <f>[10]Dezembro!$J$6</f>
        <v>0</v>
      </c>
      <c r="D14" s="11">
        <f>[10]Dezembro!$J$7</f>
        <v>0</v>
      </c>
      <c r="E14" s="11">
        <f>[10]Dezembro!$J$8</f>
        <v>0</v>
      </c>
      <c r="F14" s="11">
        <f>[10]Dezembro!$J$9</f>
        <v>0</v>
      </c>
      <c r="G14" s="11">
        <f>[10]Dezembro!$J$10</f>
        <v>0</v>
      </c>
      <c r="H14" s="11">
        <f>[10]Dezembro!$J$11</f>
        <v>0</v>
      </c>
      <c r="I14" s="11">
        <f>[10]Dezembro!$J$12</f>
        <v>0</v>
      </c>
      <c r="J14" s="11">
        <f>[10]Dezembro!$J$13</f>
        <v>0</v>
      </c>
      <c r="K14" s="11">
        <f>[10]Dezembro!$J$14</f>
        <v>0</v>
      </c>
      <c r="L14" s="11">
        <f>[10]Dezembro!$J$15</f>
        <v>0</v>
      </c>
      <c r="M14" s="11">
        <f>[10]Dezembro!$J$16</f>
        <v>0</v>
      </c>
      <c r="N14" s="11">
        <f>[10]Dezembro!$J$17</f>
        <v>0</v>
      </c>
      <c r="O14" s="11">
        <f>[10]Dezembro!$J$18</f>
        <v>0</v>
      </c>
      <c r="P14" s="11">
        <f>[10]Dezembro!$J$19</f>
        <v>0</v>
      </c>
      <c r="Q14" s="11">
        <f>[10]Dezembro!$J$20</f>
        <v>0</v>
      </c>
      <c r="R14" s="11">
        <f>[10]Dezembro!$J$21</f>
        <v>0</v>
      </c>
      <c r="S14" s="11">
        <f>[10]Dezembro!$J$22</f>
        <v>0</v>
      </c>
      <c r="T14" s="11">
        <f>[10]Dezembro!$J$23</f>
        <v>0</v>
      </c>
      <c r="U14" s="11">
        <f>[10]Dezembro!$J$24</f>
        <v>0</v>
      </c>
      <c r="V14" s="11">
        <f>[10]Dezembro!$J$25</f>
        <v>0</v>
      </c>
      <c r="W14" s="11">
        <f>[10]Dezembro!$J$26</f>
        <v>0</v>
      </c>
      <c r="X14" s="11">
        <f>[10]Dezembro!$J$27</f>
        <v>0</v>
      </c>
      <c r="Y14" s="11">
        <f>[10]Dezembro!$J$28</f>
        <v>0</v>
      </c>
      <c r="Z14" s="11">
        <f>[10]Dezembro!$J$29</f>
        <v>0</v>
      </c>
      <c r="AA14" s="11">
        <f>[10]Dezembro!$J$30</f>
        <v>0</v>
      </c>
      <c r="AB14" s="11">
        <f>[10]Dezembro!$J$31</f>
        <v>0</v>
      </c>
      <c r="AC14" s="11">
        <f>[10]Dezembro!$J$32</f>
        <v>0</v>
      </c>
      <c r="AD14" s="11">
        <f>[10]Dezembro!$J$33</f>
        <v>0</v>
      </c>
      <c r="AE14" s="11">
        <f>[10]Dezembro!$J$34</f>
        <v>0</v>
      </c>
      <c r="AF14" s="11">
        <f>[10]Dezembro!$J$35</f>
        <v>0</v>
      </c>
      <c r="AG14" s="15">
        <f t="shared" si="4"/>
        <v>0</v>
      </c>
      <c r="AH14" s="117">
        <f t="shared" si="5"/>
        <v>0</v>
      </c>
    </row>
    <row r="15" spans="1:34" x14ac:dyDescent="0.2">
      <c r="A15" s="59" t="s">
        <v>121</v>
      </c>
      <c r="B15" s="11">
        <f>[11]Dezembro!$J$5</f>
        <v>35.64</v>
      </c>
      <c r="C15" s="11">
        <f>[11]Dezembro!$J$6</f>
        <v>38.880000000000003</v>
      </c>
      <c r="D15" s="11">
        <f>[11]Dezembro!$J$7</f>
        <v>26.64</v>
      </c>
      <c r="E15" s="11">
        <f>[11]Dezembro!$J$8</f>
        <v>23.400000000000002</v>
      </c>
      <c r="F15" s="11">
        <f>[11]Dezembro!$J$9</f>
        <v>24.12</v>
      </c>
      <c r="G15" s="11">
        <f>[11]Dezembro!$J$10</f>
        <v>23.759999999999998</v>
      </c>
      <c r="H15" s="11">
        <f>[11]Dezembro!$J$11</f>
        <v>35.28</v>
      </c>
      <c r="I15" s="11">
        <f>[11]Dezembro!$J$12</f>
        <v>35.28</v>
      </c>
      <c r="J15" s="11">
        <f>[11]Dezembro!$J$13</f>
        <v>44.28</v>
      </c>
      <c r="K15" s="11">
        <f>[11]Dezembro!$J$14</f>
        <v>34.200000000000003</v>
      </c>
      <c r="L15" s="11">
        <f>[11]Dezembro!$J$15</f>
        <v>40.680000000000007</v>
      </c>
      <c r="M15" s="11">
        <f>[11]Dezembro!$J$16</f>
        <v>54.36</v>
      </c>
      <c r="N15" s="11">
        <f>[11]Dezembro!$J$17</f>
        <v>69.84</v>
      </c>
      <c r="O15" s="11">
        <f>[11]Dezembro!$J$18</f>
        <v>41.04</v>
      </c>
      <c r="P15" s="11">
        <f>[11]Dezembro!$J$19</f>
        <v>30.96</v>
      </c>
      <c r="Q15" s="11">
        <f>[11]Dezembro!$J$20</f>
        <v>42.84</v>
      </c>
      <c r="R15" s="11">
        <f>[11]Dezembro!$J$21</f>
        <v>47.16</v>
      </c>
      <c r="S15" s="11">
        <f>[11]Dezembro!$J$22</f>
        <v>37.800000000000004</v>
      </c>
      <c r="T15" s="11">
        <f>[11]Dezembro!$J$23</f>
        <v>35.64</v>
      </c>
      <c r="U15" s="11">
        <f>[11]Dezembro!$J$24</f>
        <v>39.24</v>
      </c>
      <c r="V15" s="11">
        <f>[11]Dezembro!$J$25</f>
        <v>82.08</v>
      </c>
      <c r="W15" s="11">
        <f>[11]Dezembro!$J$26</f>
        <v>42.84</v>
      </c>
      <c r="X15" s="11">
        <f>[11]Dezembro!$J$27</f>
        <v>36.72</v>
      </c>
      <c r="Y15" s="11">
        <f>[11]Dezembro!$J$28</f>
        <v>34.200000000000003</v>
      </c>
      <c r="Z15" s="11">
        <f>[11]Dezembro!$J$29</f>
        <v>28.08</v>
      </c>
      <c r="AA15" s="11">
        <f>[11]Dezembro!$J$30</f>
        <v>28.44</v>
      </c>
      <c r="AB15" s="11">
        <f>[11]Dezembro!$J$31</f>
        <v>30.6</v>
      </c>
      <c r="AC15" s="11">
        <f>[11]Dezembro!$J$32</f>
        <v>38.159999999999997</v>
      </c>
      <c r="AD15" s="11">
        <f>[11]Dezembro!$J$33</f>
        <v>40.32</v>
      </c>
      <c r="AE15" s="11">
        <f>[11]Dezembro!$J$34</f>
        <v>40.32</v>
      </c>
      <c r="AF15" s="11">
        <f>[11]Dezembro!$J$35</f>
        <v>25.2</v>
      </c>
      <c r="AG15" s="15">
        <f t="shared" si="4"/>
        <v>82.08</v>
      </c>
      <c r="AH15" s="117">
        <f t="shared" si="5"/>
        <v>38.322580645161295</v>
      </c>
    </row>
    <row r="16" spans="1:34" x14ac:dyDescent="0.2">
      <c r="A16" s="59" t="s">
        <v>168</v>
      </c>
      <c r="B16" s="11">
        <f>[12]Dezembro!$J$5</f>
        <v>39.6</v>
      </c>
      <c r="C16" s="11">
        <f>[12]Dezembro!$J$6</f>
        <v>49.32</v>
      </c>
      <c r="D16" s="11">
        <f>[12]Dezembro!$J$7</f>
        <v>40.32</v>
      </c>
      <c r="E16" s="11">
        <f>[12]Dezembro!$J$8</f>
        <v>23.759999999999998</v>
      </c>
      <c r="F16" s="11">
        <f>[12]Dezembro!$J$9</f>
        <v>21.96</v>
      </c>
      <c r="G16" s="11">
        <f>[12]Dezembro!$J$10</f>
        <v>24.840000000000003</v>
      </c>
      <c r="H16" s="11">
        <f>[12]Dezembro!$J$11</f>
        <v>42.480000000000004</v>
      </c>
      <c r="I16" s="11">
        <f>[12]Dezembro!$J$12</f>
        <v>41.04</v>
      </c>
      <c r="J16" s="11">
        <f>[12]Dezembro!$J$13</f>
        <v>31.680000000000003</v>
      </c>
      <c r="K16" s="11">
        <f>[12]Dezembro!$J$14</f>
        <v>34.92</v>
      </c>
      <c r="L16" s="11">
        <f>[12]Dezembro!$J$15</f>
        <v>35.64</v>
      </c>
      <c r="M16" s="11">
        <f>[12]Dezembro!$J$16</f>
        <v>39.24</v>
      </c>
      <c r="N16" s="11">
        <f>[12]Dezembro!$J$17</f>
        <v>46.800000000000004</v>
      </c>
      <c r="O16" s="11">
        <f>[12]Dezembro!$J$18</f>
        <v>36.36</v>
      </c>
      <c r="P16" s="11">
        <f>[12]Dezembro!$J$19</f>
        <v>42.84</v>
      </c>
      <c r="Q16" s="11">
        <f>[12]Dezembro!$J$20</f>
        <v>37.440000000000005</v>
      </c>
      <c r="R16" s="11">
        <f>[12]Dezembro!$J$21</f>
        <v>45</v>
      </c>
      <c r="S16" s="11">
        <f>[12]Dezembro!$J$22</f>
        <v>41.4</v>
      </c>
      <c r="T16" s="11">
        <f>[12]Dezembro!$J$23</f>
        <v>32.76</v>
      </c>
      <c r="U16" s="11">
        <f>[12]Dezembro!$J$24</f>
        <v>28.44</v>
      </c>
      <c r="V16" s="11">
        <f>[12]Dezembro!$J$25</f>
        <v>36.36</v>
      </c>
      <c r="W16" s="11">
        <f>[12]Dezembro!$J$26</f>
        <v>44.28</v>
      </c>
      <c r="X16" s="11">
        <f>[12]Dezembro!$J$27</f>
        <v>48.96</v>
      </c>
      <c r="Y16" s="11">
        <f>[12]Dezembro!$J$28</f>
        <v>37.440000000000005</v>
      </c>
      <c r="Z16" s="11">
        <f>[12]Dezembro!$J$29</f>
        <v>43.2</v>
      </c>
      <c r="AA16" s="11">
        <f>[12]Dezembro!$J$30</f>
        <v>29.52</v>
      </c>
      <c r="AB16" s="11">
        <f>[12]Dezembro!$J$31</f>
        <v>40.680000000000007</v>
      </c>
      <c r="AC16" s="11">
        <f>[12]Dezembro!$J$32</f>
        <v>29.52</v>
      </c>
      <c r="AD16" s="11">
        <f>[12]Dezembro!$J$33</f>
        <v>30.96</v>
      </c>
      <c r="AE16" s="11">
        <f>[12]Dezembro!$J$34</f>
        <v>32.04</v>
      </c>
      <c r="AF16" s="11">
        <f>[12]Dezembro!$J$35</f>
        <v>25.56</v>
      </c>
      <c r="AG16" s="15">
        <f>MAX(B16:AF16)</f>
        <v>49.32</v>
      </c>
      <c r="AH16" s="117">
        <f t="shared" si="5"/>
        <v>36.59225806451613</v>
      </c>
    </row>
    <row r="17" spans="1:38" x14ac:dyDescent="0.2">
      <c r="A17" s="59" t="s">
        <v>2</v>
      </c>
      <c r="B17" s="11">
        <f>[13]Dezembro!$J$5</f>
        <v>39.6</v>
      </c>
      <c r="C17" s="11">
        <f>[13]Dezembro!$J$6</f>
        <v>42.12</v>
      </c>
      <c r="D17" s="11">
        <f>[13]Dezembro!$J$7</f>
        <v>27</v>
      </c>
      <c r="E17" s="11">
        <f>[13]Dezembro!$J$8</f>
        <v>24.48</v>
      </c>
      <c r="F17" s="11">
        <f>[13]Dezembro!$J$9</f>
        <v>18.720000000000002</v>
      </c>
      <c r="G17" s="11">
        <f>[13]Dezembro!$J$10</f>
        <v>30.6</v>
      </c>
      <c r="H17" s="11">
        <f>[13]Dezembro!$J$11</f>
        <v>32.4</v>
      </c>
      <c r="I17" s="11">
        <f>[13]Dezembro!$J$12</f>
        <v>36.36</v>
      </c>
      <c r="J17" s="11">
        <f>[13]Dezembro!$J$13</f>
        <v>51.480000000000004</v>
      </c>
      <c r="K17" s="11">
        <f>[13]Dezembro!$J$14</f>
        <v>41.76</v>
      </c>
      <c r="L17" s="11">
        <f>[13]Dezembro!$J$15</f>
        <v>38.159999999999997</v>
      </c>
      <c r="M17" s="11">
        <f>[13]Dezembro!$J$16</f>
        <v>33.119999999999997</v>
      </c>
      <c r="N17" s="11">
        <f>[13]Dezembro!$J$17</f>
        <v>32.04</v>
      </c>
      <c r="O17" s="11">
        <f>[13]Dezembro!$J$18</f>
        <v>39.6</v>
      </c>
      <c r="P17" s="11">
        <f>[13]Dezembro!$J$19</f>
        <v>36.36</v>
      </c>
      <c r="Q17" s="11">
        <f>[13]Dezembro!$J$20</f>
        <v>42.480000000000004</v>
      </c>
      <c r="R17" s="11">
        <f>[13]Dezembro!$J$21</f>
        <v>35.28</v>
      </c>
      <c r="S17" s="11">
        <f>[13]Dezembro!$J$22</f>
        <v>47.16</v>
      </c>
      <c r="T17" s="11">
        <f>[13]Dezembro!$J$23</f>
        <v>30.6</v>
      </c>
      <c r="U17" s="11">
        <f>[13]Dezembro!$J$24</f>
        <v>47.16</v>
      </c>
      <c r="V17" s="11">
        <f>[13]Dezembro!$J$25</f>
        <v>39.6</v>
      </c>
      <c r="W17" s="11">
        <f>[13]Dezembro!$J$26</f>
        <v>38.519999999999996</v>
      </c>
      <c r="X17" s="11">
        <f>[13]Dezembro!$J$27</f>
        <v>29.16</v>
      </c>
      <c r="Y17" s="11">
        <f>[13]Dezembro!$J$28</f>
        <v>36.36</v>
      </c>
      <c r="Z17" s="11">
        <f>[13]Dezembro!$J$29</f>
        <v>34.200000000000003</v>
      </c>
      <c r="AA17" s="11">
        <f>[13]Dezembro!$J$30</f>
        <v>33.480000000000004</v>
      </c>
      <c r="AB17" s="11">
        <f>[13]Dezembro!$J$31</f>
        <v>32.4</v>
      </c>
      <c r="AC17" s="11">
        <f>[13]Dezembro!$J$32</f>
        <v>34.200000000000003</v>
      </c>
      <c r="AD17" s="11">
        <f>[13]Dezembro!$J$33</f>
        <v>29.16</v>
      </c>
      <c r="AE17" s="11">
        <f>[13]Dezembro!$J$34</f>
        <v>32.04</v>
      </c>
      <c r="AF17" s="11">
        <f>[13]Dezembro!$J$35</f>
        <v>29.16</v>
      </c>
      <c r="AG17" s="15">
        <f t="shared" ref="AG17:AG25" si="6">MAX(B17:AF17)</f>
        <v>51.480000000000004</v>
      </c>
      <c r="AH17" s="117">
        <f t="shared" ref="AH17:AH26" si="7">AVERAGE(B17:AF17)</f>
        <v>35.314838709677417</v>
      </c>
      <c r="AJ17" s="12" t="s">
        <v>47</v>
      </c>
      <c r="AK17" t="s">
        <v>47</v>
      </c>
    </row>
    <row r="18" spans="1:38" x14ac:dyDescent="0.2">
      <c r="A18" s="59" t="s">
        <v>3</v>
      </c>
      <c r="B18" s="11">
        <f>[14]Dezembro!$J$5</f>
        <v>29.16</v>
      </c>
      <c r="C18" s="11">
        <f>[14]Dezembro!$J$6</f>
        <v>29.16</v>
      </c>
      <c r="D18" s="11">
        <f>[14]Dezembro!$J$7</f>
        <v>17.28</v>
      </c>
      <c r="E18" s="11">
        <f>[14]Dezembro!$J$8</f>
        <v>23.040000000000003</v>
      </c>
      <c r="F18" s="11">
        <f>[14]Dezembro!$J$9</f>
        <v>28.08</v>
      </c>
      <c r="G18" s="11">
        <f>[14]Dezembro!$J$10</f>
        <v>21.96</v>
      </c>
      <c r="H18" s="11">
        <f>[14]Dezembro!$J$11</f>
        <v>23.040000000000003</v>
      </c>
      <c r="I18" s="11">
        <f>[14]Dezembro!$J$12</f>
        <v>25.2</v>
      </c>
      <c r="J18" s="11">
        <f>[14]Dezembro!$J$13</f>
        <v>28.44</v>
      </c>
      <c r="K18" s="11">
        <f>[14]Dezembro!$J$14</f>
        <v>29.16</v>
      </c>
      <c r="L18" s="11">
        <f>[14]Dezembro!$J$15</f>
        <v>30.6</v>
      </c>
      <c r="M18" s="11">
        <f>[14]Dezembro!$J$16</f>
        <v>42.480000000000004</v>
      </c>
      <c r="N18" s="11">
        <f>[14]Dezembro!$J$17</f>
        <v>46.800000000000004</v>
      </c>
      <c r="O18" s="11">
        <f>[14]Dezembro!$J$18</f>
        <v>32.76</v>
      </c>
      <c r="P18" s="11">
        <f>[14]Dezembro!$J$19</f>
        <v>43.2</v>
      </c>
      <c r="Q18" s="11">
        <f>[14]Dezembro!$J$20</f>
        <v>24.840000000000003</v>
      </c>
      <c r="R18" s="11">
        <f>[14]Dezembro!$J$21</f>
        <v>33.840000000000003</v>
      </c>
      <c r="S18" s="11">
        <f>[14]Dezembro!$J$22</f>
        <v>26.28</v>
      </c>
      <c r="T18" s="11">
        <f>[14]Dezembro!$J$23</f>
        <v>33.840000000000003</v>
      </c>
      <c r="U18" s="11">
        <f>[14]Dezembro!$J$24</f>
        <v>40.680000000000007</v>
      </c>
      <c r="V18" s="11">
        <f>[14]Dezembro!$J$25</f>
        <v>37.800000000000004</v>
      </c>
      <c r="W18" s="11">
        <f>[14]Dezembro!$J$26</f>
        <v>37.800000000000004</v>
      </c>
      <c r="X18" s="11">
        <f>[14]Dezembro!$J$27</f>
        <v>26.64</v>
      </c>
      <c r="Y18" s="11">
        <f>[14]Dezembro!$J$28</f>
        <v>31.680000000000003</v>
      </c>
      <c r="Z18" s="11">
        <f>[14]Dezembro!$J$29</f>
        <v>41.4</v>
      </c>
      <c r="AA18" s="11">
        <f>[14]Dezembro!$J$30</f>
        <v>35.64</v>
      </c>
      <c r="AB18" s="11">
        <f>[14]Dezembro!$J$31</f>
        <v>29.52</v>
      </c>
      <c r="AC18" s="11">
        <f>[14]Dezembro!$J$32</f>
        <v>38.159999999999997</v>
      </c>
      <c r="AD18" s="11">
        <f>[14]Dezembro!$J$33</f>
        <v>46.080000000000005</v>
      </c>
      <c r="AE18" s="11">
        <f>[14]Dezembro!$J$34</f>
        <v>33.480000000000004</v>
      </c>
      <c r="AF18" s="11">
        <f>[14]Dezembro!$J$35</f>
        <v>36</v>
      </c>
      <c r="AG18" s="15">
        <f>MAX(B18:AF18)</f>
        <v>46.800000000000004</v>
      </c>
      <c r="AH18" s="117">
        <f t="shared" si="7"/>
        <v>32.388387096774196</v>
      </c>
      <c r="AI18" s="12" t="s">
        <v>47</v>
      </c>
      <c r="AJ18" s="12" t="s">
        <v>47</v>
      </c>
    </row>
    <row r="19" spans="1:38" x14ac:dyDescent="0.2">
      <c r="A19" s="59" t="s">
        <v>4</v>
      </c>
      <c r="B19" s="11">
        <f>[15]Dezembro!$J$5</f>
        <v>30.96</v>
      </c>
      <c r="C19" s="11">
        <f>[15]Dezembro!$J$6</f>
        <v>29.52</v>
      </c>
      <c r="D19" s="11">
        <f>[15]Dezembro!$J$7</f>
        <v>23.400000000000002</v>
      </c>
      <c r="E19" s="11">
        <f>[15]Dezembro!$J$8</f>
        <v>22.32</v>
      </c>
      <c r="F19" s="11">
        <f>[15]Dezembro!$J$9</f>
        <v>27.36</v>
      </c>
      <c r="G19" s="11">
        <f>[15]Dezembro!$J$10</f>
        <v>34.200000000000003</v>
      </c>
      <c r="H19" s="11">
        <f>[15]Dezembro!$J$11</f>
        <v>28.8</v>
      </c>
      <c r="I19" s="11">
        <f>[15]Dezembro!$J$12</f>
        <v>30.6</v>
      </c>
      <c r="J19" s="11">
        <f>[15]Dezembro!$J$13</f>
        <v>34.200000000000003</v>
      </c>
      <c r="K19" s="11">
        <f>[15]Dezembro!$J$14</f>
        <v>36.36</v>
      </c>
      <c r="L19" s="11">
        <f>[15]Dezembro!$J$15</f>
        <v>28.8</v>
      </c>
      <c r="M19" s="11">
        <f>[15]Dezembro!$J$16</f>
        <v>38.880000000000003</v>
      </c>
      <c r="N19" s="11">
        <f>[15]Dezembro!$J$17</f>
        <v>46.440000000000005</v>
      </c>
      <c r="O19" s="11">
        <f>[15]Dezembro!$J$18</f>
        <v>51.480000000000004</v>
      </c>
      <c r="P19" s="11">
        <f>[15]Dezembro!$J$19</f>
        <v>49.32</v>
      </c>
      <c r="Q19" s="11">
        <f>[15]Dezembro!$J$20</f>
        <v>59.04</v>
      </c>
      <c r="R19" s="11">
        <f>[15]Dezembro!$J$21</f>
        <v>29.16</v>
      </c>
      <c r="S19" s="11">
        <f>[15]Dezembro!$J$22</f>
        <v>24.840000000000003</v>
      </c>
      <c r="T19" s="11">
        <f>[15]Dezembro!$J$23</f>
        <v>24.12</v>
      </c>
      <c r="U19" s="11">
        <f>[15]Dezembro!$J$24</f>
        <v>23.400000000000002</v>
      </c>
      <c r="V19" s="11">
        <f>[15]Dezembro!$J$25</f>
        <v>37.800000000000004</v>
      </c>
      <c r="W19" s="11">
        <f>[15]Dezembro!$J$26</f>
        <v>30.240000000000002</v>
      </c>
      <c r="X19" s="11">
        <f>[15]Dezembro!$J$27</f>
        <v>29.52</v>
      </c>
      <c r="Y19" s="11">
        <f>[15]Dezembro!$J$28</f>
        <v>27.36</v>
      </c>
      <c r="Z19" s="11">
        <f>[15]Dezembro!$J$29</f>
        <v>38.519999999999996</v>
      </c>
      <c r="AA19" s="11">
        <f>[15]Dezembro!$J$30</f>
        <v>42.12</v>
      </c>
      <c r="AB19" s="11">
        <f>[15]Dezembro!$J$31</f>
        <v>49.32</v>
      </c>
      <c r="AC19" s="11">
        <f>[15]Dezembro!$J$32</f>
        <v>30.6</v>
      </c>
      <c r="AD19" s="11">
        <f>[15]Dezembro!$J$33</f>
        <v>37.800000000000004</v>
      </c>
      <c r="AE19" s="11">
        <f>[15]Dezembro!$J$34</f>
        <v>35.28</v>
      </c>
      <c r="AF19" s="11">
        <f>[15]Dezembro!$J$35</f>
        <v>27.720000000000002</v>
      </c>
      <c r="AG19" s="15">
        <f t="shared" si="6"/>
        <v>59.04</v>
      </c>
      <c r="AH19" s="117">
        <f t="shared" si="7"/>
        <v>34.17677419354839</v>
      </c>
    </row>
    <row r="20" spans="1:38" x14ac:dyDescent="0.2">
      <c r="A20" s="59" t="s">
        <v>5</v>
      </c>
      <c r="B20" s="11">
        <f>[16]Dezembro!$J$5</f>
        <v>42.12</v>
      </c>
      <c r="C20" s="11">
        <f>[16]Dezembro!$J$6</f>
        <v>41.4</v>
      </c>
      <c r="D20" s="11">
        <f>[16]Dezembro!$J$7</f>
        <v>46.800000000000004</v>
      </c>
      <c r="E20" s="11">
        <f>[16]Dezembro!$J$8</f>
        <v>17.28</v>
      </c>
      <c r="F20" s="11" t="str">
        <f>[16]Dezembro!$J$9</f>
        <v>*</v>
      </c>
      <c r="G20" s="11" t="str">
        <f>[16]Dezembro!$J$10</f>
        <v>*</v>
      </c>
      <c r="H20" s="11" t="str">
        <f>[16]Dezembro!$J$11</f>
        <v>*</v>
      </c>
      <c r="I20" s="11" t="str">
        <f>[16]Dezembro!$J$12</f>
        <v>*</v>
      </c>
      <c r="J20" s="11" t="str">
        <f>[16]Dezembro!$J$13</f>
        <v>*</v>
      </c>
      <c r="K20" s="11" t="str">
        <f>[16]Dezembro!$J$14</f>
        <v>*</v>
      </c>
      <c r="L20" s="11">
        <f>[16]Dezembro!$J$15</f>
        <v>32.76</v>
      </c>
      <c r="M20" s="11">
        <f>[16]Dezembro!$J$16</f>
        <v>35.28</v>
      </c>
      <c r="N20" s="11">
        <f>[16]Dezembro!$J$17</f>
        <v>38.159999999999997</v>
      </c>
      <c r="O20" s="11">
        <f>[16]Dezembro!$J$18</f>
        <v>41.04</v>
      </c>
      <c r="P20" s="11">
        <f>[16]Dezembro!$J$19</f>
        <v>16.2</v>
      </c>
      <c r="Q20" s="11" t="str">
        <f>[16]Dezembro!$J$20</f>
        <v>*</v>
      </c>
      <c r="R20" s="11" t="str">
        <f>[16]Dezembro!$J$21</f>
        <v>*</v>
      </c>
      <c r="S20" s="11" t="str">
        <f>[16]Dezembro!$J$22</f>
        <v>*</v>
      </c>
      <c r="T20" s="11" t="str">
        <f>[16]Dezembro!$J$23</f>
        <v>*</v>
      </c>
      <c r="U20" s="11" t="str">
        <f>[16]Dezembro!$J$24</f>
        <v>*</v>
      </c>
      <c r="V20" s="11" t="str">
        <f>[16]Dezembro!$J$25</f>
        <v>*</v>
      </c>
      <c r="W20" s="11" t="str">
        <f>[16]Dezembro!$J$26</f>
        <v>*</v>
      </c>
      <c r="X20" s="11">
        <f>[16]Dezembro!$J$27</f>
        <v>25.56</v>
      </c>
      <c r="Y20" s="11">
        <f>[16]Dezembro!$J$28</f>
        <v>30.6</v>
      </c>
      <c r="Z20" s="11">
        <f>[16]Dezembro!$J$29</f>
        <v>42.480000000000004</v>
      </c>
      <c r="AA20" s="11">
        <f>[16]Dezembro!$J$30</f>
        <v>32.4</v>
      </c>
      <c r="AB20" s="11">
        <f>[16]Dezembro!$J$31</f>
        <v>26.28</v>
      </c>
      <c r="AC20" s="11" t="str">
        <f>[16]Dezembro!$J$32</f>
        <v>*</v>
      </c>
      <c r="AD20" s="11" t="str">
        <f>[16]Dezembro!$J$33</f>
        <v>*</v>
      </c>
      <c r="AE20" s="11" t="str">
        <f>[16]Dezembro!$J$34</f>
        <v>*</v>
      </c>
      <c r="AF20" s="11">
        <f>[16]Dezembro!$J$35</f>
        <v>46.440000000000005</v>
      </c>
      <c r="AG20" s="15">
        <f t="shared" si="6"/>
        <v>46.800000000000004</v>
      </c>
      <c r="AH20" s="117">
        <f t="shared" si="7"/>
        <v>34.320000000000007</v>
      </c>
      <c r="AI20" s="12" t="s">
        <v>47</v>
      </c>
    </row>
    <row r="21" spans="1:38" x14ac:dyDescent="0.2">
      <c r="A21" s="59" t="s">
        <v>43</v>
      </c>
      <c r="B21" s="11">
        <f>[17]Dezembro!$J$5</f>
        <v>33.840000000000003</v>
      </c>
      <c r="C21" s="11">
        <f>[17]Dezembro!$J$6</f>
        <v>39.96</v>
      </c>
      <c r="D21" s="11">
        <f>[17]Dezembro!$J$7</f>
        <v>26.28</v>
      </c>
      <c r="E21" s="11">
        <f>[17]Dezembro!$J$8</f>
        <v>31.319999999999997</v>
      </c>
      <c r="F21" s="11">
        <f>[17]Dezembro!$J$9</f>
        <v>27.36</v>
      </c>
      <c r="G21" s="11">
        <f>[17]Dezembro!$J$10</f>
        <v>45</v>
      </c>
      <c r="H21" s="11">
        <f>[17]Dezembro!$J$11</f>
        <v>26.64</v>
      </c>
      <c r="I21" s="11">
        <f>[17]Dezembro!$J$12</f>
        <v>33.840000000000003</v>
      </c>
      <c r="J21" s="11">
        <f>[17]Dezembro!$J$13</f>
        <v>38.880000000000003</v>
      </c>
      <c r="K21" s="11">
        <f>[17]Dezembro!$J$14</f>
        <v>37.800000000000004</v>
      </c>
      <c r="L21" s="11">
        <f>[17]Dezembro!$J$15</f>
        <v>56.519999999999996</v>
      </c>
      <c r="M21" s="11">
        <f>[17]Dezembro!$J$16</f>
        <v>57.24</v>
      </c>
      <c r="N21" s="11">
        <f>[17]Dezembro!$J$17</f>
        <v>39.6</v>
      </c>
      <c r="O21" s="11">
        <f>[17]Dezembro!$J$18</f>
        <v>37.440000000000005</v>
      </c>
      <c r="P21" s="11">
        <f>[17]Dezembro!$J$19</f>
        <v>37.440000000000005</v>
      </c>
      <c r="Q21" s="11">
        <f>[17]Dezembro!$J$20</f>
        <v>33.840000000000003</v>
      </c>
      <c r="R21" s="11">
        <f>[17]Dezembro!$J$21</f>
        <v>32.04</v>
      </c>
      <c r="S21" s="11">
        <f>[17]Dezembro!$J$22</f>
        <v>30.240000000000002</v>
      </c>
      <c r="T21" s="11">
        <f>[17]Dezembro!$J$23</f>
        <v>28.08</v>
      </c>
      <c r="U21" s="11">
        <f>[17]Dezembro!$J$24</f>
        <v>34.56</v>
      </c>
      <c r="V21" s="11">
        <f>[17]Dezembro!$J$25</f>
        <v>64.8</v>
      </c>
      <c r="W21" s="11">
        <f>[17]Dezembro!$J$26</f>
        <v>45</v>
      </c>
      <c r="X21" s="11">
        <f>[17]Dezembro!$J$27</f>
        <v>37.440000000000005</v>
      </c>
      <c r="Y21" s="11">
        <f>[17]Dezembro!$J$28</f>
        <v>30.6</v>
      </c>
      <c r="Z21" s="11">
        <f>[17]Dezembro!$J$29</f>
        <v>44.64</v>
      </c>
      <c r="AA21" s="11">
        <f>[17]Dezembro!$J$30</f>
        <v>35.28</v>
      </c>
      <c r="AB21" s="11">
        <f>[17]Dezembro!$J$31</f>
        <v>41.4</v>
      </c>
      <c r="AC21" s="11">
        <f>[17]Dezembro!$J$32</f>
        <v>34.200000000000003</v>
      </c>
      <c r="AD21" s="11">
        <f>[17]Dezembro!$J$33</f>
        <v>42.84</v>
      </c>
      <c r="AE21" s="11">
        <f>[17]Dezembro!$J$34</f>
        <v>39.6</v>
      </c>
      <c r="AF21" s="11">
        <f>[17]Dezembro!$J$35</f>
        <v>29.880000000000003</v>
      </c>
      <c r="AG21" s="15">
        <f>MAX(B21:AF21)</f>
        <v>64.8</v>
      </c>
      <c r="AH21" s="117">
        <f t="shared" si="7"/>
        <v>37.858064516129033</v>
      </c>
    </row>
    <row r="22" spans="1:38" x14ac:dyDescent="0.2">
      <c r="A22" s="59" t="s">
        <v>6</v>
      </c>
      <c r="B22" s="11">
        <f>[18]Dezembro!$J$5</f>
        <v>13.68</v>
      </c>
      <c r="C22" s="11">
        <f>[18]Dezembro!$J$6</f>
        <v>19.079999999999998</v>
      </c>
      <c r="D22" s="11">
        <f>[18]Dezembro!$J$7</f>
        <v>23.040000000000003</v>
      </c>
      <c r="E22" s="11">
        <f>[18]Dezembro!$J$8</f>
        <v>27</v>
      </c>
      <c r="F22" s="11">
        <f>[18]Dezembro!$J$9</f>
        <v>20.16</v>
      </c>
      <c r="G22" s="11">
        <f>[18]Dezembro!$J$10</f>
        <v>3.24</v>
      </c>
      <c r="H22" s="11">
        <f>[18]Dezembro!$J$11</f>
        <v>28.44</v>
      </c>
      <c r="I22" s="11">
        <f>[18]Dezembro!$J$12</f>
        <v>14.04</v>
      </c>
      <c r="J22" s="11">
        <f>[18]Dezembro!$J$13</f>
        <v>20.16</v>
      </c>
      <c r="K22" s="11">
        <f>[18]Dezembro!$J$14</f>
        <v>13.32</v>
      </c>
      <c r="L22" s="11">
        <f>[18]Dezembro!$J$15</f>
        <v>18.720000000000002</v>
      </c>
      <c r="M22" s="11">
        <f>[18]Dezembro!$J$16</f>
        <v>53.28</v>
      </c>
      <c r="N22" s="11">
        <f>[18]Dezembro!$J$17</f>
        <v>53.28</v>
      </c>
      <c r="O22" s="11">
        <f>[18]Dezembro!$J$18</f>
        <v>29.16</v>
      </c>
      <c r="P22" s="11">
        <f>[18]Dezembro!$J$19</f>
        <v>15.48</v>
      </c>
      <c r="Q22" s="11">
        <f>[18]Dezembro!$J$20</f>
        <v>11.16</v>
      </c>
      <c r="R22" s="11">
        <f>[18]Dezembro!$J$21</f>
        <v>24.12</v>
      </c>
      <c r="S22" s="11">
        <f>[18]Dezembro!$J$22</f>
        <v>33.840000000000003</v>
      </c>
      <c r="T22" s="11">
        <f>[18]Dezembro!$J$23</f>
        <v>19.440000000000001</v>
      </c>
      <c r="U22" s="11">
        <f>[18]Dezembro!$J$24</f>
        <v>15.48</v>
      </c>
      <c r="V22" s="11">
        <f>[18]Dezembro!$J$25</f>
        <v>11.879999999999999</v>
      </c>
      <c r="W22" s="11">
        <f>[18]Dezembro!$J$26</f>
        <v>25.2</v>
      </c>
      <c r="X22" s="11">
        <f>[18]Dezembro!$J$27</f>
        <v>8.2799999999999994</v>
      </c>
      <c r="Y22" s="11">
        <f>[18]Dezembro!$J$28</f>
        <v>28.44</v>
      </c>
      <c r="Z22" s="11">
        <f>[18]Dezembro!$J$29</f>
        <v>21.240000000000002</v>
      </c>
      <c r="AA22" s="11">
        <f>[18]Dezembro!$J$30</f>
        <v>37.440000000000005</v>
      </c>
      <c r="AB22" s="11">
        <f>[18]Dezembro!$J$31</f>
        <v>41.04</v>
      </c>
      <c r="AC22" s="11">
        <f>[18]Dezembro!$J$32</f>
        <v>24.840000000000003</v>
      </c>
      <c r="AD22" s="11">
        <f>[18]Dezembro!$J$33</f>
        <v>11.520000000000001</v>
      </c>
      <c r="AE22" s="11">
        <f>[18]Dezembro!$J$34</f>
        <v>27</v>
      </c>
      <c r="AF22" s="11">
        <f>[18]Dezembro!$J$35</f>
        <v>31.319999999999997</v>
      </c>
      <c r="AG22" s="15">
        <f t="shared" si="6"/>
        <v>53.28</v>
      </c>
      <c r="AH22" s="117">
        <f t="shared" si="7"/>
        <v>23.365161290322586</v>
      </c>
    </row>
    <row r="23" spans="1:38" x14ac:dyDescent="0.2">
      <c r="A23" s="59" t="s">
        <v>7</v>
      </c>
      <c r="B23" s="11">
        <f>[19]Dezembro!$J$5</f>
        <v>35.28</v>
      </c>
      <c r="C23" s="11">
        <f>[19]Dezembro!$J$6</f>
        <v>43.2</v>
      </c>
      <c r="D23" s="11">
        <f>[19]Dezembro!$J$7</f>
        <v>28.8</v>
      </c>
      <c r="E23" s="11">
        <f>[19]Dezembro!$J$8</f>
        <v>21.96</v>
      </c>
      <c r="F23" s="11">
        <f>[19]Dezembro!$J$9</f>
        <v>21.6</v>
      </c>
      <c r="G23" s="11">
        <f>[19]Dezembro!$J$10</f>
        <v>19.8</v>
      </c>
      <c r="H23" s="11">
        <f>[19]Dezembro!$J$11</f>
        <v>32.4</v>
      </c>
      <c r="I23" s="11">
        <f>[19]Dezembro!$J$12</f>
        <v>32.04</v>
      </c>
      <c r="J23" s="11">
        <f>[19]Dezembro!$J$13</f>
        <v>37.080000000000005</v>
      </c>
      <c r="K23" s="11">
        <f>[19]Dezembro!$J$14</f>
        <v>32.04</v>
      </c>
      <c r="L23" s="11">
        <f>[19]Dezembro!$J$15</f>
        <v>36.72</v>
      </c>
      <c r="M23" s="11">
        <f>[19]Dezembro!$J$16</f>
        <v>50.76</v>
      </c>
      <c r="N23" s="11">
        <f>[19]Dezembro!$J$17</f>
        <v>29.16</v>
      </c>
      <c r="O23" s="11">
        <f>[19]Dezembro!$J$18</f>
        <v>40.32</v>
      </c>
      <c r="P23" s="11">
        <f>[19]Dezembro!$J$19</f>
        <v>27.36</v>
      </c>
      <c r="Q23" s="11">
        <f>[19]Dezembro!$J$20</f>
        <v>31.680000000000003</v>
      </c>
      <c r="R23" s="11">
        <f>[19]Dezembro!$J$21</f>
        <v>25.92</v>
      </c>
      <c r="S23" s="11">
        <f>[19]Dezembro!$J$22</f>
        <v>42.84</v>
      </c>
      <c r="T23" s="11">
        <f>[19]Dezembro!$J$23</f>
        <v>25.56</v>
      </c>
      <c r="U23" s="11">
        <f>[19]Dezembro!$J$24</f>
        <v>38.880000000000003</v>
      </c>
      <c r="V23" s="11">
        <f>[19]Dezembro!$J$25</f>
        <v>61.560000000000009</v>
      </c>
      <c r="W23" s="11">
        <f>[19]Dezembro!$J$26</f>
        <v>75.960000000000008</v>
      </c>
      <c r="X23" s="11">
        <f>[19]Dezembro!$J$27</f>
        <v>31.319999999999997</v>
      </c>
      <c r="Y23" s="11">
        <f>[19]Dezembro!$J$28</f>
        <v>33.119999999999997</v>
      </c>
      <c r="Z23" s="11">
        <f>[19]Dezembro!$J$29</f>
        <v>23.040000000000003</v>
      </c>
      <c r="AA23" s="11">
        <f>[19]Dezembro!$J$30</f>
        <v>20.88</v>
      </c>
      <c r="AB23" s="11">
        <f>[19]Dezembro!$J$31</f>
        <v>23.759999999999998</v>
      </c>
      <c r="AC23" s="11">
        <f>[19]Dezembro!$J$32</f>
        <v>41.04</v>
      </c>
      <c r="AD23" s="11">
        <f>[19]Dezembro!$J$33</f>
        <v>41.04</v>
      </c>
      <c r="AE23" s="11">
        <f>[19]Dezembro!$J$34</f>
        <v>29.880000000000003</v>
      </c>
      <c r="AF23" s="11">
        <f>[19]Dezembro!$J$35</f>
        <v>28.8</v>
      </c>
      <c r="AG23" s="15">
        <f t="shared" si="6"/>
        <v>75.960000000000008</v>
      </c>
      <c r="AH23" s="117">
        <f t="shared" si="7"/>
        <v>34.316129032258061</v>
      </c>
      <c r="AK23" t="s">
        <v>47</v>
      </c>
    </row>
    <row r="24" spans="1:38" x14ac:dyDescent="0.2">
      <c r="A24" s="59" t="s">
        <v>169</v>
      </c>
      <c r="B24" s="11">
        <f>[20]Dezembro!$J$5</f>
        <v>37.800000000000004</v>
      </c>
      <c r="C24" s="11">
        <f>[20]Dezembro!$J$6</f>
        <v>37.080000000000005</v>
      </c>
      <c r="D24" s="11">
        <f>[20]Dezembro!$J$7</f>
        <v>27.36</v>
      </c>
      <c r="E24" s="11">
        <f>[20]Dezembro!$J$8</f>
        <v>23.400000000000002</v>
      </c>
      <c r="F24" s="11">
        <f>[20]Dezembro!$J$9</f>
        <v>24.840000000000003</v>
      </c>
      <c r="G24" s="11">
        <f>[20]Dezembro!$J$10</f>
        <v>19.440000000000001</v>
      </c>
      <c r="H24" s="11">
        <f>[20]Dezembro!$J$11</f>
        <v>34.56</v>
      </c>
      <c r="I24" s="11">
        <f>[20]Dezembro!$J$12</f>
        <v>32.4</v>
      </c>
      <c r="J24" s="11">
        <f>[20]Dezembro!$J$13</f>
        <v>42.84</v>
      </c>
      <c r="K24" s="11">
        <f>[20]Dezembro!$J$14</f>
        <v>30.96</v>
      </c>
      <c r="L24" s="11">
        <f>[20]Dezembro!$J$15</f>
        <v>40.680000000000007</v>
      </c>
      <c r="M24" s="11">
        <f>[20]Dezembro!$J$16</f>
        <v>61.92</v>
      </c>
      <c r="N24" s="11">
        <f>[20]Dezembro!$J$17</f>
        <v>23.759999999999998</v>
      </c>
      <c r="O24" s="11">
        <f>[20]Dezembro!$J$18</f>
        <v>43.2</v>
      </c>
      <c r="P24" s="11">
        <f>[20]Dezembro!$J$19</f>
        <v>32.4</v>
      </c>
      <c r="Q24" s="11">
        <f>[20]Dezembro!$J$20</f>
        <v>39.24</v>
      </c>
      <c r="R24" s="11">
        <f>[20]Dezembro!$J$21</f>
        <v>38.519999999999996</v>
      </c>
      <c r="S24" s="11">
        <f>[20]Dezembro!$J$22</f>
        <v>35.64</v>
      </c>
      <c r="T24" s="11">
        <f>[20]Dezembro!$J$23</f>
        <v>31.680000000000003</v>
      </c>
      <c r="U24" s="11">
        <f>[20]Dezembro!$J$24</f>
        <v>38.880000000000003</v>
      </c>
      <c r="V24" s="11">
        <f>[20]Dezembro!$J$25</f>
        <v>46.080000000000005</v>
      </c>
      <c r="W24" s="11">
        <f>[20]Dezembro!$J$26</f>
        <v>56.88</v>
      </c>
      <c r="X24" s="11">
        <f>[20]Dezembro!$J$27</f>
        <v>68.400000000000006</v>
      </c>
      <c r="Y24" s="11">
        <f>[20]Dezembro!$J$28</f>
        <v>42.12</v>
      </c>
      <c r="Z24" s="11">
        <f>[20]Dezembro!$J$29</f>
        <v>29.52</v>
      </c>
      <c r="AA24" s="11">
        <f>[20]Dezembro!$J$30</f>
        <v>22.68</v>
      </c>
      <c r="AB24" s="11">
        <f>[20]Dezembro!$J$31</f>
        <v>27</v>
      </c>
      <c r="AC24" s="11">
        <f>[20]Dezembro!$J$32</f>
        <v>48.6</v>
      </c>
      <c r="AD24" s="11">
        <f>[20]Dezembro!$J$33</f>
        <v>44.28</v>
      </c>
      <c r="AE24" s="11">
        <f>[20]Dezembro!$J$34</f>
        <v>30.96</v>
      </c>
      <c r="AF24" s="11">
        <f>[20]Dezembro!$J$35</f>
        <v>27.36</v>
      </c>
      <c r="AG24" s="15">
        <f t="shared" si="6"/>
        <v>68.400000000000006</v>
      </c>
      <c r="AH24" s="117">
        <f t="shared" si="7"/>
        <v>36.789677419354831</v>
      </c>
      <c r="AL24" t="s">
        <v>47</v>
      </c>
    </row>
    <row r="25" spans="1:38" x14ac:dyDescent="0.2">
      <c r="A25" s="59" t="s">
        <v>170</v>
      </c>
      <c r="B25" s="11">
        <f>[21]Dezembro!$J$5</f>
        <v>45</v>
      </c>
      <c r="C25" s="11">
        <f>[21]Dezembro!$J$6</f>
        <v>42.12</v>
      </c>
      <c r="D25" s="11">
        <f>[21]Dezembro!$J$7</f>
        <v>34.200000000000003</v>
      </c>
      <c r="E25" s="11">
        <f>[21]Dezembro!$J$8</f>
        <v>30.240000000000002</v>
      </c>
      <c r="F25" s="11">
        <f>[21]Dezembro!$J$9</f>
        <v>27.720000000000002</v>
      </c>
      <c r="G25" s="11">
        <f>[21]Dezembro!$J$10</f>
        <v>31.680000000000003</v>
      </c>
      <c r="H25" s="11">
        <f>[21]Dezembro!$J$11</f>
        <v>46.080000000000005</v>
      </c>
      <c r="I25" s="11">
        <f>[21]Dezembro!$J$12</f>
        <v>30.96</v>
      </c>
      <c r="J25" s="11">
        <f>[21]Dezembro!$J$13</f>
        <v>48.24</v>
      </c>
      <c r="K25" s="11">
        <f>[21]Dezembro!$J$14</f>
        <v>33.480000000000004</v>
      </c>
      <c r="L25" s="11">
        <f>[21]Dezembro!$J$15</f>
        <v>54.36</v>
      </c>
      <c r="M25" s="11">
        <f>[21]Dezembro!$J$16</f>
        <v>55.080000000000005</v>
      </c>
      <c r="N25" s="11">
        <f>[21]Dezembro!$J$17</f>
        <v>58.680000000000007</v>
      </c>
      <c r="O25" s="11">
        <f>[21]Dezembro!$J$18</f>
        <v>45</v>
      </c>
      <c r="P25" s="11">
        <f>[21]Dezembro!$J$19</f>
        <v>42.480000000000004</v>
      </c>
      <c r="Q25" s="11">
        <f>[21]Dezembro!$J$20</f>
        <v>53.64</v>
      </c>
      <c r="R25" s="11">
        <f>[21]Dezembro!$J$21</f>
        <v>58.680000000000007</v>
      </c>
      <c r="S25" s="11">
        <f>[21]Dezembro!$J$22</f>
        <v>34.92</v>
      </c>
      <c r="T25" s="11">
        <f>[21]Dezembro!$J$23</f>
        <v>56.16</v>
      </c>
      <c r="U25" s="11">
        <f>[21]Dezembro!$J$24</f>
        <v>55.440000000000005</v>
      </c>
      <c r="V25" s="11">
        <f>[21]Dezembro!$J$25</f>
        <v>58.32</v>
      </c>
      <c r="W25" s="11">
        <f>[21]Dezembro!$J$26</f>
        <v>42.12</v>
      </c>
      <c r="X25" s="11">
        <f>[21]Dezembro!$J$27</f>
        <v>24.12</v>
      </c>
      <c r="Y25" s="11">
        <f>[21]Dezembro!$J$28</f>
        <v>41.76</v>
      </c>
      <c r="Z25" s="11">
        <f>[21]Dezembro!$J$29</f>
        <v>52.2</v>
      </c>
      <c r="AA25" s="11">
        <f>[21]Dezembro!$J$30</f>
        <v>38.159999999999997</v>
      </c>
      <c r="AB25" s="11">
        <f>[21]Dezembro!$J$31</f>
        <v>28.44</v>
      </c>
      <c r="AC25" s="11">
        <f>[21]Dezembro!$J$32</f>
        <v>26.28</v>
      </c>
      <c r="AD25" s="11">
        <f>[21]Dezembro!$J$33</f>
        <v>37.440000000000005</v>
      </c>
      <c r="AE25" s="11">
        <f>[21]Dezembro!$J$34</f>
        <v>32.4</v>
      </c>
      <c r="AF25" s="11">
        <f>[21]Dezembro!$J$35</f>
        <v>28.44</v>
      </c>
      <c r="AG25" s="15">
        <f t="shared" si="6"/>
        <v>58.680000000000007</v>
      </c>
      <c r="AH25" s="117">
        <f t="shared" si="7"/>
        <v>41.736774193548406</v>
      </c>
      <c r="AI25" s="12" t="s">
        <v>47</v>
      </c>
      <c r="AK25" t="s">
        <v>47</v>
      </c>
    </row>
    <row r="26" spans="1:38" x14ac:dyDescent="0.2">
      <c r="A26" s="59" t="s">
        <v>171</v>
      </c>
      <c r="B26" s="11">
        <f>[22]Dezembro!$J$5</f>
        <v>36</v>
      </c>
      <c r="C26" s="11">
        <f>[22]Dezembro!$J$6</f>
        <v>39.6</v>
      </c>
      <c r="D26" s="11">
        <f>[22]Dezembro!$J$7</f>
        <v>33.480000000000004</v>
      </c>
      <c r="E26" s="11">
        <f>[22]Dezembro!$J$8</f>
        <v>30.240000000000002</v>
      </c>
      <c r="F26" s="11">
        <f>[22]Dezembro!$J$9</f>
        <v>23.040000000000003</v>
      </c>
      <c r="G26" s="11">
        <f>[22]Dezembro!$J$10</f>
        <v>25.56</v>
      </c>
      <c r="H26" s="11">
        <f>[22]Dezembro!$J$11</f>
        <v>34.200000000000003</v>
      </c>
      <c r="I26" s="11">
        <f>[22]Dezembro!$J$12</f>
        <v>30.6</v>
      </c>
      <c r="J26" s="11">
        <f>[22]Dezembro!$J$13</f>
        <v>32.76</v>
      </c>
      <c r="K26" s="11">
        <f>[22]Dezembro!$J$14</f>
        <v>37.800000000000004</v>
      </c>
      <c r="L26" s="11">
        <f>[22]Dezembro!$J$15</f>
        <v>40.680000000000007</v>
      </c>
      <c r="M26" s="11">
        <f>[22]Dezembro!$J$16</f>
        <v>69.12</v>
      </c>
      <c r="N26" s="11">
        <f>[22]Dezembro!$J$17</f>
        <v>31.680000000000003</v>
      </c>
      <c r="O26" s="11">
        <f>[22]Dezembro!$J$18</f>
        <v>47.16</v>
      </c>
      <c r="P26" s="11">
        <f>[22]Dezembro!$J$19</f>
        <v>28.8</v>
      </c>
      <c r="Q26" s="11">
        <f>[22]Dezembro!$J$20</f>
        <v>37.800000000000004</v>
      </c>
      <c r="R26" s="11">
        <f>[22]Dezembro!$J$21</f>
        <v>36.36</v>
      </c>
      <c r="S26" s="11">
        <f>[22]Dezembro!$J$22</f>
        <v>37.800000000000004</v>
      </c>
      <c r="T26" s="11">
        <f>[22]Dezembro!$J$23</f>
        <v>34.56</v>
      </c>
      <c r="U26" s="11">
        <f>[22]Dezembro!$J$24</f>
        <v>37.080000000000005</v>
      </c>
      <c r="V26" s="11">
        <f>[22]Dezembro!$J$25</f>
        <v>52.2</v>
      </c>
      <c r="W26" s="11">
        <f>[22]Dezembro!$J$26</f>
        <v>55.440000000000005</v>
      </c>
      <c r="X26" s="11">
        <f>[22]Dezembro!$J$27</f>
        <v>37.800000000000004</v>
      </c>
      <c r="Y26" s="11">
        <f>[22]Dezembro!$J$28</f>
        <v>46.080000000000005</v>
      </c>
      <c r="Z26" s="11">
        <f>[22]Dezembro!$J$29</f>
        <v>28.8</v>
      </c>
      <c r="AA26" s="11">
        <f>[22]Dezembro!$J$30</f>
        <v>33.119999999999997</v>
      </c>
      <c r="AB26" s="11">
        <f>[22]Dezembro!$J$31</f>
        <v>31.680000000000003</v>
      </c>
      <c r="AC26" s="11">
        <f>[22]Dezembro!$J$32</f>
        <v>38.880000000000003</v>
      </c>
      <c r="AD26" s="11">
        <f>[22]Dezembro!$J$33</f>
        <v>39.6</v>
      </c>
      <c r="AE26" s="11">
        <f>[22]Dezembro!$J$34</f>
        <v>37.440000000000005</v>
      </c>
      <c r="AF26" s="11">
        <f>[22]Dezembro!$J$35</f>
        <v>24.840000000000003</v>
      </c>
      <c r="AG26" s="15">
        <f>MAX(B26:AF26)</f>
        <v>69.12</v>
      </c>
      <c r="AH26" s="117">
        <f t="shared" si="7"/>
        <v>37.103225806451611</v>
      </c>
      <c r="AK26" t="s">
        <v>47</v>
      </c>
    </row>
    <row r="27" spans="1:38" x14ac:dyDescent="0.2">
      <c r="A27" s="59" t="s">
        <v>8</v>
      </c>
      <c r="B27" s="11">
        <f>[23]Dezembro!$J$5</f>
        <v>37.080000000000005</v>
      </c>
      <c r="C27" s="11">
        <f>[23]Dezembro!$J$6</f>
        <v>37.080000000000005</v>
      </c>
      <c r="D27" s="11">
        <f>[23]Dezembro!$J$7</f>
        <v>32.76</v>
      </c>
      <c r="E27" s="11">
        <f>[23]Dezembro!$J$8</f>
        <v>25.2</v>
      </c>
      <c r="F27" s="11">
        <f>[23]Dezembro!$J$9</f>
        <v>25.92</v>
      </c>
      <c r="G27" s="11">
        <f>[23]Dezembro!$J$10</f>
        <v>41.4</v>
      </c>
      <c r="H27" s="11">
        <f>[23]Dezembro!$J$11</f>
        <v>36.36</v>
      </c>
      <c r="I27" s="11">
        <f>[23]Dezembro!$J$12</f>
        <v>28.44</v>
      </c>
      <c r="J27" s="11">
        <f>[23]Dezembro!$J$13</f>
        <v>42.480000000000004</v>
      </c>
      <c r="K27" s="11">
        <f>[23]Dezembro!$J$14</f>
        <v>45</v>
      </c>
      <c r="L27" s="11">
        <f>[23]Dezembro!$J$15</f>
        <v>40.32</v>
      </c>
      <c r="M27" s="11">
        <f>[23]Dezembro!$J$16</f>
        <v>41.4</v>
      </c>
      <c r="N27" s="11">
        <f>[23]Dezembro!$J$17</f>
        <v>51.12</v>
      </c>
      <c r="O27" s="11">
        <f>[23]Dezembro!$J$18</f>
        <v>31.319999999999997</v>
      </c>
      <c r="P27" s="11">
        <f>[23]Dezembro!$J$19</f>
        <v>26.28</v>
      </c>
      <c r="Q27" s="11">
        <f>[23]Dezembro!$J$20</f>
        <v>37.800000000000004</v>
      </c>
      <c r="R27" s="11">
        <f>[23]Dezembro!$J$21</f>
        <v>34.200000000000003</v>
      </c>
      <c r="S27" s="11">
        <f>[23]Dezembro!$J$22</f>
        <v>39.24</v>
      </c>
      <c r="T27" s="11">
        <f>[23]Dezembro!$J$23</f>
        <v>77.400000000000006</v>
      </c>
      <c r="U27" s="11">
        <f>[23]Dezembro!$J$24</f>
        <v>38.159999999999997</v>
      </c>
      <c r="V27" s="11">
        <f>[23]Dezembro!$J$25</f>
        <v>63.72</v>
      </c>
      <c r="W27" s="11">
        <f>[23]Dezembro!$J$26</f>
        <v>41.4</v>
      </c>
      <c r="X27" s="11">
        <f>[23]Dezembro!$J$27</f>
        <v>30.240000000000002</v>
      </c>
      <c r="Y27" s="11">
        <f>[23]Dezembro!$J$28</f>
        <v>36.72</v>
      </c>
      <c r="Z27" s="11">
        <f>[23]Dezembro!$J$29</f>
        <v>32.76</v>
      </c>
      <c r="AA27" s="11">
        <f>[23]Dezembro!$J$30</f>
        <v>32.04</v>
      </c>
      <c r="AB27" s="11">
        <f>[23]Dezembro!$J$31</f>
        <v>24.48</v>
      </c>
      <c r="AC27" s="11">
        <f>[23]Dezembro!$J$32</f>
        <v>20.88</v>
      </c>
      <c r="AD27" s="11">
        <f>[23]Dezembro!$J$33</f>
        <v>45.72</v>
      </c>
      <c r="AE27" s="11">
        <f>[23]Dezembro!$J$34</f>
        <v>34.56</v>
      </c>
      <c r="AF27" s="11">
        <f>[23]Dezembro!$J$35</f>
        <v>20.88</v>
      </c>
      <c r="AG27" s="15">
        <f t="shared" ref="AG27:AG31" si="8">MAX(B27:AF27)</f>
        <v>77.400000000000006</v>
      </c>
      <c r="AH27" s="117">
        <f t="shared" ref="AH27:AH31" si="9">AVERAGE(B27:AF27)</f>
        <v>37.172903225806458</v>
      </c>
    </row>
    <row r="28" spans="1:38" x14ac:dyDescent="0.2">
      <c r="A28" s="59" t="s">
        <v>9</v>
      </c>
      <c r="B28" s="11">
        <f>[24]Dezembro!$J$5</f>
        <v>43.2</v>
      </c>
      <c r="C28" s="11">
        <f>[24]Dezembro!$J$6</f>
        <v>39.6</v>
      </c>
      <c r="D28" s="11">
        <f>[24]Dezembro!$J$7</f>
        <v>30.240000000000002</v>
      </c>
      <c r="E28" s="11">
        <f>[24]Dezembro!$J$8</f>
        <v>28.8</v>
      </c>
      <c r="F28" s="11">
        <f>[24]Dezembro!$J$9</f>
        <v>25.56</v>
      </c>
      <c r="G28" s="11">
        <f>[24]Dezembro!$J$10</f>
        <v>27.720000000000002</v>
      </c>
      <c r="H28" s="11">
        <f>[24]Dezembro!$J$11</f>
        <v>38.159999999999997</v>
      </c>
      <c r="I28" s="11">
        <f>[24]Dezembro!$J$12</f>
        <v>38.159999999999997</v>
      </c>
      <c r="J28" s="11">
        <f>[24]Dezembro!$J$13</f>
        <v>33.119999999999997</v>
      </c>
      <c r="K28" s="11">
        <f>[24]Dezembro!$J$14</f>
        <v>38.880000000000003</v>
      </c>
      <c r="L28" s="11">
        <f>[24]Dezembro!$J$15</f>
        <v>43.92</v>
      </c>
      <c r="M28" s="11">
        <f>[24]Dezembro!$J$16</f>
        <v>48.6</v>
      </c>
      <c r="N28" s="11">
        <f>[24]Dezembro!$J$17</f>
        <v>28.8</v>
      </c>
      <c r="O28" s="11">
        <f>[24]Dezembro!$J$18</f>
        <v>50.76</v>
      </c>
      <c r="P28" s="11">
        <f>[24]Dezembro!$J$19</f>
        <v>29.52</v>
      </c>
      <c r="Q28" s="11">
        <f>[24]Dezembro!$J$20</f>
        <v>23.400000000000002</v>
      </c>
      <c r="R28" s="11">
        <f>[24]Dezembro!$J$21</f>
        <v>32.4</v>
      </c>
      <c r="S28" s="11">
        <f>[24]Dezembro!$J$22</f>
        <v>51.84</v>
      </c>
      <c r="T28" s="11">
        <f>[24]Dezembro!$J$23</f>
        <v>37.440000000000005</v>
      </c>
      <c r="U28" s="11">
        <f>[24]Dezembro!$J$24</f>
        <v>54.36</v>
      </c>
      <c r="V28" s="11">
        <f>[24]Dezembro!$J$25</f>
        <v>42.12</v>
      </c>
      <c r="W28" s="11">
        <f>[24]Dezembro!$J$26</f>
        <v>55.440000000000005</v>
      </c>
      <c r="X28" s="11">
        <f>[24]Dezembro!$J$27</f>
        <v>48.6</v>
      </c>
      <c r="Y28" s="11">
        <f>[24]Dezembro!$J$28</f>
        <v>24.840000000000003</v>
      </c>
      <c r="Z28" s="11">
        <f>[24]Dezembro!$J$29</f>
        <v>24.12</v>
      </c>
      <c r="AA28" s="11">
        <f>[24]Dezembro!$J$30</f>
        <v>24.840000000000003</v>
      </c>
      <c r="AB28" s="11">
        <f>[24]Dezembro!$J$31</f>
        <v>29.880000000000003</v>
      </c>
      <c r="AC28" s="11">
        <f>[24]Dezembro!$J$32</f>
        <v>29.880000000000003</v>
      </c>
      <c r="AD28" s="11">
        <f>[24]Dezembro!$J$33</f>
        <v>58.680000000000007</v>
      </c>
      <c r="AE28" s="11">
        <f>[24]Dezembro!$J$34</f>
        <v>28.8</v>
      </c>
      <c r="AF28" s="11">
        <f>[24]Dezembro!$J$35</f>
        <v>29.16</v>
      </c>
      <c r="AG28" s="15">
        <f t="shared" si="8"/>
        <v>58.680000000000007</v>
      </c>
      <c r="AH28" s="117">
        <f t="shared" si="9"/>
        <v>36.801290322580655</v>
      </c>
      <c r="AK28" t="s">
        <v>47</v>
      </c>
    </row>
    <row r="29" spans="1:38" x14ac:dyDescent="0.2">
      <c r="A29" s="59" t="s">
        <v>42</v>
      </c>
      <c r="B29" s="11">
        <f>[25]Dezembro!$J$5</f>
        <v>32.4</v>
      </c>
      <c r="C29" s="11">
        <f>[25]Dezembro!$J$6</f>
        <v>34.200000000000003</v>
      </c>
      <c r="D29" s="11">
        <f>[25]Dezembro!$J$7</f>
        <v>23.759999999999998</v>
      </c>
      <c r="E29" s="11">
        <f>[25]Dezembro!$J$8</f>
        <v>17.28</v>
      </c>
      <c r="F29" s="11">
        <f>[25]Dezembro!$J$9</f>
        <v>18.36</v>
      </c>
      <c r="G29" s="11">
        <f>[25]Dezembro!$J$10</f>
        <v>20.88</v>
      </c>
      <c r="H29" s="11">
        <f>[25]Dezembro!$J$11</f>
        <v>28.44</v>
      </c>
      <c r="I29" s="11">
        <f>[25]Dezembro!$J$12</f>
        <v>23.040000000000003</v>
      </c>
      <c r="J29" s="11">
        <f>[25]Dezembro!$J$13</f>
        <v>28.8</v>
      </c>
      <c r="K29" s="11">
        <f>[25]Dezembro!$J$14</f>
        <v>32.4</v>
      </c>
      <c r="L29" s="11">
        <f>[25]Dezembro!$J$15</f>
        <v>35.28</v>
      </c>
      <c r="M29" s="11">
        <f>[25]Dezembro!$J$16</f>
        <v>50.76</v>
      </c>
      <c r="N29" s="11">
        <f>[25]Dezembro!$J$17</f>
        <v>36</v>
      </c>
      <c r="O29" s="11">
        <f>[25]Dezembro!$J$18</f>
        <v>39.6</v>
      </c>
      <c r="P29" s="11">
        <f>[25]Dezembro!$J$19</f>
        <v>41.4</v>
      </c>
      <c r="Q29" s="11">
        <f>[25]Dezembro!$J$20</f>
        <v>29.52</v>
      </c>
      <c r="R29" s="11">
        <f>[25]Dezembro!$J$21</f>
        <v>36.72</v>
      </c>
      <c r="S29" s="11">
        <f>[25]Dezembro!$J$22</f>
        <v>38.880000000000003</v>
      </c>
      <c r="T29" s="11">
        <f>[25]Dezembro!$J$23</f>
        <v>31.319999999999997</v>
      </c>
      <c r="U29" s="11">
        <f>[25]Dezembro!$J$24</f>
        <v>39.96</v>
      </c>
      <c r="V29" s="11">
        <f>[25]Dezembro!$J$25</f>
        <v>35.28</v>
      </c>
      <c r="W29" s="11">
        <f>[25]Dezembro!$J$26</f>
        <v>32.76</v>
      </c>
      <c r="X29" s="11">
        <f>[25]Dezembro!$J$27</f>
        <v>41.04</v>
      </c>
      <c r="Y29" s="11">
        <f>[25]Dezembro!$J$28</f>
        <v>32.04</v>
      </c>
      <c r="Z29" s="11">
        <f>[25]Dezembro!$J$29</f>
        <v>21.6</v>
      </c>
      <c r="AA29" s="11">
        <f>[25]Dezembro!$J$30</f>
        <v>25.92</v>
      </c>
      <c r="AB29" s="11">
        <f>[25]Dezembro!$J$31</f>
        <v>30.96</v>
      </c>
      <c r="AC29" s="11">
        <f>[25]Dezembro!$J$32</f>
        <v>36</v>
      </c>
      <c r="AD29" s="11">
        <f>[25]Dezembro!$J$33</f>
        <v>26.64</v>
      </c>
      <c r="AE29" s="11">
        <f>[25]Dezembro!$J$34</f>
        <v>28.8</v>
      </c>
      <c r="AF29" s="11">
        <f>[25]Dezembro!$J$35</f>
        <v>24.48</v>
      </c>
      <c r="AG29" s="15">
        <f t="shared" si="8"/>
        <v>50.76</v>
      </c>
      <c r="AH29" s="117">
        <f t="shared" si="9"/>
        <v>31.436129032258062</v>
      </c>
    </row>
    <row r="30" spans="1:38" x14ac:dyDescent="0.2">
      <c r="A30" s="59" t="s">
        <v>10</v>
      </c>
      <c r="B30" s="11">
        <f>[26]Dezembro!$J$5</f>
        <v>34.56</v>
      </c>
      <c r="C30" s="11">
        <f>[26]Dezembro!$J$6</f>
        <v>34.92</v>
      </c>
      <c r="D30" s="11">
        <f>[26]Dezembro!$J$7</f>
        <v>21.96</v>
      </c>
      <c r="E30" s="11">
        <f>[26]Dezembro!$J$8</f>
        <v>22.68</v>
      </c>
      <c r="F30" s="11">
        <f>[26]Dezembro!$J$9</f>
        <v>21.96</v>
      </c>
      <c r="G30" s="11">
        <f>[26]Dezembro!$J$10</f>
        <v>24.840000000000003</v>
      </c>
      <c r="H30" s="11">
        <f>[26]Dezembro!$J$11</f>
        <v>33.119999999999997</v>
      </c>
      <c r="I30" s="11">
        <f>[26]Dezembro!$J$12</f>
        <v>36.36</v>
      </c>
      <c r="J30" s="11">
        <f>[26]Dezembro!$J$13</f>
        <v>43.56</v>
      </c>
      <c r="K30" s="11">
        <f>[26]Dezembro!$J$14</f>
        <v>28.44</v>
      </c>
      <c r="L30" s="11">
        <f>[26]Dezembro!$J$15</f>
        <v>36.72</v>
      </c>
      <c r="M30" s="11">
        <f>[26]Dezembro!$J$16</f>
        <v>50.4</v>
      </c>
      <c r="N30" s="11">
        <f>[26]Dezembro!$J$17</f>
        <v>36.36</v>
      </c>
      <c r="O30" s="11">
        <f>[26]Dezembro!$J$18</f>
        <v>29.880000000000003</v>
      </c>
      <c r="P30" s="11">
        <f>[26]Dezembro!$J$19</f>
        <v>34.92</v>
      </c>
      <c r="Q30" s="11">
        <f>[26]Dezembro!$J$20</f>
        <v>28.44</v>
      </c>
      <c r="R30" s="11">
        <f>[26]Dezembro!$J$21</f>
        <v>31.680000000000003</v>
      </c>
      <c r="S30" s="11">
        <f>[26]Dezembro!$J$22</f>
        <v>47.16</v>
      </c>
      <c r="T30" s="11">
        <f>[26]Dezembro!$J$23</f>
        <v>30.6</v>
      </c>
      <c r="U30" s="11">
        <f>[26]Dezembro!$J$24</f>
        <v>38.519999999999996</v>
      </c>
      <c r="V30" s="11">
        <f>[26]Dezembro!$J$25</f>
        <v>61.2</v>
      </c>
      <c r="W30" s="11">
        <f>[26]Dezembro!$J$26</f>
        <v>35.64</v>
      </c>
      <c r="X30" s="11">
        <f>[26]Dezembro!$J$27</f>
        <v>33.480000000000004</v>
      </c>
      <c r="Y30" s="11">
        <f>[26]Dezembro!$J$28</f>
        <v>30.6</v>
      </c>
      <c r="Z30" s="11">
        <f>[26]Dezembro!$J$29</f>
        <v>29.52</v>
      </c>
      <c r="AA30" s="11">
        <f>[26]Dezembro!$J$30</f>
        <v>23.040000000000003</v>
      </c>
      <c r="AB30" s="11">
        <f>[26]Dezembro!$J$31</f>
        <v>34.200000000000003</v>
      </c>
      <c r="AC30" s="11">
        <f>[26]Dezembro!$J$32</f>
        <v>27</v>
      </c>
      <c r="AD30" s="11">
        <f>[26]Dezembro!$J$33</f>
        <v>28.8</v>
      </c>
      <c r="AE30" s="11">
        <f>[26]Dezembro!$J$34</f>
        <v>39.24</v>
      </c>
      <c r="AF30" s="11">
        <f>[26]Dezembro!$J$35</f>
        <v>23.040000000000003</v>
      </c>
      <c r="AG30" s="15">
        <f t="shared" si="8"/>
        <v>61.2</v>
      </c>
      <c r="AH30" s="117">
        <f t="shared" si="9"/>
        <v>33.317419354838705</v>
      </c>
      <c r="AK30" t="s">
        <v>47</v>
      </c>
    </row>
    <row r="31" spans="1:38" x14ac:dyDescent="0.2">
      <c r="A31" s="59" t="s">
        <v>172</v>
      </c>
      <c r="B31" s="11">
        <f>[27]Dezembro!$J$5</f>
        <v>48.24</v>
      </c>
      <c r="C31" s="11">
        <f>[27]Dezembro!$J$6</f>
        <v>45.72</v>
      </c>
      <c r="D31" s="11">
        <f>[27]Dezembro!$J$7</f>
        <v>43.2</v>
      </c>
      <c r="E31" s="11">
        <f>[27]Dezembro!$J$8</f>
        <v>30.6</v>
      </c>
      <c r="F31" s="11">
        <f>[27]Dezembro!$J$9</f>
        <v>24.840000000000003</v>
      </c>
      <c r="G31" s="11">
        <f>[27]Dezembro!$J$10</f>
        <v>25.56</v>
      </c>
      <c r="H31" s="11">
        <f>[27]Dezembro!$J$11</f>
        <v>38.519999999999996</v>
      </c>
      <c r="I31" s="11">
        <f>[27]Dezembro!$J$12</f>
        <v>38.880000000000003</v>
      </c>
      <c r="J31" s="11">
        <f>[27]Dezembro!$J$13</f>
        <v>41.76</v>
      </c>
      <c r="K31" s="11">
        <f>[27]Dezembro!$J$14</f>
        <v>36</v>
      </c>
      <c r="L31" s="11">
        <f>[27]Dezembro!$J$15</f>
        <v>19.440000000000001</v>
      </c>
      <c r="M31" s="11">
        <f>[27]Dezembro!$J$16</f>
        <v>21.6</v>
      </c>
      <c r="N31" s="11">
        <f>[27]Dezembro!$J$17</f>
        <v>39.96</v>
      </c>
      <c r="O31" s="11">
        <f>[27]Dezembro!$J$18</f>
        <v>43.2</v>
      </c>
      <c r="P31" s="11">
        <f>[27]Dezembro!$J$19</f>
        <v>16.920000000000002</v>
      </c>
      <c r="Q31" s="11">
        <f>[27]Dezembro!$J$20</f>
        <v>46.440000000000005</v>
      </c>
      <c r="R31" s="11">
        <f>[27]Dezembro!$J$21</f>
        <v>14.76</v>
      </c>
      <c r="S31" s="11" t="str">
        <f>[27]Dezembro!$J$22</f>
        <v>*</v>
      </c>
      <c r="T31" s="11" t="str">
        <f>[27]Dezembro!$J$23</f>
        <v>*</v>
      </c>
      <c r="U31" s="11" t="str">
        <f>[27]Dezembro!$J$24</f>
        <v>*</v>
      </c>
      <c r="V31" s="11" t="str">
        <f>[27]Dezembro!$J$25</f>
        <v>*</v>
      </c>
      <c r="W31" s="11" t="str">
        <f>[27]Dezembro!$J$26</f>
        <v>*</v>
      </c>
      <c r="X31" s="11" t="str">
        <f>[27]Dezembro!$J$27</f>
        <v>*</v>
      </c>
      <c r="Y31" s="11" t="str">
        <f>[27]Dezembro!$J$28</f>
        <v>*</v>
      </c>
      <c r="Z31" s="11" t="str">
        <f>[27]Dezembro!$J$29</f>
        <v>*</v>
      </c>
      <c r="AA31" s="11" t="str">
        <f>[27]Dezembro!$J$30</f>
        <v>*</v>
      </c>
      <c r="AB31" s="11" t="str">
        <f>[27]Dezembro!$J$31</f>
        <v>*</v>
      </c>
      <c r="AC31" s="11" t="str">
        <f>[27]Dezembro!$J$32</f>
        <v>*</v>
      </c>
      <c r="AD31" s="11" t="str">
        <f>[27]Dezembro!$J$33</f>
        <v>*</v>
      </c>
      <c r="AE31" s="11" t="str">
        <f>[27]Dezembro!$J$34</f>
        <v>*</v>
      </c>
      <c r="AF31" s="11" t="str">
        <f>[27]Dezembro!$J$35</f>
        <v>*</v>
      </c>
      <c r="AG31" s="15">
        <f t="shared" si="8"/>
        <v>48.24</v>
      </c>
      <c r="AH31" s="117">
        <f t="shared" si="9"/>
        <v>33.861176470588234</v>
      </c>
      <c r="AI31" s="12" t="s">
        <v>47</v>
      </c>
      <c r="AK31" t="s">
        <v>47</v>
      </c>
    </row>
    <row r="32" spans="1:38" x14ac:dyDescent="0.2">
      <c r="A32" s="59" t="s">
        <v>11</v>
      </c>
      <c r="B32" s="11">
        <f>[28]Dezembro!$J$5</f>
        <v>33.119999999999997</v>
      </c>
      <c r="C32" s="11">
        <f>[28]Dezembro!$J$6</f>
        <v>35.64</v>
      </c>
      <c r="D32" s="11">
        <f>[28]Dezembro!$J$7</f>
        <v>24.12</v>
      </c>
      <c r="E32" s="11">
        <f>[28]Dezembro!$J$8</f>
        <v>23.400000000000002</v>
      </c>
      <c r="F32" s="11">
        <f>[28]Dezembro!$J$9</f>
        <v>20.16</v>
      </c>
      <c r="G32" s="11">
        <f>[28]Dezembro!$J$10</f>
        <v>24.12</v>
      </c>
      <c r="H32" s="11">
        <f>[28]Dezembro!$J$11</f>
        <v>28.8</v>
      </c>
      <c r="I32" s="11">
        <f>[28]Dezembro!$J$12</f>
        <v>30.6</v>
      </c>
      <c r="J32" s="11">
        <f>[28]Dezembro!$J$13</f>
        <v>29.52</v>
      </c>
      <c r="K32" s="11">
        <f>[28]Dezembro!$J$14</f>
        <v>23.040000000000003</v>
      </c>
      <c r="L32" s="11">
        <f>[28]Dezembro!$J$15</f>
        <v>23.759999999999998</v>
      </c>
      <c r="M32" s="11">
        <f>[28]Dezembro!$J$16</f>
        <v>39.96</v>
      </c>
      <c r="N32" s="11">
        <f>[28]Dezembro!$J$17</f>
        <v>19.440000000000001</v>
      </c>
      <c r="O32" s="11">
        <f>[28]Dezembro!$J$18</f>
        <v>27</v>
      </c>
      <c r="P32" s="11">
        <f>[28]Dezembro!$J$19</f>
        <v>36.36</v>
      </c>
      <c r="Q32" s="11">
        <f>[28]Dezembro!$J$20</f>
        <v>48.24</v>
      </c>
      <c r="R32" s="11">
        <f>[28]Dezembro!$J$21</f>
        <v>25.92</v>
      </c>
      <c r="S32" s="11">
        <f>[28]Dezembro!$J$22</f>
        <v>23.759999999999998</v>
      </c>
      <c r="T32" s="11">
        <f>[28]Dezembro!$J$23</f>
        <v>29.880000000000003</v>
      </c>
      <c r="U32" s="11">
        <f>[28]Dezembro!$J$24</f>
        <v>26.64</v>
      </c>
      <c r="V32" s="11">
        <f>[28]Dezembro!$J$25</f>
        <v>46.440000000000005</v>
      </c>
      <c r="W32" s="11">
        <f>[28]Dezembro!$J$26</f>
        <v>51.84</v>
      </c>
      <c r="X32" s="11">
        <f>[28]Dezembro!$J$27</f>
        <v>29.52</v>
      </c>
      <c r="Y32" s="11">
        <f>[28]Dezembro!$J$28</f>
        <v>15.48</v>
      </c>
      <c r="Z32" s="11">
        <f>[28]Dezembro!$J$29</f>
        <v>29.880000000000003</v>
      </c>
      <c r="AA32" s="11">
        <f>[28]Dezembro!$J$30</f>
        <v>26.64</v>
      </c>
      <c r="AB32" s="11">
        <f>[28]Dezembro!$J$31</f>
        <v>1.8</v>
      </c>
      <c r="AC32" s="11">
        <f>[28]Dezembro!$J$32</f>
        <v>28.8</v>
      </c>
      <c r="AD32" s="11">
        <f>[28]Dezembro!$J$33</f>
        <v>14.04</v>
      </c>
      <c r="AE32" s="11">
        <f>[28]Dezembro!$J$34</f>
        <v>28.8</v>
      </c>
      <c r="AF32" s="11">
        <f>[28]Dezembro!$J$35</f>
        <v>27.720000000000002</v>
      </c>
      <c r="AG32" s="15">
        <f t="shared" ref="AG32:AG36" si="10">MAX(B32:AF32)</f>
        <v>51.84</v>
      </c>
      <c r="AH32" s="117">
        <f t="shared" ref="AH32:AH36" si="11">AVERAGE(B32:AF32)</f>
        <v>28.20774193548387</v>
      </c>
      <c r="AK32" t="s">
        <v>47</v>
      </c>
    </row>
    <row r="33" spans="1:38" s="5" customFormat="1" x14ac:dyDescent="0.2">
      <c r="A33" s="59" t="s">
        <v>12</v>
      </c>
      <c r="B33" s="11">
        <f>[29]Dezembro!$J$5</f>
        <v>28.44</v>
      </c>
      <c r="C33" s="11">
        <f>[29]Dezembro!$J$6</f>
        <v>30.96</v>
      </c>
      <c r="D33" s="11">
        <f>[29]Dezembro!$J$7</f>
        <v>18</v>
      </c>
      <c r="E33" s="11">
        <f>[29]Dezembro!$J$8</f>
        <v>12.96</v>
      </c>
      <c r="F33" s="11">
        <f>[29]Dezembro!$J$9</f>
        <v>16.559999999999999</v>
      </c>
      <c r="G33" s="11">
        <f>[29]Dezembro!$J$10</f>
        <v>15.840000000000002</v>
      </c>
      <c r="H33" s="11">
        <f>[29]Dezembro!$J$11</f>
        <v>26.28</v>
      </c>
      <c r="I33" s="11">
        <f>[29]Dezembro!$J$12</f>
        <v>21.6</v>
      </c>
      <c r="J33" s="11">
        <f>[29]Dezembro!$J$13</f>
        <v>25.56</v>
      </c>
      <c r="K33" s="11">
        <f>[29]Dezembro!$J$14</f>
        <v>27</v>
      </c>
      <c r="L33" s="11">
        <f>[29]Dezembro!$J$15</f>
        <v>37.800000000000004</v>
      </c>
      <c r="M33" s="11">
        <f>[29]Dezembro!$J$16</f>
        <v>32.76</v>
      </c>
      <c r="N33" s="11">
        <f>[29]Dezembro!$J$17</f>
        <v>37.440000000000005</v>
      </c>
      <c r="O33" s="11">
        <f>[29]Dezembro!$J$18</f>
        <v>39.24</v>
      </c>
      <c r="P33" s="11">
        <f>[29]Dezembro!$J$19</f>
        <v>33.119999999999997</v>
      </c>
      <c r="Q33" s="11">
        <f>[29]Dezembro!$J$20</f>
        <v>28.08</v>
      </c>
      <c r="R33" s="11">
        <f>[29]Dezembro!$J$21</f>
        <v>30.240000000000002</v>
      </c>
      <c r="S33" s="11">
        <f>[29]Dezembro!$J$22</f>
        <v>29.880000000000003</v>
      </c>
      <c r="T33" s="11">
        <f>[29]Dezembro!$J$23</f>
        <v>28.08</v>
      </c>
      <c r="U33" s="11">
        <f>[29]Dezembro!$J$24</f>
        <v>35.28</v>
      </c>
      <c r="V33" s="11">
        <f>[29]Dezembro!$J$25</f>
        <v>33.119999999999997</v>
      </c>
      <c r="W33" s="11">
        <f>[29]Dezembro!$J$26</f>
        <v>43.92</v>
      </c>
      <c r="X33" s="11">
        <f>[29]Dezembro!$J$27</f>
        <v>29.52</v>
      </c>
      <c r="Y33" s="11">
        <f>[29]Dezembro!$J$28</f>
        <v>37.080000000000005</v>
      </c>
      <c r="Z33" s="11">
        <f>[29]Dezembro!$J$29</f>
        <v>46.800000000000004</v>
      </c>
      <c r="AA33" s="11">
        <f>[29]Dezembro!$J$30</f>
        <v>20.52</v>
      </c>
      <c r="AB33" s="11">
        <f>[29]Dezembro!$J$31</f>
        <v>26.64</v>
      </c>
      <c r="AC33" s="11">
        <f>[29]Dezembro!$J$32</f>
        <v>26.64</v>
      </c>
      <c r="AD33" s="11">
        <f>[29]Dezembro!$J$33</f>
        <v>9.3600000000000012</v>
      </c>
      <c r="AE33" s="11">
        <f>[29]Dezembro!$J$34</f>
        <v>25.92</v>
      </c>
      <c r="AF33" s="11">
        <f>[29]Dezembro!$J$35</f>
        <v>19.8</v>
      </c>
      <c r="AG33" s="15">
        <f t="shared" si="10"/>
        <v>46.800000000000004</v>
      </c>
      <c r="AH33" s="117">
        <f t="shared" si="11"/>
        <v>28.207741935483867</v>
      </c>
    </row>
    <row r="34" spans="1:38" x14ac:dyDescent="0.2">
      <c r="A34" s="59" t="s">
        <v>13</v>
      </c>
      <c r="B34" s="11">
        <f>[30]Dezembro!$J$5</f>
        <v>35.28</v>
      </c>
      <c r="C34" s="11">
        <f>[30]Dezembro!$J$6</f>
        <v>42.480000000000004</v>
      </c>
      <c r="D34" s="11">
        <f>[30]Dezembro!$J$7</f>
        <v>32.4</v>
      </c>
      <c r="E34" s="11">
        <f>[30]Dezembro!$J$8</f>
        <v>20.16</v>
      </c>
      <c r="F34" s="11">
        <f>[30]Dezembro!$J$9</f>
        <v>22.32</v>
      </c>
      <c r="G34" s="11">
        <f>[30]Dezembro!$J$10</f>
        <v>22.68</v>
      </c>
      <c r="H34" s="11">
        <f>[30]Dezembro!$J$11</f>
        <v>34.200000000000003</v>
      </c>
      <c r="I34" s="11">
        <f>[30]Dezembro!$J$12</f>
        <v>38.880000000000003</v>
      </c>
      <c r="J34" s="11">
        <f>[30]Dezembro!$J$13</f>
        <v>30.96</v>
      </c>
      <c r="K34" s="11">
        <f>[30]Dezembro!$J$14</f>
        <v>35.28</v>
      </c>
      <c r="L34" s="11">
        <f>[30]Dezembro!$J$15</f>
        <v>43.92</v>
      </c>
      <c r="M34" s="11">
        <f>[30]Dezembro!$J$16</f>
        <v>46.080000000000005</v>
      </c>
      <c r="N34" s="11">
        <f>[30]Dezembro!$J$17</f>
        <v>52.56</v>
      </c>
      <c r="O34" s="11">
        <f>[30]Dezembro!$J$18</f>
        <v>56.519999999999996</v>
      </c>
      <c r="P34" s="11">
        <f>[30]Dezembro!$J$19</f>
        <v>55.800000000000004</v>
      </c>
      <c r="Q34" s="11">
        <f>[30]Dezembro!$J$20</f>
        <v>37.800000000000004</v>
      </c>
      <c r="R34" s="11">
        <f>[30]Dezembro!$J$21</f>
        <v>35.28</v>
      </c>
      <c r="S34" s="11">
        <f>[30]Dezembro!$J$22</f>
        <v>54</v>
      </c>
      <c r="T34" s="11">
        <f>[30]Dezembro!$J$23</f>
        <v>31.680000000000003</v>
      </c>
      <c r="U34" s="11">
        <f>[30]Dezembro!$J$24</f>
        <v>27</v>
      </c>
      <c r="V34" s="11">
        <f>[30]Dezembro!$J$25</f>
        <v>37.440000000000005</v>
      </c>
      <c r="W34" s="11">
        <f>[30]Dezembro!$J$26</f>
        <v>34.200000000000003</v>
      </c>
      <c r="X34" s="11">
        <f>[30]Dezembro!$J$27</f>
        <v>43.92</v>
      </c>
      <c r="Y34" s="11">
        <f>[30]Dezembro!$J$28</f>
        <v>36.72</v>
      </c>
      <c r="Z34" s="11">
        <f>[30]Dezembro!$J$29</f>
        <v>30.96</v>
      </c>
      <c r="AA34" s="11">
        <f>[30]Dezembro!$J$30</f>
        <v>54.72</v>
      </c>
      <c r="AB34" s="11">
        <f>[30]Dezembro!$J$31</f>
        <v>36.72</v>
      </c>
      <c r="AC34" s="11">
        <f>[30]Dezembro!$J$32</f>
        <v>30.6</v>
      </c>
      <c r="AD34" s="11">
        <f>[30]Dezembro!$J$33</f>
        <v>30.96</v>
      </c>
      <c r="AE34" s="11">
        <f>[30]Dezembro!$J$34</f>
        <v>38.880000000000003</v>
      </c>
      <c r="AF34" s="11">
        <f>[30]Dezembro!$J$35</f>
        <v>27</v>
      </c>
      <c r="AG34" s="15">
        <f t="shared" si="10"/>
        <v>56.519999999999996</v>
      </c>
      <c r="AH34" s="117">
        <f t="shared" si="11"/>
        <v>37.335483870967742</v>
      </c>
      <c r="AK34" t="s">
        <v>47</v>
      </c>
    </row>
    <row r="35" spans="1:38" x14ac:dyDescent="0.2">
      <c r="A35" s="59" t="s">
        <v>173</v>
      </c>
      <c r="B35" s="11">
        <f>[31]Dezembro!$J$5</f>
        <v>30.240000000000002</v>
      </c>
      <c r="C35" s="11">
        <f>[31]Dezembro!$J$6</f>
        <v>34.56</v>
      </c>
      <c r="D35" s="11">
        <f>[31]Dezembro!$J$7</f>
        <v>21.96</v>
      </c>
      <c r="E35" s="11">
        <f>[31]Dezembro!$J$8</f>
        <v>29.52</v>
      </c>
      <c r="F35" s="11">
        <f>[31]Dezembro!$J$9</f>
        <v>19.8</v>
      </c>
      <c r="G35" s="11">
        <f>[31]Dezembro!$J$10</f>
        <v>27</v>
      </c>
      <c r="H35" s="11">
        <f>[31]Dezembro!$J$11</f>
        <v>29.52</v>
      </c>
      <c r="I35" s="11">
        <f>[31]Dezembro!$J$12</f>
        <v>27.720000000000002</v>
      </c>
      <c r="J35" s="11">
        <f>[31]Dezembro!$J$13</f>
        <v>38.880000000000003</v>
      </c>
      <c r="K35" s="11">
        <f>[31]Dezembro!$J$14</f>
        <v>30.96</v>
      </c>
      <c r="L35" s="11">
        <f>[31]Dezembro!$J$15</f>
        <v>40.32</v>
      </c>
      <c r="M35" s="11">
        <f>[31]Dezembro!$J$16</f>
        <v>38.880000000000003</v>
      </c>
      <c r="N35" s="11">
        <f>[31]Dezembro!$J$17</f>
        <v>32.04</v>
      </c>
      <c r="O35" s="11">
        <f>[31]Dezembro!$J$18</f>
        <v>36</v>
      </c>
      <c r="P35" s="11">
        <f>[31]Dezembro!$J$19</f>
        <v>48.6</v>
      </c>
      <c r="Q35" s="11">
        <f>[31]Dezembro!$J$20</f>
        <v>50.76</v>
      </c>
      <c r="R35" s="11">
        <f>[31]Dezembro!$J$21</f>
        <v>32.76</v>
      </c>
      <c r="S35" s="11">
        <f>[31]Dezembro!$J$22</f>
        <v>51.84</v>
      </c>
      <c r="T35" s="11">
        <f>[31]Dezembro!$J$23</f>
        <v>51.12</v>
      </c>
      <c r="U35" s="11">
        <f>[31]Dezembro!$J$24</f>
        <v>37.800000000000004</v>
      </c>
      <c r="V35" s="11">
        <f>[31]Dezembro!$J$25</f>
        <v>39.24</v>
      </c>
      <c r="W35" s="11">
        <f>[31]Dezembro!$J$26</f>
        <v>45.36</v>
      </c>
      <c r="X35" s="11">
        <f>[31]Dezembro!$J$27</f>
        <v>27.36</v>
      </c>
      <c r="Y35" s="11">
        <f>[31]Dezembro!$J$28</f>
        <v>29.16</v>
      </c>
      <c r="Z35" s="11">
        <f>[31]Dezembro!$J$29</f>
        <v>30.6</v>
      </c>
      <c r="AA35" s="11">
        <f>[31]Dezembro!$J$30</f>
        <v>34.56</v>
      </c>
      <c r="AB35" s="11">
        <f>[31]Dezembro!$J$31</f>
        <v>24.48</v>
      </c>
      <c r="AC35" s="11">
        <f>[31]Dezembro!$J$32</f>
        <v>33.840000000000003</v>
      </c>
      <c r="AD35" s="11">
        <f>[31]Dezembro!$J$33</f>
        <v>34.56</v>
      </c>
      <c r="AE35" s="11">
        <f>[31]Dezembro!$J$34</f>
        <v>33.119999999999997</v>
      </c>
      <c r="AF35" s="11">
        <f>[31]Dezembro!$J$35</f>
        <v>25.56</v>
      </c>
      <c r="AG35" s="15">
        <f t="shared" si="10"/>
        <v>51.84</v>
      </c>
      <c r="AH35" s="117">
        <f t="shared" si="11"/>
        <v>34.455483870967747</v>
      </c>
    </row>
    <row r="36" spans="1:38" x14ac:dyDescent="0.2">
      <c r="A36" s="59" t="s">
        <v>144</v>
      </c>
      <c r="B36" s="11">
        <f>[32]Dezembro!$J$5</f>
        <v>35.28</v>
      </c>
      <c r="C36" s="11">
        <f>[32]Dezembro!$J$6</f>
        <v>36</v>
      </c>
      <c r="D36" s="11">
        <f>[32]Dezembro!$J$7</f>
        <v>21.96</v>
      </c>
      <c r="E36" s="11">
        <f>[32]Dezembro!$J$8</f>
        <v>29.16</v>
      </c>
      <c r="F36" s="11">
        <f>[32]Dezembro!$J$9</f>
        <v>25.2</v>
      </c>
      <c r="G36" s="11">
        <f>[32]Dezembro!$J$10</f>
        <v>25.2</v>
      </c>
      <c r="H36" s="11">
        <f>[32]Dezembro!$J$11</f>
        <v>33.840000000000003</v>
      </c>
      <c r="I36" s="11">
        <f>[32]Dezembro!$J$12</f>
        <v>32.04</v>
      </c>
      <c r="J36" s="11">
        <f>[32]Dezembro!$J$13</f>
        <v>43.92</v>
      </c>
      <c r="K36" s="11">
        <f>[32]Dezembro!$J$14</f>
        <v>30.96</v>
      </c>
      <c r="L36" s="11">
        <f>[32]Dezembro!$J$15</f>
        <v>39.6</v>
      </c>
      <c r="M36" s="11">
        <f>[32]Dezembro!$J$16</f>
        <v>55.440000000000005</v>
      </c>
      <c r="N36" s="11">
        <f>[32]Dezembro!$J$17</f>
        <v>30.6</v>
      </c>
      <c r="O36" s="11">
        <f>[32]Dezembro!$J$18</f>
        <v>34.92</v>
      </c>
      <c r="P36" s="11">
        <f>[32]Dezembro!$J$19</f>
        <v>32.4</v>
      </c>
      <c r="Q36" s="11">
        <f>[32]Dezembro!$J$20</f>
        <v>41.04</v>
      </c>
      <c r="R36" s="11">
        <f>[32]Dezembro!$J$21</f>
        <v>29.880000000000003</v>
      </c>
      <c r="S36" s="11">
        <f>[32]Dezembro!$J$22</f>
        <v>51.84</v>
      </c>
      <c r="T36" s="11">
        <f>[32]Dezembro!$J$23</f>
        <v>27</v>
      </c>
      <c r="U36" s="11">
        <f>[32]Dezembro!$J$24</f>
        <v>34.92</v>
      </c>
      <c r="V36" s="11">
        <f>[32]Dezembro!$J$25</f>
        <v>46.080000000000005</v>
      </c>
      <c r="W36" s="11">
        <f>[32]Dezembro!$J$26</f>
        <v>65.160000000000011</v>
      </c>
      <c r="X36" s="11">
        <f>[32]Dezembro!$J$27</f>
        <v>50.76</v>
      </c>
      <c r="Y36" s="11">
        <f>[32]Dezembro!$J$28</f>
        <v>39.6</v>
      </c>
      <c r="Z36" s="11">
        <f>[32]Dezembro!$J$29</f>
        <v>40.32</v>
      </c>
      <c r="AA36" s="11">
        <f>[32]Dezembro!$J$30</f>
        <v>46.080000000000005</v>
      </c>
      <c r="AB36" s="11">
        <f>[32]Dezembro!$J$31</f>
        <v>45</v>
      </c>
      <c r="AC36" s="11">
        <f>[32]Dezembro!$J$32</f>
        <v>34.200000000000003</v>
      </c>
      <c r="AD36" s="11">
        <f>[32]Dezembro!$J$33</f>
        <v>35.28</v>
      </c>
      <c r="AE36" s="11">
        <f>[32]Dezembro!$J$34</f>
        <v>30.96</v>
      </c>
      <c r="AF36" s="11">
        <f>[32]Dezembro!$J$35</f>
        <v>36.72</v>
      </c>
      <c r="AG36" s="15">
        <f t="shared" si="10"/>
        <v>65.160000000000011</v>
      </c>
      <c r="AH36" s="117">
        <f t="shared" si="11"/>
        <v>37.463225806451618</v>
      </c>
      <c r="AK36" t="s">
        <v>47</v>
      </c>
    </row>
    <row r="37" spans="1:38" x14ac:dyDescent="0.2">
      <c r="A37" s="59" t="s">
        <v>14</v>
      </c>
      <c r="B37" s="11">
        <f>[33]Dezembro!$J$5</f>
        <v>37.440000000000005</v>
      </c>
      <c r="C37" s="11">
        <f>[33]Dezembro!$J$6</f>
        <v>27.720000000000002</v>
      </c>
      <c r="D37" s="11">
        <f>[33]Dezembro!$J$7</f>
        <v>23.040000000000003</v>
      </c>
      <c r="E37" s="11">
        <f>[33]Dezembro!$J$8</f>
        <v>18.36</v>
      </c>
      <c r="F37" s="11">
        <f>[33]Dezembro!$J$9</f>
        <v>15.48</v>
      </c>
      <c r="G37" s="11">
        <f>[33]Dezembro!$J$10</f>
        <v>23.040000000000003</v>
      </c>
      <c r="H37" s="11">
        <f>[33]Dezembro!$J$11</f>
        <v>28.44</v>
      </c>
      <c r="I37" s="11">
        <f>[33]Dezembro!$J$12</f>
        <v>27.720000000000002</v>
      </c>
      <c r="J37" s="11">
        <f>[33]Dezembro!$J$13</f>
        <v>27</v>
      </c>
      <c r="K37" s="11">
        <f>[33]Dezembro!$J$14</f>
        <v>32.04</v>
      </c>
      <c r="L37" s="11">
        <f>[33]Dezembro!$J$15</f>
        <v>30.96</v>
      </c>
      <c r="M37" s="11">
        <f>[33]Dezembro!$J$16</f>
        <v>50.04</v>
      </c>
      <c r="N37" s="11">
        <f>[33]Dezembro!$J$17</f>
        <v>49.680000000000007</v>
      </c>
      <c r="O37" s="11">
        <f>[33]Dezembro!$J$18</f>
        <v>51.480000000000004</v>
      </c>
      <c r="P37" s="11">
        <f>[33]Dezembro!$J$19</f>
        <v>19.079999999999998</v>
      </c>
      <c r="Q37" s="11">
        <f>[33]Dezembro!$J$20</f>
        <v>25.56</v>
      </c>
      <c r="R37" s="11">
        <f>[33]Dezembro!$J$21</f>
        <v>31.680000000000003</v>
      </c>
      <c r="S37" s="11">
        <f>[33]Dezembro!$J$22</f>
        <v>32.4</v>
      </c>
      <c r="T37" s="11">
        <f>[33]Dezembro!$J$23</f>
        <v>39.24</v>
      </c>
      <c r="U37" s="11">
        <f>[33]Dezembro!$J$24</f>
        <v>32.04</v>
      </c>
      <c r="V37" s="11">
        <f>[33]Dezembro!$J$25</f>
        <v>46.080000000000005</v>
      </c>
      <c r="W37" s="11">
        <f>[33]Dezembro!$J$26</f>
        <v>40.32</v>
      </c>
      <c r="X37" s="11">
        <f>[33]Dezembro!$J$27</f>
        <v>51.12</v>
      </c>
      <c r="Y37" s="11">
        <f>[33]Dezembro!$J$28</f>
        <v>39.96</v>
      </c>
      <c r="Z37" s="11">
        <f>[33]Dezembro!$J$29</f>
        <v>37.080000000000005</v>
      </c>
      <c r="AA37" s="11">
        <f>[33]Dezembro!$J$30</f>
        <v>37.440000000000005</v>
      </c>
      <c r="AB37" s="11">
        <f>[33]Dezembro!$J$31</f>
        <v>33.480000000000004</v>
      </c>
      <c r="AC37" s="11">
        <f>[33]Dezembro!$J$32</f>
        <v>47.88</v>
      </c>
      <c r="AD37" s="11">
        <f>[33]Dezembro!$J$33</f>
        <v>30.6</v>
      </c>
      <c r="AE37" s="11">
        <f>[33]Dezembro!$J$34</f>
        <v>31.680000000000003</v>
      </c>
      <c r="AF37" s="11">
        <f>[33]Dezembro!$J$35</f>
        <v>27</v>
      </c>
      <c r="AG37" s="15">
        <f t="shared" ref="AG37:AG38" si="12">MAX(B37:AF37)</f>
        <v>51.480000000000004</v>
      </c>
      <c r="AH37" s="117">
        <f t="shared" ref="AH37:AH38" si="13">AVERAGE(B37:AF37)</f>
        <v>33.712258064516135</v>
      </c>
    </row>
    <row r="38" spans="1:38" x14ac:dyDescent="0.2">
      <c r="A38" s="59" t="s">
        <v>174</v>
      </c>
      <c r="B38" s="11">
        <f>[34]Dezembro!$J$5</f>
        <v>28.44</v>
      </c>
      <c r="C38" s="11">
        <f>[34]Dezembro!$J$6</f>
        <v>36.72</v>
      </c>
      <c r="D38" s="11">
        <f>[34]Dezembro!$J$7</f>
        <v>21.240000000000002</v>
      </c>
      <c r="E38" s="11">
        <f>[34]Dezembro!$J$8</f>
        <v>28.8</v>
      </c>
      <c r="F38" s="11">
        <f>[34]Dezembro!$J$9</f>
        <v>20.16</v>
      </c>
      <c r="G38" s="11">
        <f>[34]Dezembro!$J$10</f>
        <v>13.68</v>
      </c>
      <c r="H38" s="11">
        <f>[34]Dezembro!$J$11</f>
        <v>26.64</v>
      </c>
      <c r="I38" s="11">
        <f>[34]Dezembro!$J$12</f>
        <v>33.840000000000003</v>
      </c>
      <c r="J38" s="11">
        <f>[34]Dezembro!$J$13</f>
        <v>24.840000000000003</v>
      </c>
      <c r="K38" s="11">
        <f>[34]Dezembro!$J$14</f>
        <v>25.92</v>
      </c>
      <c r="L38" s="11">
        <f>[34]Dezembro!$J$15</f>
        <v>12.96</v>
      </c>
      <c r="M38" s="11">
        <f>[34]Dezembro!$J$16</f>
        <v>71.28</v>
      </c>
      <c r="N38" s="11">
        <f>[34]Dezembro!$J$17</f>
        <v>50.04</v>
      </c>
      <c r="O38" s="11">
        <f>[34]Dezembro!$J$18</f>
        <v>34.200000000000003</v>
      </c>
      <c r="P38" s="11">
        <f>[34]Dezembro!$J$19</f>
        <v>21.6</v>
      </c>
      <c r="Q38" s="11">
        <f>[34]Dezembro!$J$20</f>
        <v>21.6</v>
      </c>
      <c r="R38" s="11">
        <f>[34]Dezembro!$J$21</f>
        <v>30.96</v>
      </c>
      <c r="S38" s="11">
        <f>[34]Dezembro!$J$22</f>
        <v>20.16</v>
      </c>
      <c r="T38" s="11">
        <f>[34]Dezembro!$J$23</f>
        <v>11.16</v>
      </c>
      <c r="U38" s="11">
        <f>[34]Dezembro!$J$24</f>
        <v>10.44</v>
      </c>
      <c r="V38" s="11">
        <f>[34]Dezembro!$J$25</f>
        <v>37.440000000000005</v>
      </c>
      <c r="W38" s="11">
        <f>[34]Dezembro!$J$26</f>
        <v>28.8</v>
      </c>
      <c r="X38" s="11">
        <f>[34]Dezembro!$J$27</f>
        <v>26.64</v>
      </c>
      <c r="Y38" s="11">
        <f>[34]Dezembro!$J$28</f>
        <v>36.72</v>
      </c>
      <c r="Z38" s="11">
        <f>[34]Dezembro!$J$29</f>
        <v>43.2</v>
      </c>
      <c r="AA38" s="11">
        <f>[34]Dezembro!$J$30</f>
        <v>27.36</v>
      </c>
      <c r="AB38" s="11">
        <f>[34]Dezembro!$J$31</f>
        <v>38.159999999999997</v>
      </c>
      <c r="AC38" s="11">
        <f>[34]Dezembro!$J$32</f>
        <v>30.240000000000002</v>
      </c>
      <c r="AD38" s="11">
        <f>[34]Dezembro!$J$33</f>
        <v>46.800000000000004</v>
      </c>
      <c r="AE38" s="11">
        <f>[34]Dezembro!$J$34</f>
        <v>31.680000000000003</v>
      </c>
      <c r="AF38" s="11">
        <f>[34]Dezembro!$J$35</f>
        <v>25.56</v>
      </c>
      <c r="AG38" s="15">
        <f t="shared" si="12"/>
        <v>71.28</v>
      </c>
      <c r="AH38" s="117">
        <f t="shared" si="13"/>
        <v>29.589677419354839</v>
      </c>
      <c r="AK38" t="s">
        <v>47</v>
      </c>
    </row>
    <row r="39" spans="1:38" x14ac:dyDescent="0.2">
      <c r="A39" s="59" t="s">
        <v>15</v>
      </c>
      <c r="B39" s="11">
        <f>[35]Dezembro!$J$5</f>
        <v>36.36</v>
      </c>
      <c r="C39" s="11">
        <f>[35]Dezembro!$J$6</f>
        <v>37.440000000000005</v>
      </c>
      <c r="D39" s="11">
        <f>[35]Dezembro!$J$7</f>
        <v>27</v>
      </c>
      <c r="E39" s="11">
        <f>[35]Dezembro!$J$8</f>
        <v>24.48</v>
      </c>
      <c r="F39" s="11">
        <f>[35]Dezembro!$J$9</f>
        <v>21.240000000000002</v>
      </c>
      <c r="G39" s="11">
        <f>[35]Dezembro!$J$10</f>
        <v>22.32</v>
      </c>
      <c r="H39" s="11">
        <f>[35]Dezembro!$J$11</f>
        <v>33.480000000000004</v>
      </c>
      <c r="I39" s="11">
        <f>[35]Dezembro!$J$12</f>
        <v>29.52</v>
      </c>
      <c r="J39" s="11">
        <f>[35]Dezembro!$J$13</f>
        <v>39.6</v>
      </c>
      <c r="K39" s="11">
        <f>[35]Dezembro!$J$14</f>
        <v>34.92</v>
      </c>
      <c r="L39" s="11">
        <f>[35]Dezembro!$J$15</f>
        <v>38.159999999999997</v>
      </c>
      <c r="M39" s="11">
        <f>[35]Dezembro!$J$16</f>
        <v>35.64</v>
      </c>
      <c r="N39" s="11">
        <f>[35]Dezembro!$J$17</f>
        <v>38.880000000000003</v>
      </c>
      <c r="O39" s="11">
        <f>[35]Dezembro!$J$18</f>
        <v>43.56</v>
      </c>
      <c r="P39" s="11">
        <f>[35]Dezembro!$J$19</f>
        <v>34.200000000000003</v>
      </c>
      <c r="Q39" s="11">
        <f>[35]Dezembro!$J$20</f>
        <v>42.84</v>
      </c>
      <c r="R39" s="11">
        <f>[35]Dezembro!$J$21</f>
        <v>37.080000000000005</v>
      </c>
      <c r="S39" s="11">
        <f>[35]Dezembro!$J$22</f>
        <v>38.159999999999997</v>
      </c>
      <c r="T39" s="11">
        <f>[35]Dezembro!$J$23</f>
        <v>33.119999999999997</v>
      </c>
      <c r="U39" s="11">
        <f>[35]Dezembro!$J$24</f>
        <v>45.36</v>
      </c>
      <c r="V39" s="11">
        <f>[35]Dezembro!$J$25</f>
        <v>41.04</v>
      </c>
      <c r="W39" s="11">
        <f>[35]Dezembro!$J$26</f>
        <v>45</v>
      </c>
      <c r="X39" s="11">
        <f>[35]Dezembro!$J$27</f>
        <v>40.32</v>
      </c>
      <c r="Y39" s="11">
        <f>[35]Dezembro!$J$28</f>
        <v>27.720000000000002</v>
      </c>
      <c r="Z39" s="11">
        <f>[35]Dezembro!$J$29</f>
        <v>38.880000000000003</v>
      </c>
      <c r="AA39" s="11">
        <f>[35]Dezembro!$J$30</f>
        <v>30.6</v>
      </c>
      <c r="AB39" s="11">
        <f>[35]Dezembro!$J$31</f>
        <v>26.28</v>
      </c>
      <c r="AC39" s="11">
        <f>[35]Dezembro!$J$32</f>
        <v>31.680000000000003</v>
      </c>
      <c r="AD39" s="11">
        <f>[35]Dezembro!$J$33</f>
        <v>31.319999999999997</v>
      </c>
      <c r="AE39" s="11">
        <f>[35]Dezembro!$J$34</f>
        <v>36</v>
      </c>
      <c r="AF39" s="11">
        <f>[35]Dezembro!$J$35</f>
        <v>26.64</v>
      </c>
      <c r="AG39" s="15">
        <f t="shared" ref="AG39:AG41" si="14">MAX(B39:AF39)</f>
        <v>45.36</v>
      </c>
      <c r="AH39" s="117">
        <f t="shared" ref="AH39:AH41" si="15">AVERAGE(B39:AF39)</f>
        <v>34.47870967741936</v>
      </c>
      <c r="AI39" s="12" t="s">
        <v>47</v>
      </c>
      <c r="AK39" t="s">
        <v>47</v>
      </c>
    </row>
    <row r="40" spans="1:38" x14ac:dyDescent="0.2">
      <c r="A40" s="59" t="s">
        <v>16</v>
      </c>
      <c r="B40" s="11">
        <f>[36]Dezembro!$J$5</f>
        <v>38.519999999999996</v>
      </c>
      <c r="C40" s="11">
        <f>[36]Dezembro!$J$6</f>
        <v>39.24</v>
      </c>
      <c r="D40" s="11">
        <f>[36]Dezembro!$J$7</f>
        <v>26.64</v>
      </c>
      <c r="E40" s="11">
        <f>[36]Dezembro!$J$8</f>
        <v>17.64</v>
      </c>
      <c r="F40" s="11">
        <f>[36]Dezembro!$J$9</f>
        <v>18.720000000000002</v>
      </c>
      <c r="G40" s="11">
        <f>[36]Dezembro!$J$10</f>
        <v>18.720000000000002</v>
      </c>
      <c r="H40" s="11">
        <f>[36]Dezembro!$J$11</f>
        <v>36.72</v>
      </c>
      <c r="I40" s="11">
        <f>[36]Dezembro!$J$12</f>
        <v>28.8</v>
      </c>
      <c r="J40" s="11">
        <f>[36]Dezembro!$J$13</f>
        <v>28.8</v>
      </c>
      <c r="K40" s="11">
        <f>[36]Dezembro!$J$14</f>
        <v>29.880000000000003</v>
      </c>
      <c r="L40" s="11">
        <f>[36]Dezembro!$J$15</f>
        <v>43.2</v>
      </c>
      <c r="M40" s="11">
        <f>[36]Dezembro!$J$16</f>
        <v>41.4</v>
      </c>
      <c r="N40" s="11">
        <f>[36]Dezembro!$J$17</f>
        <v>39.6</v>
      </c>
      <c r="O40" s="11">
        <f>[36]Dezembro!$J$18</f>
        <v>50.76</v>
      </c>
      <c r="P40" s="11">
        <f>[36]Dezembro!$J$19</f>
        <v>41.4</v>
      </c>
      <c r="Q40" s="11">
        <f>[36]Dezembro!$J$20</f>
        <v>32.76</v>
      </c>
      <c r="R40" s="11">
        <f>[36]Dezembro!$J$21</f>
        <v>38.880000000000003</v>
      </c>
      <c r="S40" s="11">
        <f>[36]Dezembro!$J$22</f>
        <v>37.440000000000005</v>
      </c>
      <c r="T40" s="11">
        <f>[36]Dezembro!$J$23</f>
        <v>32.76</v>
      </c>
      <c r="U40" s="11">
        <f>[36]Dezembro!$J$24</f>
        <v>36</v>
      </c>
      <c r="V40" s="11">
        <f>[36]Dezembro!$J$25</f>
        <v>43.56</v>
      </c>
      <c r="W40" s="11">
        <f>[36]Dezembro!$J$26</f>
        <v>25.2</v>
      </c>
      <c r="X40" s="11">
        <f>[36]Dezembro!$J$27</f>
        <v>43.2</v>
      </c>
      <c r="Y40" s="11">
        <f>[36]Dezembro!$J$28</f>
        <v>27.720000000000002</v>
      </c>
      <c r="Z40" s="11">
        <f>[36]Dezembro!$J$29</f>
        <v>16.559999999999999</v>
      </c>
      <c r="AA40" s="11">
        <f>[36]Dezembro!$J$30</f>
        <v>29.880000000000003</v>
      </c>
      <c r="AB40" s="11">
        <f>[36]Dezembro!$J$31</f>
        <v>29.52</v>
      </c>
      <c r="AC40" s="11">
        <f>[36]Dezembro!$J$32</f>
        <v>24.840000000000003</v>
      </c>
      <c r="AD40" s="11">
        <f>[36]Dezembro!$J$33</f>
        <v>29.16</v>
      </c>
      <c r="AE40" s="11">
        <f>[36]Dezembro!$J$34</f>
        <v>36</v>
      </c>
      <c r="AF40" s="11">
        <f>[36]Dezembro!$J$35</f>
        <v>47.519999999999996</v>
      </c>
      <c r="AG40" s="15">
        <f t="shared" si="14"/>
        <v>50.76</v>
      </c>
      <c r="AH40" s="117">
        <f t="shared" si="15"/>
        <v>33.259354838709683</v>
      </c>
    </row>
    <row r="41" spans="1:38" x14ac:dyDescent="0.2">
      <c r="A41" s="59" t="s">
        <v>175</v>
      </c>
      <c r="B41" s="11">
        <f>[37]Dezembro!$J$5</f>
        <v>37.440000000000005</v>
      </c>
      <c r="C41" s="11">
        <f>[37]Dezembro!$J$6</f>
        <v>39.96</v>
      </c>
      <c r="D41" s="11">
        <f>[37]Dezembro!$J$7</f>
        <v>32.4</v>
      </c>
      <c r="E41" s="11">
        <f>[37]Dezembro!$J$8</f>
        <v>31.680000000000003</v>
      </c>
      <c r="F41" s="11">
        <f>[37]Dezembro!$J$9</f>
        <v>24.12</v>
      </c>
      <c r="G41" s="11">
        <f>[37]Dezembro!$J$10</f>
        <v>24.48</v>
      </c>
      <c r="H41" s="11">
        <f>[37]Dezembro!$J$11</f>
        <v>37.440000000000005</v>
      </c>
      <c r="I41" s="11">
        <f>[37]Dezembro!$J$12</f>
        <v>32.04</v>
      </c>
      <c r="J41" s="11">
        <f>[37]Dezembro!$J$13</f>
        <v>29.880000000000003</v>
      </c>
      <c r="K41" s="11">
        <f>[37]Dezembro!$J$14</f>
        <v>29.16</v>
      </c>
      <c r="L41" s="11">
        <f>[37]Dezembro!$J$15</f>
        <v>34.200000000000003</v>
      </c>
      <c r="M41" s="11">
        <f>[37]Dezembro!$J$16</f>
        <v>68.760000000000005</v>
      </c>
      <c r="N41" s="11">
        <f>[37]Dezembro!$J$17</f>
        <v>40.680000000000007</v>
      </c>
      <c r="O41" s="11">
        <f>[37]Dezembro!$J$18</f>
        <v>39.6</v>
      </c>
      <c r="P41" s="11">
        <f>[37]Dezembro!$J$19</f>
        <v>37.440000000000005</v>
      </c>
      <c r="Q41" s="11">
        <f>[37]Dezembro!$J$20</f>
        <v>29.16</v>
      </c>
      <c r="R41" s="11">
        <f>[37]Dezembro!$J$21</f>
        <v>30.96</v>
      </c>
      <c r="S41" s="11">
        <f>[37]Dezembro!$J$22</f>
        <v>52.92</v>
      </c>
      <c r="T41" s="11">
        <f>[37]Dezembro!$J$23</f>
        <v>29.16</v>
      </c>
      <c r="U41" s="11">
        <f>[37]Dezembro!$J$24</f>
        <v>35.28</v>
      </c>
      <c r="V41" s="11">
        <f>[37]Dezembro!$J$25</f>
        <v>48.6</v>
      </c>
      <c r="W41" s="11">
        <f>[37]Dezembro!$J$26</f>
        <v>38.880000000000003</v>
      </c>
      <c r="X41" s="11">
        <f>[37]Dezembro!$J$27</f>
        <v>39.6</v>
      </c>
      <c r="Y41" s="11">
        <f>[37]Dezembro!$J$28</f>
        <v>27.720000000000002</v>
      </c>
      <c r="Z41" s="11">
        <f>[37]Dezembro!$J$29</f>
        <v>42.12</v>
      </c>
      <c r="AA41" s="11">
        <f>[37]Dezembro!$J$30</f>
        <v>39.24</v>
      </c>
      <c r="AB41" s="11">
        <f>[37]Dezembro!$J$31</f>
        <v>30.240000000000002</v>
      </c>
      <c r="AC41" s="11">
        <f>[37]Dezembro!$J$32</f>
        <v>34.200000000000003</v>
      </c>
      <c r="AD41" s="11">
        <f>[37]Dezembro!$J$33</f>
        <v>39.96</v>
      </c>
      <c r="AE41" s="11">
        <f>[37]Dezembro!$J$34</f>
        <v>29.16</v>
      </c>
      <c r="AF41" s="11">
        <f>[37]Dezembro!$J$35</f>
        <v>26.28</v>
      </c>
      <c r="AG41" s="15">
        <f t="shared" si="14"/>
        <v>68.760000000000005</v>
      </c>
      <c r="AH41" s="117">
        <f t="shared" si="15"/>
        <v>35.895483870967752</v>
      </c>
    </row>
    <row r="42" spans="1:38" x14ac:dyDescent="0.2">
      <c r="A42" s="59" t="s">
        <v>17</v>
      </c>
      <c r="B42" s="11">
        <f>[38]Dezembro!$J$5</f>
        <v>34.56</v>
      </c>
      <c r="C42" s="11">
        <f>[38]Dezembro!$J$6</f>
        <v>38.159999999999997</v>
      </c>
      <c r="D42" s="11">
        <f>[38]Dezembro!$J$7</f>
        <v>20.16</v>
      </c>
      <c r="E42" s="11">
        <f>[38]Dezembro!$J$8</f>
        <v>24.48</v>
      </c>
      <c r="F42" s="11">
        <f>[38]Dezembro!$J$9</f>
        <v>32.76</v>
      </c>
      <c r="G42" s="11">
        <f>[38]Dezembro!$J$10</f>
        <v>20.88</v>
      </c>
      <c r="H42" s="11">
        <f>[38]Dezembro!$J$11</f>
        <v>31.680000000000003</v>
      </c>
      <c r="I42" s="11">
        <f>[38]Dezembro!$J$12</f>
        <v>32.76</v>
      </c>
      <c r="J42" s="11">
        <f>[38]Dezembro!$J$13</f>
        <v>30.96</v>
      </c>
      <c r="K42" s="11">
        <f>[38]Dezembro!$J$14</f>
        <v>30.6</v>
      </c>
      <c r="L42" s="11">
        <f>[38]Dezembro!$J$15</f>
        <v>31.319999999999997</v>
      </c>
      <c r="M42" s="11">
        <f>[38]Dezembro!$J$16</f>
        <v>60.12</v>
      </c>
      <c r="N42" s="11">
        <f>[38]Dezembro!$J$17</f>
        <v>26.28</v>
      </c>
      <c r="O42" s="11">
        <f>[38]Dezembro!$J$18</f>
        <v>41.76</v>
      </c>
      <c r="P42" s="11">
        <f>[38]Dezembro!$J$19</f>
        <v>42.12</v>
      </c>
      <c r="Q42" s="11">
        <f>[38]Dezembro!$J$20</f>
        <v>42.480000000000004</v>
      </c>
      <c r="R42" s="11">
        <f>[38]Dezembro!$J$21</f>
        <v>25.56</v>
      </c>
      <c r="S42" s="11">
        <f>[38]Dezembro!$J$22</f>
        <v>29.16</v>
      </c>
      <c r="T42" s="11">
        <f>[38]Dezembro!$J$23</f>
        <v>45.72</v>
      </c>
      <c r="U42" s="11">
        <f>[38]Dezembro!$J$24</f>
        <v>31.319999999999997</v>
      </c>
      <c r="V42" s="11">
        <f>[38]Dezembro!$J$25</f>
        <v>41.76</v>
      </c>
      <c r="W42" s="11">
        <f>[38]Dezembro!$J$26</f>
        <v>65.52</v>
      </c>
      <c r="X42" s="11">
        <f>[38]Dezembro!$J$27</f>
        <v>58.32</v>
      </c>
      <c r="Y42" s="11">
        <f>[38]Dezembro!$J$28</f>
        <v>20.52</v>
      </c>
      <c r="Z42" s="11">
        <f>[38]Dezembro!$J$29</f>
        <v>38.880000000000003</v>
      </c>
      <c r="AA42" s="11">
        <f>[38]Dezembro!$J$30</f>
        <v>35.64</v>
      </c>
      <c r="AB42" s="11">
        <f>[38]Dezembro!$J$31</f>
        <v>27.36</v>
      </c>
      <c r="AC42" s="11">
        <f>[38]Dezembro!$J$32</f>
        <v>42.84</v>
      </c>
      <c r="AD42" s="11">
        <f>[38]Dezembro!$J$33</f>
        <v>32.4</v>
      </c>
      <c r="AE42" s="11">
        <f>[38]Dezembro!$J$34</f>
        <v>43.56</v>
      </c>
      <c r="AF42" s="11">
        <f>[38]Dezembro!$J$35</f>
        <v>24.12</v>
      </c>
      <c r="AG42" s="15">
        <f t="shared" ref="AG42:AG43" si="16">MAX(B42:AF42)</f>
        <v>65.52</v>
      </c>
      <c r="AH42" s="117">
        <f t="shared" ref="AH42:AH43" si="17">AVERAGE(B42:AF42)</f>
        <v>35.605161290322577</v>
      </c>
      <c r="AK42" t="s">
        <v>47</v>
      </c>
    </row>
    <row r="43" spans="1:38" x14ac:dyDescent="0.2">
      <c r="A43" s="59" t="s">
        <v>157</v>
      </c>
      <c r="B43" s="11">
        <f>[39]Dezembro!$J$5</f>
        <v>49.680000000000007</v>
      </c>
      <c r="C43" s="11">
        <f>[39]Dezembro!$J$6</f>
        <v>33.480000000000004</v>
      </c>
      <c r="D43" s="11">
        <f>[39]Dezembro!$J$7</f>
        <v>28.8</v>
      </c>
      <c r="E43" s="11">
        <f>[39]Dezembro!$J$8</f>
        <v>32.4</v>
      </c>
      <c r="F43" s="11">
        <f>[39]Dezembro!$J$9</f>
        <v>27</v>
      </c>
      <c r="G43" s="11">
        <f>[39]Dezembro!$J$10</f>
        <v>29.52</v>
      </c>
      <c r="H43" s="11">
        <f>[39]Dezembro!$J$11</f>
        <v>30.96</v>
      </c>
      <c r="I43" s="11">
        <f>[39]Dezembro!$J$12</f>
        <v>37.440000000000005</v>
      </c>
      <c r="J43" s="11">
        <f>[39]Dezembro!$J$13</f>
        <v>41.4</v>
      </c>
      <c r="K43" s="11">
        <f>[39]Dezembro!$J$14</f>
        <v>28.44</v>
      </c>
      <c r="L43" s="11">
        <f>[39]Dezembro!$J$15</f>
        <v>38.519999999999996</v>
      </c>
      <c r="M43" s="11">
        <f>[39]Dezembro!$J$16</f>
        <v>53.28</v>
      </c>
      <c r="N43" s="11">
        <f>[39]Dezembro!$J$17</f>
        <v>47.16</v>
      </c>
      <c r="O43" s="11">
        <f>[39]Dezembro!$J$18</f>
        <v>46.800000000000004</v>
      </c>
      <c r="P43" s="11">
        <f>[39]Dezembro!$J$19</f>
        <v>53.28</v>
      </c>
      <c r="Q43" s="11">
        <f>[39]Dezembro!$J$20</f>
        <v>26.64</v>
      </c>
      <c r="R43" s="11">
        <f>[39]Dezembro!$J$21</f>
        <v>28.08</v>
      </c>
      <c r="S43" s="11">
        <f>[39]Dezembro!$J$22</f>
        <v>48.24</v>
      </c>
      <c r="T43" s="11">
        <f>[39]Dezembro!$J$23</f>
        <v>38.519999999999996</v>
      </c>
      <c r="U43" s="11">
        <f>[39]Dezembro!$J$24</f>
        <v>38.159999999999997</v>
      </c>
      <c r="V43" s="11">
        <f>[39]Dezembro!$J$25</f>
        <v>56.519999999999996</v>
      </c>
      <c r="W43" s="11">
        <f>[39]Dezembro!$J$26</f>
        <v>49.680000000000007</v>
      </c>
      <c r="X43" s="11">
        <f>[39]Dezembro!$J$27</f>
        <v>43.92</v>
      </c>
      <c r="Y43" s="11">
        <f>[39]Dezembro!$J$28</f>
        <v>36.72</v>
      </c>
      <c r="Z43" s="11">
        <f>[39]Dezembro!$J$29</f>
        <v>36</v>
      </c>
      <c r="AA43" s="11">
        <f>[39]Dezembro!$J$30</f>
        <v>37.800000000000004</v>
      </c>
      <c r="AB43" s="11">
        <f>[39]Dezembro!$J$31</f>
        <v>63.360000000000007</v>
      </c>
      <c r="AC43" s="11">
        <f>[39]Dezembro!$J$32</f>
        <v>35.64</v>
      </c>
      <c r="AD43" s="11">
        <f>[39]Dezembro!$J$33</f>
        <v>40.680000000000007</v>
      </c>
      <c r="AE43" s="11">
        <f>[39]Dezembro!$J$34</f>
        <v>29.52</v>
      </c>
      <c r="AF43" s="11">
        <f>[39]Dezembro!$J$35</f>
        <v>29.16</v>
      </c>
      <c r="AG43" s="15">
        <f t="shared" si="16"/>
        <v>63.360000000000007</v>
      </c>
      <c r="AH43" s="117">
        <f t="shared" si="17"/>
        <v>39.251612903225805</v>
      </c>
      <c r="AK43" t="s">
        <v>47</v>
      </c>
    </row>
    <row r="44" spans="1:38" x14ac:dyDescent="0.2">
      <c r="A44" s="59" t="s">
        <v>18</v>
      </c>
      <c r="B44" s="11">
        <f>[40]Dezembro!$J$5</f>
        <v>36.72</v>
      </c>
      <c r="C44" s="11">
        <f>[40]Dezembro!$J$6</f>
        <v>35.28</v>
      </c>
      <c r="D44" s="11">
        <f>[40]Dezembro!$J$7</f>
        <v>28.08</v>
      </c>
      <c r="E44" s="11">
        <f>[40]Dezembro!$J$8</f>
        <v>21.240000000000002</v>
      </c>
      <c r="F44" s="11">
        <f>[40]Dezembro!$J$9</f>
        <v>22.68</v>
      </c>
      <c r="G44" s="11">
        <f>[40]Dezembro!$J$10</f>
        <v>20.88</v>
      </c>
      <c r="H44" s="11">
        <f>[40]Dezembro!$J$11</f>
        <v>28.08</v>
      </c>
      <c r="I44" s="11">
        <f>[40]Dezembro!$J$12</f>
        <v>27</v>
      </c>
      <c r="J44" s="11">
        <f>[40]Dezembro!$J$13</f>
        <v>37.800000000000004</v>
      </c>
      <c r="K44" s="11">
        <f>[40]Dezembro!$J$14</f>
        <v>26.28</v>
      </c>
      <c r="L44" s="11">
        <f>[40]Dezembro!$J$15</f>
        <v>33.840000000000003</v>
      </c>
      <c r="M44" s="11">
        <f>[40]Dezembro!$J$16</f>
        <v>35.28</v>
      </c>
      <c r="N44" s="11">
        <f>[40]Dezembro!$J$17</f>
        <v>52.56</v>
      </c>
      <c r="O44" s="11">
        <f>[40]Dezembro!$J$18</f>
        <v>39.96</v>
      </c>
      <c r="P44" s="11">
        <f>[40]Dezembro!$J$19</f>
        <v>37.800000000000004</v>
      </c>
      <c r="Q44" s="11">
        <f>[40]Dezembro!$J$20</f>
        <v>24.48</v>
      </c>
      <c r="R44" s="11">
        <f>[40]Dezembro!$J$21</f>
        <v>34.92</v>
      </c>
      <c r="S44" s="11">
        <f>[40]Dezembro!$J$22</f>
        <v>33.119999999999997</v>
      </c>
      <c r="T44" s="11">
        <f>[40]Dezembro!$J$23</f>
        <v>23.759999999999998</v>
      </c>
      <c r="U44" s="11">
        <f>[40]Dezembro!$J$24</f>
        <v>38.519999999999996</v>
      </c>
      <c r="V44" s="11">
        <f>[40]Dezembro!$J$25</f>
        <v>43.56</v>
      </c>
      <c r="W44" s="11">
        <f>[40]Dezembro!$J$26</f>
        <v>53.28</v>
      </c>
      <c r="X44" s="11">
        <f>[40]Dezembro!$J$27</f>
        <v>49.680000000000007</v>
      </c>
      <c r="Y44" s="11">
        <f>[40]Dezembro!$J$28</f>
        <v>34.200000000000003</v>
      </c>
      <c r="Z44" s="11">
        <f>[40]Dezembro!$J$29</f>
        <v>33.119999999999997</v>
      </c>
      <c r="AA44" s="11">
        <f>[40]Dezembro!$J$30</f>
        <v>25.92</v>
      </c>
      <c r="AB44" s="11">
        <f>[40]Dezembro!$J$31</f>
        <v>42.12</v>
      </c>
      <c r="AC44" s="11">
        <f>[40]Dezembro!$J$32</f>
        <v>34.92</v>
      </c>
      <c r="AD44" s="11">
        <f>[40]Dezembro!$J$33</f>
        <v>37.440000000000005</v>
      </c>
      <c r="AE44" s="11">
        <f>[40]Dezembro!$J$34</f>
        <v>36.36</v>
      </c>
      <c r="AF44" s="11">
        <f>[40]Dezembro!$J$35</f>
        <v>28.8</v>
      </c>
      <c r="AG44" s="15">
        <f t="shared" ref="AG44:AG45" si="18">MAX(B44:AF44)</f>
        <v>53.28</v>
      </c>
      <c r="AH44" s="117">
        <f t="shared" ref="AH44:AH45" si="19">AVERAGE(B44:AF44)</f>
        <v>34.118709677419346</v>
      </c>
      <c r="AK44" t="s">
        <v>47</v>
      </c>
    </row>
    <row r="45" spans="1:38" x14ac:dyDescent="0.2">
      <c r="A45" s="59" t="s">
        <v>162</v>
      </c>
      <c r="B45" s="11">
        <f>[41]Dezembro!$J$5</f>
        <v>34.56</v>
      </c>
      <c r="C45" s="11">
        <f>[41]Dezembro!$J$6</f>
        <v>25.2</v>
      </c>
      <c r="D45" s="11">
        <f>[41]Dezembro!$J$7</f>
        <v>25.56</v>
      </c>
      <c r="E45" s="11">
        <f>[41]Dezembro!$J$8</f>
        <v>25.92</v>
      </c>
      <c r="F45" s="11">
        <f>[41]Dezembro!$J$9</f>
        <v>20.88</v>
      </c>
      <c r="G45" s="11">
        <f>[41]Dezembro!$J$10</f>
        <v>19.440000000000001</v>
      </c>
      <c r="H45" s="11">
        <f>[41]Dezembro!$J$11</f>
        <v>32.04</v>
      </c>
      <c r="I45" s="11">
        <f>[41]Dezembro!$J$12</f>
        <v>29.880000000000003</v>
      </c>
      <c r="J45" s="11">
        <f>[41]Dezembro!$J$13</f>
        <v>47.88</v>
      </c>
      <c r="K45" s="11">
        <f>[41]Dezembro!$J$14</f>
        <v>32.4</v>
      </c>
      <c r="L45" s="11">
        <f>[41]Dezembro!$J$15</f>
        <v>34.92</v>
      </c>
      <c r="M45" s="11">
        <f>[41]Dezembro!$J$16</f>
        <v>36</v>
      </c>
      <c r="N45" s="11">
        <f>[41]Dezembro!$J$17</f>
        <v>34.56</v>
      </c>
      <c r="O45" s="11">
        <f>[41]Dezembro!$J$18</f>
        <v>51.12</v>
      </c>
      <c r="P45" s="11">
        <f>[41]Dezembro!$J$19</f>
        <v>31.680000000000003</v>
      </c>
      <c r="Q45" s="11">
        <f>[41]Dezembro!$J$20</f>
        <v>26.64</v>
      </c>
      <c r="R45" s="11">
        <f>[41]Dezembro!$J$21</f>
        <v>24.48</v>
      </c>
      <c r="S45" s="11">
        <f>[41]Dezembro!$J$22</f>
        <v>32.4</v>
      </c>
      <c r="T45" s="11">
        <f>[41]Dezembro!$J$23</f>
        <v>34.200000000000003</v>
      </c>
      <c r="U45" s="11">
        <f>[41]Dezembro!$J$24</f>
        <v>29.16</v>
      </c>
      <c r="V45" s="11">
        <f>[41]Dezembro!$J$25</f>
        <v>44.28</v>
      </c>
      <c r="W45" s="11">
        <f>[41]Dezembro!$J$26</f>
        <v>53.28</v>
      </c>
      <c r="X45" s="11">
        <f>[41]Dezembro!$J$27</f>
        <v>39.96</v>
      </c>
      <c r="Y45" s="11">
        <f>[41]Dezembro!$J$28</f>
        <v>29.52</v>
      </c>
      <c r="Z45" s="11">
        <f>[41]Dezembro!$J$29</f>
        <v>41.76</v>
      </c>
      <c r="AA45" s="11">
        <f>[41]Dezembro!$J$30</f>
        <v>31.319999999999997</v>
      </c>
      <c r="AB45" s="11">
        <f>[41]Dezembro!$J$31</f>
        <v>97.2</v>
      </c>
      <c r="AC45" s="11">
        <f>[41]Dezembro!$J$32</f>
        <v>46.440000000000005</v>
      </c>
      <c r="AD45" s="11">
        <f>[41]Dezembro!$J$33</f>
        <v>37.080000000000005</v>
      </c>
      <c r="AE45" s="11">
        <f>[41]Dezembro!$J$34</f>
        <v>26.28</v>
      </c>
      <c r="AF45" s="11">
        <f>[41]Dezembro!$J$35</f>
        <v>54.72</v>
      </c>
      <c r="AG45" s="15">
        <f t="shared" si="18"/>
        <v>97.2</v>
      </c>
      <c r="AH45" s="117">
        <f t="shared" si="19"/>
        <v>36.476129032258065</v>
      </c>
      <c r="AK45" t="s">
        <v>47</v>
      </c>
      <c r="AL45" t="s">
        <v>47</v>
      </c>
    </row>
    <row r="46" spans="1:38" x14ac:dyDescent="0.2">
      <c r="A46" s="59" t="s">
        <v>19</v>
      </c>
      <c r="B46" s="11">
        <f>[42]Dezembro!$J$5</f>
        <v>33.119999999999997</v>
      </c>
      <c r="C46" s="11">
        <f>[42]Dezembro!$J$6</f>
        <v>38.159999999999997</v>
      </c>
      <c r="D46" s="11">
        <f>[42]Dezembro!$J$7</f>
        <v>30.6</v>
      </c>
      <c r="E46" s="11">
        <f>[42]Dezembro!$J$8</f>
        <v>19.8</v>
      </c>
      <c r="F46" s="11">
        <f>[42]Dezembro!$J$9</f>
        <v>21.6</v>
      </c>
      <c r="G46" s="11">
        <f>[42]Dezembro!$J$10</f>
        <v>28.8</v>
      </c>
      <c r="H46" s="11">
        <f>[42]Dezembro!$J$11</f>
        <v>33.480000000000004</v>
      </c>
      <c r="I46" s="11">
        <f>[42]Dezembro!$J$12</f>
        <v>34.200000000000003</v>
      </c>
      <c r="J46" s="11">
        <f>[42]Dezembro!$J$13</f>
        <v>41.76</v>
      </c>
      <c r="K46" s="11">
        <f>[42]Dezembro!$J$14</f>
        <v>27</v>
      </c>
      <c r="L46" s="11">
        <f>[42]Dezembro!$J$15</f>
        <v>38.519999999999996</v>
      </c>
      <c r="M46" s="11">
        <f>[42]Dezembro!$J$16</f>
        <v>33.840000000000003</v>
      </c>
      <c r="N46" s="11">
        <f>[42]Dezembro!$J$17</f>
        <v>38.880000000000003</v>
      </c>
      <c r="O46" s="11">
        <f>[42]Dezembro!$J$18</f>
        <v>42.480000000000004</v>
      </c>
      <c r="P46" s="11">
        <f>[42]Dezembro!$J$19</f>
        <v>45.36</v>
      </c>
      <c r="Q46" s="11">
        <f>[42]Dezembro!$J$20</f>
        <v>38.159999999999997</v>
      </c>
      <c r="R46" s="11">
        <f>[42]Dezembro!$J$21</f>
        <v>38.519999999999996</v>
      </c>
      <c r="S46" s="11">
        <f>[42]Dezembro!$J$22</f>
        <v>33.840000000000003</v>
      </c>
      <c r="T46" s="11">
        <f>[42]Dezembro!$J$23</f>
        <v>37.080000000000005</v>
      </c>
      <c r="U46" s="11">
        <f>[42]Dezembro!$J$24</f>
        <v>42.84</v>
      </c>
      <c r="V46" s="11">
        <f>[42]Dezembro!$J$25</f>
        <v>45</v>
      </c>
      <c r="W46" s="11">
        <f>[42]Dezembro!$J$26</f>
        <v>24.48</v>
      </c>
      <c r="X46" s="11">
        <f>[42]Dezembro!$J$27</f>
        <v>30.6</v>
      </c>
      <c r="Y46" s="11">
        <f>[42]Dezembro!$J$28</f>
        <v>28.08</v>
      </c>
      <c r="Z46" s="11">
        <f>[42]Dezembro!$J$29</f>
        <v>32.04</v>
      </c>
      <c r="AA46" s="11">
        <f>[42]Dezembro!$J$30</f>
        <v>30.240000000000002</v>
      </c>
      <c r="AB46" s="11">
        <f>[42]Dezembro!$J$31</f>
        <v>32.76</v>
      </c>
      <c r="AC46" s="11">
        <f>[42]Dezembro!$J$32</f>
        <v>36</v>
      </c>
      <c r="AD46" s="11">
        <f>[42]Dezembro!$J$33</f>
        <v>38.519999999999996</v>
      </c>
      <c r="AE46" s="11">
        <f>[42]Dezembro!$J$34</f>
        <v>43.56</v>
      </c>
      <c r="AF46" s="11">
        <f>[42]Dezembro!$J$35</f>
        <v>33.480000000000004</v>
      </c>
      <c r="AG46" s="15">
        <f t="shared" ref="AG46:AG49" si="20">MAX(B46:AF46)</f>
        <v>45.36</v>
      </c>
      <c r="AH46" s="117">
        <f t="shared" ref="AH46:AH49" si="21">AVERAGE(B46:AF46)</f>
        <v>34.606451612903228</v>
      </c>
      <c r="AI46" s="12" t="s">
        <v>47</v>
      </c>
      <c r="AJ46" t="s">
        <v>47</v>
      </c>
      <c r="AK46" t="s">
        <v>47</v>
      </c>
    </row>
    <row r="47" spans="1:38" x14ac:dyDescent="0.2">
      <c r="A47" s="59" t="s">
        <v>31</v>
      </c>
      <c r="B47" s="11">
        <f>[43]Dezembro!$J$5</f>
        <v>31.319999999999997</v>
      </c>
      <c r="C47" s="11">
        <f>[43]Dezembro!$J$6</f>
        <v>37.080000000000005</v>
      </c>
      <c r="D47" s="11">
        <f>[43]Dezembro!$J$7</f>
        <v>27</v>
      </c>
      <c r="E47" s="11">
        <f>[43]Dezembro!$J$8</f>
        <v>21.240000000000002</v>
      </c>
      <c r="F47" s="11">
        <f>[43]Dezembro!$J$9</f>
        <v>19.8</v>
      </c>
      <c r="G47" s="11">
        <f>[43]Dezembro!$J$10</f>
        <v>24.840000000000003</v>
      </c>
      <c r="H47" s="11">
        <f>[43]Dezembro!$J$11</f>
        <v>34.200000000000003</v>
      </c>
      <c r="I47" s="11">
        <f>[43]Dezembro!$J$12</f>
        <v>34.56</v>
      </c>
      <c r="J47" s="11">
        <f>[43]Dezembro!$J$13</f>
        <v>47.519999999999996</v>
      </c>
      <c r="K47" s="11">
        <f>[43]Dezembro!$J$14</f>
        <v>37.800000000000004</v>
      </c>
      <c r="L47" s="11">
        <f>[43]Dezembro!$J$15</f>
        <v>36.72</v>
      </c>
      <c r="M47" s="11">
        <f>[43]Dezembro!$J$16</f>
        <v>43.2</v>
      </c>
      <c r="N47" s="11">
        <f>[43]Dezembro!$J$17</f>
        <v>39.6</v>
      </c>
      <c r="O47" s="11">
        <f>[43]Dezembro!$J$18</f>
        <v>44.64</v>
      </c>
      <c r="P47" s="11">
        <f>[43]Dezembro!$J$19</f>
        <v>32.76</v>
      </c>
      <c r="Q47" s="11">
        <f>[43]Dezembro!$J$20</f>
        <v>33.119999999999997</v>
      </c>
      <c r="R47" s="11">
        <f>[43]Dezembro!$J$21</f>
        <v>35.64</v>
      </c>
      <c r="S47" s="11">
        <f>[43]Dezembro!$J$22</f>
        <v>33.480000000000004</v>
      </c>
      <c r="T47" s="11">
        <f>[43]Dezembro!$J$23</f>
        <v>25.2</v>
      </c>
      <c r="U47" s="11">
        <f>[43]Dezembro!$J$24</f>
        <v>31.680000000000003</v>
      </c>
      <c r="V47" s="11">
        <f>[43]Dezembro!$J$25</f>
        <v>83.88000000000001</v>
      </c>
      <c r="W47" s="11">
        <f>[43]Dezembro!$J$26</f>
        <v>33.480000000000004</v>
      </c>
      <c r="X47" s="11">
        <f>[43]Dezembro!$J$27</f>
        <v>29.52</v>
      </c>
      <c r="Y47" s="11">
        <f>[43]Dezembro!$J$28</f>
        <v>46.080000000000005</v>
      </c>
      <c r="Z47" s="11">
        <f>[43]Dezembro!$J$29</f>
        <v>32.04</v>
      </c>
      <c r="AA47" s="11">
        <f>[43]Dezembro!$J$30</f>
        <v>38.159999999999997</v>
      </c>
      <c r="AB47" s="11">
        <f>[43]Dezembro!$J$31</f>
        <v>27.720000000000002</v>
      </c>
      <c r="AC47" s="11">
        <f>[43]Dezembro!$J$32</f>
        <v>30.6</v>
      </c>
      <c r="AD47" s="11">
        <f>[43]Dezembro!$J$33</f>
        <v>30.240000000000002</v>
      </c>
      <c r="AE47" s="11">
        <f>[43]Dezembro!$J$34</f>
        <v>28.8</v>
      </c>
      <c r="AF47" s="11">
        <f>[43]Dezembro!$J$35</f>
        <v>28.8</v>
      </c>
      <c r="AG47" s="15">
        <f>MAX(B47:AF47)</f>
        <v>83.88000000000001</v>
      </c>
      <c r="AH47" s="117">
        <f t="shared" si="21"/>
        <v>34.861935483870965</v>
      </c>
      <c r="AK47" t="s">
        <v>47</v>
      </c>
    </row>
    <row r="48" spans="1:38" x14ac:dyDescent="0.2">
      <c r="A48" s="59" t="s">
        <v>44</v>
      </c>
      <c r="B48" s="11">
        <f>[44]Dezembro!$J$5</f>
        <v>24.48</v>
      </c>
      <c r="C48" s="11">
        <f>[44]Dezembro!$J$6</f>
        <v>36.72</v>
      </c>
      <c r="D48" s="11">
        <f>[44]Dezembro!$J$7</f>
        <v>41.4</v>
      </c>
      <c r="E48" s="11">
        <f>[44]Dezembro!$J$8</f>
        <v>35.28</v>
      </c>
      <c r="F48" s="11">
        <f>[44]Dezembro!$J$9</f>
        <v>30.6</v>
      </c>
      <c r="G48" s="11">
        <f>[44]Dezembro!$J$10</f>
        <v>29.880000000000003</v>
      </c>
      <c r="H48" s="11">
        <f>[44]Dezembro!$J$11</f>
        <v>32.04</v>
      </c>
      <c r="I48" s="11">
        <f>[44]Dezembro!$J$12</f>
        <v>42.12</v>
      </c>
      <c r="J48" s="11">
        <f>[44]Dezembro!$J$13</f>
        <v>48.6</v>
      </c>
      <c r="K48" s="11">
        <f>[44]Dezembro!$J$14</f>
        <v>46.800000000000004</v>
      </c>
      <c r="L48" s="11">
        <f>[44]Dezembro!$J$15</f>
        <v>36.72</v>
      </c>
      <c r="M48" s="11">
        <f>[44]Dezembro!$J$16</f>
        <v>83.160000000000011</v>
      </c>
      <c r="N48" s="11">
        <f>[44]Dezembro!$J$17</f>
        <v>41.04</v>
      </c>
      <c r="O48" s="11">
        <f>[44]Dezembro!$J$18</f>
        <v>51.84</v>
      </c>
      <c r="P48" s="11">
        <f>[44]Dezembro!$J$19</f>
        <v>30.96</v>
      </c>
      <c r="Q48" s="11">
        <f>[44]Dezembro!$J$20</f>
        <v>34.200000000000003</v>
      </c>
      <c r="R48" s="11">
        <f>[44]Dezembro!$J$21</f>
        <v>33.480000000000004</v>
      </c>
      <c r="S48" s="11">
        <f>[44]Dezembro!$J$22</f>
        <v>33.480000000000004</v>
      </c>
      <c r="T48" s="11">
        <f>[44]Dezembro!$J$23</f>
        <v>28.08</v>
      </c>
      <c r="U48" s="11">
        <f>[44]Dezembro!$J$24</f>
        <v>40.680000000000007</v>
      </c>
      <c r="V48" s="11">
        <f>[44]Dezembro!$J$25</f>
        <v>51.12</v>
      </c>
      <c r="W48" s="11">
        <f>[44]Dezembro!$J$26</f>
        <v>41.4</v>
      </c>
      <c r="X48" s="11">
        <f>[44]Dezembro!$J$27</f>
        <v>43.92</v>
      </c>
      <c r="Y48" s="11">
        <f>[44]Dezembro!$J$28</f>
        <v>33.480000000000004</v>
      </c>
      <c r="Z48" s="11">
        <f>[44]Dezembro!$J$29</f>
        <v>35.64</v>
      </c>
      <c r="AA48" s="11">
        <f>[44]Dezembro!$J$30</f>
        <v>41.76</v>
      </c>
      <c r="AB48" s="11">
        <f>[44]Dezembro!$J$31</f>
        <v>43.56</v>
      </c>
      <c r="AC48" s="11">
        <f>[44]Dezembro!$J$32</f>
        <v>29.880000000000003</v>
      </c>
      <c r="AD48" s="11">
        <f>[44]Dezembro!$J$33</f>
        <v>42.480000000000004</v>
      </c>
      <c r="AE48" s="11">
        <f>[44]Dezembro!$J$34</f>
        <v>37.080000000000005</v>
      </c>
      <c r="AF48" s="11">
        <f>[44]Dezembro!$J$35</f>
        <v>40.32</v>
      </c>
      <c r="AG48" s="15">
        <f>MAX(B48:AF48)</f>
        <v>83.160000000000011</v>
      </c>
      <c r="AH48" s="117">
        <f t="shared" si="21"/>
        <v>39.425806451612907</v>
      </c>
      <c r="AI48" s="12" t="s">
        <v>47</v>
      </c>
    </row>
    <row r="49" spans="1:37" x14ac:dyDescent="0.2">
      <c r="A49" s="59" t="s">
        <v>20</v>
      </c>
      <c r="B49" s="11">
        <f>[45]Dezembro!$J$5</f>
        <v>23.759999999999998</v>
      </c>
      <c r="C49" s="11">
        <f>[45]Dezembro!$J$6</f>
        <v>30.6</v>
      </c>
      <c r="D49" s="11">
        <f>[45]Dezembro!$J$7</f>
        <v>25.2</v>
      </c>
      <c r="E49" s="11">
        <f>[45]Dezembro!$J$8</f>
        <v>23.400000000000002</v>
      </c>
      <c r="F49" s="11">
        <f>[45]Dezembro!$J$9</f>
        <v>27</v>
      </c>
      <c r="G49" s="11">
        <f>[45]Dezembro!$J$10</f>
        <v>21.96</v>
      </c>
      <c r="H49" s="11">
        <f>[45]Dezembro!$J$11</f>
        <v>33.480000000000004</v>
      </c>
      <c r="I49" s="11">
        <f>[45]Dezembro!$J$12</f>
        <v>30.6</v>
      </c>
      <c r="J49" s="11">
        <f>[45]Dezembro!$J$13</f>
        <v>32.04</v>
      </c>
      <c r="K49" s="11">
        <f>[45]Dezembro!$J$14</f>
        <v>30.240000000000002</v>
      </c>
      <c r="L49" s="11">
        <f>[45]Dezembro!$J$15</f>
        <v>29.880000000000003</v>
      </c>
      <c r="M49" s="11">
        <f>[45]Dezembro!$J$16</f>
        <v>33.840000000000003</v>
      </c>
      <c r="N49" s="11">
        <f>[45]Dezembro!$J$17</f>
        <v>33.840000000000003</v>
      </c>
      <c r="O49" s="11">
        <f>[45]Dezembro!$J$18</f>
        <v>57.24</v>
      </c>
      <c r="P49" s="11">
        <f>[45]Dezembro!$J$19</f>
        <v>31.680000000000003</v>
      </c>
      <c r="Q49" s="11">
        <f>[45]Dezembro!$J$20</f>
        <v>22.32</v>
      </c>
      <c r="R49" s="11">
        <f>[45]Dezembro!$J$21</f>
        <v>29.16</v>
      </c>
      <c r="S49" s="11">
        <f>[45]Dezembro!$J$22</f>
        <v>28.08</v>
      </c>
      <c r="T49" s="11">
        <f>[45]Dezembro!$J$23</f>
        <v>24.48</v>
      </c>
      <c r="U49" s="11">
        <f>[45]Dezembro!$J$24</f>
        <v>30.6</v>
      </c>
      <c r="V49" s="11">
        <f>[45]Dezembro!$J$25</f>
        <v>45.36</v>
      </c>
      <c r="W49" s="11">
        <f>[45]Dezembro!$J$26</f>
        <v>32.04</v>
      </c>
      <c r="X49" s="11">
        <f>[45]Dezembro!$J$27</f>
        <v>38.159999999999997</v>
      </c>
      <c r="Y49" s="11">
        <f>[45]Dezembro!$J$28</f>
        <v>28.44</v>
      </c>
      <c r="Z49" s="11">
        <f>[45]Dezembro!$J$29</f>
        <v>59.760000000000005</v>
      </c>
      <c r="AA49" s="11">
        <f>[45]Dezembro!$J$30</f>
        <v>29.880000000000003</v>
      </c>
      <c r="AB49" s="11">
        <f>[45]Dezembro!$J$31</f>
        <v>31.680000000000003</v>
      </c>
      <c r="AC49" s="11">
        <f>[45]Dezembro!$J$32</f>
        <v>44.28</v>
      </c>
      <c r="AD49" s="11">
        <f>[45]Dezembro!$J$33</f>
        <v>40.32</v>
      </c>
      <c r="AE49" s="11">
        <f>[45]Dezembro!$J$34</f>
        <v>25.2</v>
      </c>
      <c r="AF49" s="11">
        <f>[45]Dezembro!$J$35</f>
        <v>25.92</v>
      </c>
      <c r="AG49" s="15">
        <f t="shared" si="20"/>
        <v>59.760000000000005</v>
      </c>
      <c r="AH49" s="117">
        <f t="shared" si="21"/>
        <v>32.27225806451613</v>
      </c>
    </row>
    <row r="50" spans="1:37" s="5" customFormat="1" ht="17.100000000000001" customHeight="1" x14ac:dyDescent="0.2">
      <c r="A50" s="60" t="s">
        <v>33</v>
      </c>
      <c r="B50" s="13">
        <f t="shared" ref="B50:AG50" si="22">MAX(B5:B49)</f>
        <v>49.680000000000007</v>
      </c>
      <c r="C50" s="13">
        <f t="shared" si="22"/>
        <v>49.32</v>
      </c>
      <c r="D50" s="13">
        <f t="shared" si="22"/>
        <v>46.800000000000004</v>
      </c>
      <c r="E50" s="13">
        <f t="shared" si="22"/>
        <v>35.28</v>
      </c>
      <c r="F50" s="13">
        <f t="shared" si="22"/>
        <v>32.76</v>
      </c>
      <c r="G50" s="13">
        <f t="shared" si="22"/>
        <v>52.56</v>
      </c>
      <c r="H50" s="13">
        <f t="shared" si="22"/>
        <v>46.080000000000005</v>
      </c>
      <c r="I50" s="13">
        <f t="shared" si="22"/>
        <v>42.12</v>
      </c>
      <c r="J50" s="13">
        <f t="shared" si="22"/>
        <v>51.480000000000004</v>
      </c>
      <c r="K50" s="13">
        <f t="shared" si="22"/>
        <v>51.480000000000004</v>
      </c>
      <c r="L50" s="13">
        <f t="shared" si="22"/>
        <v>56.519999999999996</v>
      </c>
      <c r="M50" s="13">
        <f t="shared" si="22"/>
        <v>83.160000000000011</v>
      </c>
      <c r="N50" s="13">
        <f t="shared" si="22"/>
        <v>84.24</v>
      </c>
      <c r="O50" s="13">
        <f t="shared" si="22"/>
        <v>57.24</v>
      </c>
      <c r="P50" s="13">
        <f t="shared" si="22"/>
        <v>81.72</v>
      </c>
      <c r="Q50" s="13">
        <f t="shared" si="22"/>
        <v>59.04</v>
      </c>
      <c r="R50" s="13">
        <f t="shared" si="22"/>
        <v>58.680000000000007</v>
      </c>
      <c r="S50" s="13">
        <f t="shared" si="22"/>
        <v>74.88000000000001</v>
      </c>
      <c r="T50" s="13">
        <f t="shared" si="22"/>
        <v>77.400000000000006</v>
      </c>
      <c r="U50" s="13">
        <f t="shared" si="22"/>
        <v>66.600000000000009</v>
      </c>
      <c r="V50" s="13">
        <f t="shared" si="22"/>
        <v>83.88000000000001</v>
      </c>
      <c r="W50" s="13">
        <f t="shared" si="22"/>
        <v>75.960000000000008</v>
      </c>
      <c r="X50" s="13">
        <f t="shared" si="22"/>
        <v>68.400000000000006</v>
      </c>
      <c r="Y50" s="13">
        <f t="shared" si="22"/>
        <v>46.080000000000005</v>
      </c>
      <c r="Z50" s="13">
        <f t="shared" si="22"/>
        <v>59.760000000000005</v>
      </c>
      <c r="AA50" s="13">
        <f t="shared" si="22"/>
        <v>54.72</v>
      </c>
      <c r="AB50" s="13">
        <f t="shared" si="22"/>
        <v>97.2</v>
      </c>
      <c r="AC50" s="13">
        <f t="shared" si="22"/>
        <v>48.6</v>
      </c>
      <c r="AD50" s="13">
        <f t="shared" si="22"/>
        <v>58.680000000000007</v>
      </c>
      <c r="AE50" s="13">
        <f t="shared" si="22"/>
        <v>43.56</v>
      </c>
      <c r="AF50" s="13">
        <f t="shared" si="22"/>
        <v>54.72</v>
      </c>
      <c r="AG50" s="15">
        <f t="shared" si="22"/>
        <v>97.2</v>
      </c>
      <c r="AH50" s="95">
        <f>AVERAGE(AH5:AH49)</f>
        <v>34.118273805416592</v>
      </c>
    </row>
    <row r="51" spans="1:37" x14ac:dyDescent="0.2">
      <c r="A51" s="48"/>
      <c r="B51" s="49"/>
      <c r="C51" s="49"/>
      <c r="D51" s="49" t="s">
        <v>101</v>
      </c>
      <c r="E51" s="49"/>
      <c r="F51" s="49"/>
      <c r="G51" s="49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56"/>
      <c r="AE51" s="62" t="s">
        <v>47</v>
      </c>
      <c r="AF51" s="62"/>
      <c r="AG51" s="53"/>
      <c r="AH51" s="55"/>
    </row>
    <row r="52" spans="1:37" x14ac:dyDescent="0.2">
      <c r="A52" s="48"/>
      <c r="B52" s="50" t="s">
        <v>102</v>
      </c>
      <c r="C52" s="50"/>
      <c r="D52" s="50"/>
      <c r="E52" s="50"/>
      <c r="F52" s="50"/>
      <c r="G52" s="50"/>
      <c r="H52" s="50"/>
      <c r="I52" s="50"/>
      <c r="J52" s="91"/>
      <c r="K52" s="91"/>
      <c r="L52" s="91"/>
      <c r="M52" s="91" t="s">
        <v>45</v>
      </c>
      <c r="N52" s="91"/>
      <c r="O52" s="91"/>
      <c r="P52" s="91"/>
      <c r="Q52" s="91"/>
      <c r="R52" s="91"/>
      <c r="S52" s="91"/>
      <c r="T52" s="140" t="s">
        <v>97</v>
      </c>
      <c r="U52" s="140"/>
      <c r="V52" s="140"/>
      <c r="W52" s="140"/>
      <c r="X52" s="140"/>
      <c r="Y52" s="91"/>
      <c r="Z52" s="91"/>
      <c r="AA52" s="91"/>
      <c r="AB52" s="91"/>
      <c r="AC52" s="91"/>
      <c r="AD52" s="91"/>
      <c r="AE52" s="91"/>
      <c r="AF52" s="120"/>
      <c r="AG52" s="53"/>
      <c r="AH52" s="52"/>
    </row>
    <row r="53" spans="1:37" x14ac:dyDescent="0.2">
      <c r="A53" s="51"/>
      <c r="B53" s="91"/>
      <c r="C53" s="91"/>
      <c r="D53" s="91"/>
      <c r="E53" s="91"/>
      <c r="F53" s="91"/>
      <c r="G53" s="91"/>
      <c r="H53" s="91"/>
      <c r="I53" s="91"/>
      <c r="J53" s="92"/>
      <c r="K53" s="92"/>
      <c r="L53" s="92"/>
      <c r="M53" s="92" t="s">
        <v>46</v>
      </c>
      <c r="N53" s="92"/>
      <c r="O53" s="92"/>
      <c r="P53" s="92"/>
      <c r="Q53" s="91"/>
      <c r="R53" s="91"/>
      <c r="S53" s="91"/>
      <c r="T53" s="141" t="s">
        <v>98</v>
      </c>
      <c r="U53" s="141"/>
      <c r="V53" s="141"/>
      <c r="W53" s="141"/>
      <c r="X53" s="141"/>
      <c r="Y53" s="91"/>
      <c r="Z53" s="91"/>
      <c r="AA53" s="91"/>
      <c r="AB53" s="91"/>
      <c r="AC53" s="91"/>
      <c r="AD53" s="56"/>
      <c r="AE53" s="56"/>
      <c r="AF53" s="56"/>
      <c r="AG53" s="53"/>
      <c r="AH53" s="52"/>
    </row>
    <row r="54" spans="1:37" x14ac:dyDescent="0.2">
      <c r="A54" s="48"/>
      <c r="B54" s="49"/>
      <c r="C54" s="49"/>
      <c r="D54" s="49"/>
      <c r="E54" s="49"/>
      <c r="F54" s="49"/>
      <c r="G54" s="49"/>
      <c r="H54" s="49"/>
      <c r="I54" s="49"/>
      <c r="J54" s="49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56"/>
      <c r="AE54" s="56"/>
      <c r="AF54" s="56"/>
      <c r="AG54" s="53"/>
      <c r="AH54" s="96"/>
    </row>
    <row r="55" spans="1:37" x14ac:dyDescent="0.2">
      <c r="A55" s="5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56"/>
      <c r="AF55" s="56"/>
      <c r="AG55" s="53"/>
      <c r="AH55" s="55"/>
      <c r="AK55" t="s">
        <v>47</v>
      </c>
    </row>
    <row r="56" spans="1:37" x14ac:dyDescent="0.2">
      <c r="A56" s="51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57"/>
      <c r="AF56" s="57"/>
      <c r="AG56" s="53"/>
      <c r="AH56" s="55"/>
    </row>
    <row r="57" spans="1:37" ht="13.5" thickBot="1" x14ac:dyDescent="0.25">
      <c r="A57" s="63"/>
      <c r="B57" s="64"/>
      <c r="C57" s="64"/>
      <c r="D57" s="64"/>
      <c r="E57" s="64"/>
      <c r="F57" s="64"/>
      <c r="G57" s="64" t="s">
        <v>47</v>
      </c>
      <c r="H57" s="64"/>
      <c r="I57" s="64"/>
      <c r="J57" s="64"/>
      <c r="K57" s="64"/>
      <c r="L57" s="64" t="s">
        <v>47</v>
      </c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5"/>
      <c r="AH57" s="97"/>
    </row>
    <row r="58" spans="1:37" x14ac:dyDescent="0.2">
      <c r="AG58" s="7"/>
    </row>
    <row r="61" spans="1:37" x14ac:dyDescent="0.2">
      <c r="R61" s="2" t="s">
        <v>47</v>
      </c>
      <c r="S61" s="2" t="s">
        <v>47</v>
      </c>
    </row>
    <row r="62" spans="1:37" x14ac:dyDescent="0.2">
      <c r="N62" s="2" t="s">
        <v>47</v>
      </c>
      <c r="O62" s="2" t="s">
        <v>47</v>
      </c>
      <c r="S62" s="2" t="s">
        <v>47</v>
      </c>
    </row>
    <row r="63" spans="1:37" x14ac:dyDescent="0.2">
      <c r="N63" s="2" t="s">
        <v>47</v>
      </c>
    </row>
    <row r="64" spans="1:37" x14ac:dyDescent="0.2">
      <c r="G64" s="2" t="s">
        <v>47</v>
      </c>
    </row>
    <row r="65" spans="7:29" x14ac:dyDescent="0.2">
      <c r="L65" s="2" t="s">
        <v>47</v>
      </c>
      <c r="M65" s="2" t="s">
        <v>47</v>
      </c>
      <c r="O65" s="2" t="s">
        <v>47</v>
      </c>
      <c r="P65" s="2" t="s">
        <v>47</v>
      </c>
      <c r="W65" s="2" t="s">
        <v>229</v>
      </c>
      <c r="AA65" s="2" t="s">
        <v>47</v>
      </c>
      <c r="AC65" s="2" t="s">
        <v>47</v>
      </c>
    </row>
    <row r="66" spans="7:29" x14ac:dyDescent="0.2">
      <c r="K66" s="2" t="s">
        <v>47</v>
      </c>
    </row>
    <row r="67" spans="7:29" x14ac:dyDescent="0.2">
      <c r="K67" s="2" t="s">
        <v>47</v>
      </c>
    </row>
    <row r="68" spans="7:29" x14ac:dyDescent="0.2">
      <c r="G68" s="2" t="s">
        <v>47</v>
      </c>
      <c r="H68" s="2" t="s">
        <v>47</v>
      </c>
    </row>
    <row r="69" spans="7:29" x14ac:dyDescent="0.2">
      <c r="P69" s="2" t="s">
        <v>47</v>
      </c>
    </row>
    <row r="71" spans="7:29" x14ac:dyDescent="0.2">
      <c r="H71" s="2" t="s">
        <v>47</v>
      </c>
      <c r="Z71" s="2" t="s">
        <v>47</v>
      </c>
    </row>
    <row r="72" spans="7:29" x14ac:dyDescent="0.2">
      <c r="I72" s="2" t="s">
        <v>47</v>
      </c>
      <c r="T72" s="2" t="s">
        <v>47</v>
      </c>
    </row>
  </sheetData>
  <sheetProtection password="C6EC" sheet="1" objects="1" scenarios="1"/>
  <mergeCells count="36"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2018-11-22T17:22:01Z</cp:lastPrinted>
  <dcterms:created xsi:type="dcterms:W3CDTF">2008-08-15T13:32:29Z</dcterms:created>
  <dcterms:modified xsi:type="dcterms:W3CDTF">2022-03-10T19:11:36Z</dcterms:modified>
</cp:coreProperties>
</file>