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45621"/>
</workbook>
</file>

<file path=xl/calcChain.xml><?xml version="1.0" encoding="utf-8"?>
<calcChain xmlns="http://schemas.openxmlformats.org/spreadsheetml/2006/main">
  <c r="AI38" i="14" l="1"/>
  <c r="AH38" i="14"/>
  <c r="AG38" i="14"/>
  <c r="AI35" i="14"/>
  <c r="AH35" i="14"/>
  <c r="AG35" i="14"/>
  <c r="AI31" i="14"/>
  <c r="AH31" i="14"/>
  <c r="AG31" i="14"/>
  <c r="AI26" i="14"/>
  <c r="AH26" i="14"/>
  <c r="AG26" i="14"/>
  <c r="AI25" i="14"/>
  <c r="AH25" i="14"/>
  <c r="AG25" i="14"/>
  <c r="AI15" i="14"/>
  <c r="AH15" i="14"/>
  <c r="AG15" i="14"/>
  <c r="AI9" i="14"/>
  <c r="AH9" i="14"/>
  <c r="AG9" i="14"/>
  <c r="AI7" i="14"/>
  <c r="AH7" i="14"/>
  <c r="AG7" i="14"/>
  <c r="AH38" i="15"/>
  <c r="AG38" i="15"/>
  <c r="AH35" i="15"/>
  <c r="AG35" i="15"/>
  <c r="AH31" i="15"/>
  <c r="AG31" i="15"/>
  <c r="AH26" i="15"/>
  <c r="AG26" i="15"/>
  <c r="AH25" i="15"/>
  <c r="AG25" i="15"/>
  <c r="AH15" i="15"/>
  <c r="AG15" i="15"/>
  <c r="AH9" i="15"/>
  <c r="AG9" i="15"/>
  <c r="AH7" i="15"/>
  <c r="AG7" i="15"/>
  <c r="AH38" i="12"/>
  <c r="AG38" i="12"/>
  <c r="AH35" i="12"/>
  <c r="AG35" i="12"/>
  <c r="AH31" i="12"/>
  <c r="AG31" i="12"/>
  <c r="AH26" i="12"/>
  <c r="AG26" i="12"/>
  <c r="AH25" i="12"/>
  <c r="AG25" i="12"/>
  <c r="AH15" i="12"/>
  <c r="AG15" i="12"/>
  <c r="AH9" i="12"/>
  <c r="AG9" i="12"/>
  <c r="AH7" i="12"/>
  <c r="AG7" i="12"/>
  <c r="AH38" i="9"/>
  <c r="AG38" i="9"/>
  <c r="AH35" i="9"/>
  <c r="AG35" i="9"/>
  <c r="AH31" i="9"/>
  <c r="AG31" i="9"/>
  <c r="AH26" i="9"/>
  <c r="AG26" i="9"/>
  <c r="AH25" i="9"/>
  <c r="AG25" i="9"/>
  <c r="AH15" i="9"/>
  <c r="AG15" i="9"/>
  <c r="AH9" i="9"/>
  <c r="AG9" i="9"/>
  <c r="AH7" i="9"/>
  <c r="AG7" i="9"/>
  <c r="AH38" i="8"/>
  <c r="AG38" i="8"/>
  <c r="AH35" i="8"/>
  <c r="AG35" i="8"/>
  <c r="AH31" i="8"/>
  <c r="AG31" i="8"/>
  <c r="AH26" i="8"/>
  <c r="AG26" i="8"/>
  <c r="AH25" i="8"/>
  <c r="AG25" i="8"/>
  <c r="AH15" i="8"/>
  <c r="AG15" i="8"/>
  <c r="AH9" i="8"/>
  <c r="AG9" i="8"/>
  <c r="AH7" i="8"/>
  <c r="AG7" i="8"/>
  <c r="AG38" i="7"/>
  <c r="AG35" i="7"/>
  <c r="AG31" i="7"/>
  <c r="AG26" i="7"/>
  <c r="AG25" i="7"/>
  <c r="AG15" i="7"/>
  <c r="AG9" i="7"/>
  <c r="AG7" i="7"/>
  <c r="AH38" i="6"/>
  <c r="AG38" i="6"/>
  <c r="AH35" i="6"/>
  <c r="AG35" i="6"/>
  <c r="AH31" i="6"/>
  <c r="AG31" i="6"/>
  <c r="AH26" i="6"/>
  <c r="AG26" i="6"/>
  <c r="AH25" i="6"/>
  <c r="AG25" i="6"/>
  <c r="AH15" i="6"/>
  <c r="AG15" i="6"/>
  <c r="AH9" i="6"/>
  <c r="AG9" i="6"/>
  <c r="AH7" i="6"/>
  <c r="AG7" i="6"/>
  <c r="AH38" i="5"/>
  <c r="AG38" i="5"/>
  <c r="AH35" i="5"/>
  <c r="AG35" i="5"/>
  <c r="AH31" i="5"/>
  <c r="AG31" i="5"/>
  <c r="AH26" i="5"/>
  <c r="AG26" i="5"/>
  <c r="AH25" i="5"/>
  <c r="AG25" i="5"/>
  <c r="AH15" i="5"/>
  <c r="AG15" i="5"/>
  <c r="AH9" i="5"/>
  <c r="AG9" i="5"/>
  <c r="AH7" i="5"/>
  <c r="AG7" i="5"/>
  <c r="AG38" i="4"/>
  <c r="AG35" i="4"/>
  <c r="AG31" i="4"/>
  <c r="AG26" i="4"/>
  <c r="AG25" i="4"/>
  <c r="AG15" i="4"/>
  <c r="AG9" i="4"/>
  <c r="AG7" i="4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8" i="4" l="1"/>
  <c r="AG8" i="7"/>
  <c r="AG49" i="9"/>
  <c r="AH49" i="9"/>
  <c r="AG8" i="12"/>
  <c r="AH8" i="12"/>
  <c r="AG39" i="15"/>
  <c r="AH39" i="15"/>
  <c r="AG8" i="6"/>
  <c r="AH8" i="6"/>
  <c r="AG49" i="8"/>
  <c r="AH49" i="8"/>
  <c r="AH8" i="9"/>
  <c r="AG8" i="9"/>
  <c r="AG8" i="5"/>
  <c r="AH8" i="5"/>
  <c r="AG49" i="7"/>
  <c r="AH8" i="8"/>
  <c r="AG8" i="8"/>
  <c r="AH8" i="15"/>
  <c r="AG8" i="15"/>
  <c r="AG32" i="4"/>
  <c r="AG32" i="7"/>
  <c r="AH32" i="12"/>
  <c r="AG32" i="12"/>
  <c r="AH32" i="6"/>
  <c r="AG32" i="6"/>
  <c r="AH32" i="9"/>
  <c r="AG32" i="9"/>
  <c r="AI32" i="14"/>
  <c r="AH32" i="14"/>
  <c r="AG32" i="14"/>
  <c r="AH32" i="5"/>
  <c r="AG32" i="5"/>
  <c r="AH32" i="8"/>
  <c r="AG32" i="8"/>
  <c r="AH32" i="15"/>
  <c r="AG32" i="15"/>
  <c r="AI8" i="14"/>
  <c r="AH8" i="14"/>
  <c r="AG8" i="14"/>
  <c r="AI20" i="14"/>
  <c r="AG22" i="14"/>
  <c r="AH22" i="14"/>
  <c r="AI22" i="14"/>
  <c r="AH41" i="8"/>
  <c r="AG43" i="7" l="1"/>
  <c r="AI45" i="14"/>
  <c r="AH45" i="6"/>
  <c r="AG45" i="14"/>
  <c r="AH43" i="9"/>
  <c r="AG41" i="4"/>
  <c r="AH41" i="12"/>
  <c r="AG41" i="14"/>
  <c r="AG43" i="4"/>
  <c r="AH41" i="5"/>
  <c r="AG45" i="7"/>
  <c r="AH43" i="8"/>
  <c r="AH45" i="9"/>
  <c r="AH43" i="12"/>
  <c r="AG43" i="14"/>
  <c r="AH45" i="5"/>
  <c r="AH43" i="6"/>
  <c r="AG41" i="7"/>
  <c r="AH41" i="9"/>
  <c r="AH43" i="15"/>
  <c r="AI41" i="14"/>
  <c r="AH43" i="14"/>
  <c r="AG45" i="4"/>
  <c r="AH43" i="5"/>
  <c r="AH41" i="6"/>
  <c r="AH45" i="8"/>
  <c r="AH41" i="15"/>
  <c r="AI43" i="14"/>
  <c r="AH45" i="14"/>
  <c r="AH41" i="14"/>
  <c r="AG43" i="15"/>
  <c r="AG41" i="15"/>
  <c r="AG43" i="12"/>
  <c r="AG41" i="12"/>
  <c r="AG45" i="9"/>
  <c r="AG43" i="9"/>
  <c r="AG41" i="9"/>
  <c r="AG45" i="8"/>
  <c r="AG43" i="8"/>
  <c r="AG41" i="8"/>
  <c r="AG45" i="6"/>
  <c r="AG43" i="6"/>
  <c r="AG41" i="6"/>
  <c r="AG45" i="5"/>
  <c r="AG43" i="5"/>
  <c r="AG41" i="5"/>
  <c r="AI47" i="14" l="1"/>
  <c r="AG46" i="6" l="1"/>
  <c r="AG48" i="6"/>
  <c r="AG27" i="7"/>
  <c r="AG39" i="7"/>
  <c r="AG46" i="7"/>
  <c r="AG46" i="14"/>
  <c r="AG23" i="8"/>
  <c r="AH39" i="6"/>
  <c r="AH22" i="8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9" i="5"/>
  <c r="AG46" i="5"/>
  <c r="AG48" i="5"/>
  <c r="AH27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G5" i="7"/>
  <c r="AH5" i="8"/>
  <c r="AG5" i="9"/>
  <c r="AG5" i="12"/>
  <c r="AG5" i="15"/>
  <c r="AH49" i="6"/>
  <c r="AG19" i="7"/>
  <c r="AG30" i="7"/>
  <c r="AG44" i="7"/>
  <c r="AG47" i="14"/>
  <c r="AH49" i="14"/>
  <c r="AH19" i="5"/>
  <c r="AH19" i="6"/>
  <c r="AH23" i="6"/>
  <c r="AG28" i="6"/>
  <c r="AH28" i="8"/>
  <c r="AH33" i="8"/>
  <c r="AH40" i="8"/>
  <c r="AH47" i="8"/>
  <c r="AH28" i="9"/>
  <c r="AG11" i="12"/>
  <c r="AH17" i="12"/>
  <c r="AH28" i="12"/>
  <c r="AH33" i="12"/>
  <c r="AH47" i="12"/>
  <c r="AG11" i="15"/>
  <c r="AH17" i="15"/>
  <c r="AH21" i="15"/>
  <c r="AH28" i="15"/>
  <c r="AH33" i="15"/>
  <c r="AH40" i="15"/>
  <c r="AH47" i="15"/>
  <c r="AI17" i="14"/>
  <c r="AH21" i="14"/>
  <c r="AG27" i="14"/>
  <c r="AH28" i="14"/>
  <c r="AI29" i="14"/>
  <c r="AG30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49" i="5"/>
  <c r="AH11" i="6"/>
  <c r="AG30" i="6"/>
  <c r="AH37" i="6"/>
  <c r="AG11" i="9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G17" i="6"/>
  <c r="AH18" i="6"/>
  <c r="AG19" i="6"/>
  <c r="AG21" i="6"/>
  <c r="AH22" i="6"/>
  <c r="AG23" i="6"/>
  <c r="AH29" i="6"/>
  <c r="AG34" i="6"/>
  <c r="AH42" i="6"/>
  <c r="AG44" i="6"/>
  <c r="AG47" i="6"/>
  <c r="AH48" i="6"/>
  <c r="AG18" i="7"/>
  <c r="AG22" i="7"/>
  <c r="AG29" i="7"/>
  <c r="AG34" i="7"/>
  <c r="AG42" i="7"/>
  <c r="AG48" i="7"/>
  <c r="AG17" i="8"/>
  <c r="AG21" i="8"/>
  <c r="AG27" i="8"/>
  <c r="AG29" i="8"/>
  <c r="AH39" i="8"/>
  <c r="AG46" i="8"/>
  <c r="AG48" i="8"/>
  <c r="AH12" i="9"/>
  <c r="AG18" i="9"/>
  <c r="AG20" i="9"/>
  <c r="AG22" i="9"/>
  <c r="AG27" i="9"/>
  <c r="AG29" i="9"/>
  <c r="AH39" i="9"/>
  <c r="AG46" i="9"/>
  <c r="AG48" i="9"/>
  <c r="AG18" i="12"/>
  <c r="AG20" i="12"/>
  <c r="AG22" i="12"/>
  <c r="AG27" i="12"/>
  <c r="AG29" i="12"/>
  <c r="AG46" i="12"/>
  <c r="AG48" i="12"/>
  <c r="AG18" i="15"/>
  <c r="AG20" i="15"/>
  <c r="AG22" i="15"/>
  <c r="AG27" i="15"/>
  <c r="AG40" i="15"/>
  <c r="AG46" i="15"/>
  <c r="AG48" i="15"/>
  <c r="AH12" i="14"/>
  <c r="AG20" i="14"/>
  <c r="AI21" i="14"/>
  <c r="AI27" i="14"/>
  <c r="AG28" i="14"/>
  <c r="AG33" i="14"/>
  <c r="AI34" i="14"/>
  <c r="AG37" i="14"/>
  <c r="AH40" i="14"/>
  <c r="AI42" i="14"/>
  <c r="AG48" i="14"/>
  <c r="AI49" i="14"/>
  <c r="AH21" i="5"/>
  <c r="AH28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11" i="9"/>
  <c r="AH19" i="9"/>
  <c r="AH23" i="9"/>
  <c r="AH30" i="9"/>
  <c r="AG33" i="9"/>
  <c r="AH37" i="9"/>
  <c r="AH44" i="9"/>
  <c r="AH11" i="12"/>
  <c r="AH19" i="12"/>
  <c r="AH23" i="12"/>
  <c r="AH30" i="12"/>
  <c r="AG33" i="12"/>
  <c r="AH37" i="12"/>
  <c r="AH44" i="12"/>
  <c r="AH11" i="15"/>
  <c r="AH19" i="15"/>
  <c r="AH23" i="15"/>
  <c r="AH30" i="15"/>
  <c r="AG33" i="15"/>
  <c r="AH37" i="15"/>
  <c r="AH44" i="15"/>
  <c r="AG11" i="14"/>
  <c r="AI12" i="14"/>
  <c r="AI19" i="14"/>
  <c r="AI23" i="14"/>
  <c r="AG34" i="14"/>
  <c r="AG39" i="14"/>
  <c r="AI40" i="14"/>
  <c r="AG42" i="14"/>
  <c r="AH47" i="14"/>
  <c r="AG49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H33" i="14"/>
  <c r="AI33" i="14"/>
  <c r="AI30" i="14"/>
  <c r="AH27" i="14"/>
  <c r="AH29" i="14"/>
  <c r="AG17" i="14"/>
  <c r="AI18" i="14"/>
  <c r="AG19" i="14"/>
  <c r="AG23" i="14"/>
  <c r="AH18" i="14"/>
  <c r="AH17" i="14"/>
  <c r="AH19" i="14"/>
  <c r="AH23" i="14"/>
  <c r="AH20" i="14"/>
  <c r="AH11" i="14"/>
  <c r="AI11" i="14"/>
  <c r="AH5" i="14"/>
  <c r="AI5" i="14"/>
  <c r="AH46" i="15"/>
  <c r="AG42" i="15"/>
  <c r="AG37" i="15"/>
  <c r="AG34" i="15"/>
  <c r="AH27" i="15"/>
  <c r="AG29" i="15"/>
  <c r="AG19" i="15"/>
  <c r="AG23" i="15"/>
  <c r="AH20" i="15"/>
  <c r="AG6" i="15"/>
  <c r="AH46" i="12"/>
  <c r="AG44" i="12"/>
  <c r="AG42" i="12"/>
  <c r="AG40" i="12"/>
  <c r="AG37" i="12"/>
  <c r="AG34" i="12"/>
  <c r="AH27" i="12"/>
  <c r="AG30" i="12"/>
  <c r="AH20" i="12"/>
  <c r="AG19" i="12"/>
  <c r="AG23" i="12"/>
  <c r="AG6" i="12"/>
  <c r="AH46" i="9"/>
  <c r="AG44" i="9"/>
  <c r="AG42" i="9"/>
  <c r="AG40" i="9"/>
  <c r="AG37" i="9"/>
  <c r="AG34" i="9"/>
  <c r="AG30" i="9"/>
  <c r="AH27" i="9"/>
  <c r="AG19" i="9"/>
  <c r="AG23" i="9"/>
  <c r="AH20" i="9"/>
  <c r="AG12" i="9"/>
  <c r="AG6" i="9"/>
  <c r="AH46" i="8"/>
  <c r="AG42" i="8"/>
  <c r="AG40" i="8"/>
  <c r="AG37" i="8"/>
  <c r="AG34" i="8"/>
  <c r="AG30" i="8"/>
  <c r="AH27" i="8"/>
  <c r="AG12" i="8"/>
  <c r="AG6" i="8"/>
  <c r="AG49" i="6"/>
  <c r="AH46" i="6"/>
  <c r="AG42" i="6"/>
  <c r="AG37" i="6"/>
  <c r="AH34" i="6"/>
  <c r="AG29" i="6"/>
  <c r="AH30" i="6"/>
  <c r="AG18" i="6"/>
  <c r="AG22" i="6"/>
  <c r="AH20" i="6"/>
  <c r="AG12" i="6"/>
  <c r="AG49" i="5"/>
  <c r="AH46" i="5"/>
  <c r="AG44" i="5"/>
  <c r="AG42" i="5"/>
  <c r="AG40" i="5"/>
  <c r="AG34" i="5"/>
  <c r="AH27" i="5"/>
  <c r="AG30" i="5"/>
  <c r="AG19" i="5"/>
  <c r="AG23" i="5"/>
  <c r="AH20" i="5"/>
  <c r="AG12" i="5"/>
  <c r="AG50" i="7" l="1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9" i="4"/>
  <c r="AG46" i="4"/>
  <c r="AG5" i="4"/>
  <c r="AG17" i="4"/>
  <c r="AG21" i="4"/>
  <c r="AG30" i="4"/>
  <c r="AG37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<sst xmlns="http://schemas.openxmlformats.org/spreadsheetml/2006/main" count="1755" uniqueCount="238">
  <si>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</si>
  <si>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</si>
  <si>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</si>
  <si>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</si>
  <si>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</si>
  <si>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</si>
  <si>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</si>
  <si>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</si>
  <si>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</si>
  <si>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</si>
  <si>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</si>
  <si>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</si>
  <si>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</si>
  <si>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</si>
  <si>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</si>
  <si>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</si>
  <si>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</si>
  <si>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</si>
  <si>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</si>
  <si>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</si>
  <si>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</si>
  <si>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</si>
  <si>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</si>
  <si>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</si>
  <si>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</si>
  <si>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</si>
  <si>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</si>
  <si>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</si>
  <si>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</si>
  <si>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</si>
  <si>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</si>
  <si>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</si>
  <si>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</si>
  <si>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</si>
  <si>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</si>
  <si>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</si>
  <si>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</si>
  <si>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</si>
  <si>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</si>
  <si>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</si>
  <si>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</si>
  <si>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</si>
  <si>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</si>
  <si>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</si>
  <si>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</si>
  <si>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</si>
  <si>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</si>
  <si>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</si>
  <si>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</si>
  <si>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</si>
  <si>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</si>
  <si>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</si>
  <si>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</si>
  <si>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</si>
  <si>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</si>
  <si>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</si>
  <si>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</si>
  <si>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</si>
  <si>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</si>
  <si>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</si>
  <si>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</si>
  <si>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</si>
  <si>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</si>
  <si>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</si>
  <si>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</si>
  <si>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</si>
  <si>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</si>
  <si>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</si>
  <si>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</si>
  <si>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</si>
  <si>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</si>
  <si>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</si>
  <si>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</si>
  <si>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</si>
  <si>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</si>
  <si>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</si>
  <si>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</si>
  <si>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</si>
  <si>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</si>
  <si>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</si>
  <si>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</si>
  <si>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</si>
  <si>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</si>
  <si>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</si>
  <si>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</si>
  <si>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</si>
  <si>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</si>
  <si>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</si>
  <si>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</si>
  <si>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</si>
  <si>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</si>
  <si>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</si>
  <si>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</si>
  <si>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</si>
  <si>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</si>
  <si>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</si>
  <si>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</si>
  <si>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</si>
  <si>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</si>
  <si>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</si>
  <si>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</si>
  <si>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</si>
  <si>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</si>
  <si>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</si>
  <si>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</si>
  <si>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</si>
  <si>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</si>
  <si>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</si>
  <si>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</si>
  <si>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</si>
  <si>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</si>
  <si>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</si>
  <si>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</si>
  <si>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</si>
  <si>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</si>
  <si>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</si>
  <si>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</si>
  <si>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</si>
  <si>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</si>
  <si>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</si>
  <si>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</si>
  <si>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</si>
  <si>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</si>
  <si>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</si>
  <si>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</si>
  <si>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</si>
  <si>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</si>
  <si>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</si>
  <si>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</si>
  <si>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</si>
  <si>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</si>
  <si>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</si>
  <si>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</si>
  <si>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</si>
  <si>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</si>
  <si>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</si>
  <si>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</si>
  <si>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</si>
  <si>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</si>
  <si>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</si>
  <si>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</si>
  <si>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</si>
  <si>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</si>
  <si>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</si>
  <si>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</si>
  <si>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</si>
  <si>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</si>
  <si>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</si>
  <si>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</si>
  <si>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</si>
  <si>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</si>
  <si>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</si>
  <si>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</si>
  <si>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</si>
  <si>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</si>
  <si>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</si>
  <si>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</si>
  <si>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</si>
  <si>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</si>
  <si>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</si>
  <si>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</si>
  <si>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</si>
  <si>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</si>
  <si>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</si>
  <si>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</si>
  <si>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</si>
  <si>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</si>
  <si>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</si>
  <si>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</si>
  <si>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</si>
  <si>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</si>
  <si>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</si>
  <si>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</si>
  <si>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</si>
  <si>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</si>
  <si>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</si>
  <si>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</si>
  <si>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</si>
  <si>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</si>
  <si>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</si>
  <si>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</si>
  <si>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</si>
  <si>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</si>
  <si>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</si>
  <si>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</si>
  <si>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</si>
  <si>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</si>
  <si>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</si>
  <si>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</si>
  <si>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</si>
  <si>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</si>
  <si>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</si>
  <si>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</si>
  <si>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</si>
  <si>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</si>
  <si>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</si>
  <si>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</si>
  <si>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</si>
  <si>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</si>
  <si>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</si>
  <si>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</si>
  <si>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</si>
  <si>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</si>
  <si>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</si>
  <si>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</si>
  <si>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</si>
  <si>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</si>
  <si>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</si>
  <si>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</si>
  <si>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</si>
  <si>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</si>
  <si>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</si>
  <si>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</si>
  <si>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</si>
  <si>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</si>
  <si>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</si>
  <si>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</si>
  <si>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</si>
  <si>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</si>
  <si>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</si>
  <si>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</si>
  <si>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</si>
  <si>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</si>
  <si>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</si>
  <si>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</si>
  <si>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</si>
  <si>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</si>
  <si>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</si>
  <si>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</si>
  <si>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</si>
  <si>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Dezembro/2019</t>
  </si>
  <si>
    <t>O</t>
  </si>
  <si>
    <t>NO</t>
  </si>
  <si>
    <t>N</t>
  </si>
  <si>
    <t>SE</t>
  </si>
  <si>
    <t>NE</t>
  </si>
  <si>
    <t>S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</si>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</sst>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392641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85988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26.900000000000006</v>
          </cell>
          <cell r="C5">
            <v>35.5</v>
          </cell>
          <cell r="D5">
            <v>23.5</v>
          </cell>
          <cell r="E5">
            <v>79</v>
          </cell>
          <cell r="F5">
            <v>97</v>
          </cell>
          <cell r="G5">
            <v>43</v>
          </cell>
          <cell r="H5">
            <v>15.48</v>
          </cell>
          <cell r="I5" t="str">
            <v>L</v>
          </cell>
          <cell r="J5">
            <v>40.680000000000007</v>
          </cell>
          <cell r="K5">
            <v>0</v>
          </cell>
        </row>
        <row r="6">
          <cell r="B6">
            <v>27.099999999999998</v>
          </cell>
          <cell r="C6">
            <v>33.9</v>
          </cell>
          <cell r="D6">
            <v>22.1</v>
          </cell>
          <cell r="E6">
            <v>75.916666666666671</v>
          </cell>
          <cell r="F6">
            <v>99</v>
          </cell>
          <cell r="G6">
            <v>47</v>
          </cell>
          <cell r="H6">
            <v>11.520000000000001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26.904166666666658</v>
          </cell>
          <cell r="C7">
            <v>34.799999999999997</v>
          </cell>
          <cell r="D7">
            <v>23.6</v>
          </cell>
          <cell r="E7">
            <v>78.625</v>
          </cell>
          <cell r="F7">
            <v>94</v>
          </cell>
          <cell r="G7">
            <v>46</v>
          </cell>
          <cell r="H7">
            <v>11.879999999999999</v>
          </cell>
          <cell r="I7" t="str">
            <v>L</v>
          </cell>
          <cell r="J7">
            <v>28.8</v>
          </cell>
          <cell r="K7">
            <v>0.4</v>
          </cell>
        </row>
        <row r="8">
          <cell r="B8">
            <v>27.195833333333329</v>
          </cell>
          <cell r="C8">
            <v>33.200000000000003</v>
          </cell>
          <cell r="D8">
            <v>23.2</v>
          </cell>
          <cell r="E8">
            <v>75.291666666666671</v>
          </cell>
          <cell r="F8">
            <v>92</v>
          </cell>
          <cell r="G8">
            <v>49</v>
          </cell>
          <cell r="H8">
            <v>11.16</v>
          </cell>
          <cell r="I8" t="str">
            <v>L</v>
          </cell>
          <cell r="J8">
            <v>28.44</v>
          </cell>
          <cell r="K8">
            <v>0</v>
          </cell>
        </row>
        <row r="9">
          <cell r="B9">
            <v>25.845833333333328</v>
          </cell>
          <cell r="C9">
            <v>32.799999999999997</v>
          </cell>
          <cell r="D9">
            <v>22</v>
          </cell>
          <cell r="E9">
            <v>83.333333333333329</v>
          </cell>
          <cell r="F9">
            <v>97</v>
          </cell>
          <cell r="G9">
            <v>52</v>
          </cell>
          <cell r="H9">
            <v>13.68</v>
          </cell>
          <cell r="I9" t="str">
            <v>NE</v>
          </cell>
          <cell r="J9">
            <v>45.36</v>
          </cell>
          <cell r="K9">
            <v>12.4</v>
          </cell>
        </row>
        <row r="10">
          <cell r="B10">
            <v>25.704166666666666</v>
          </cell>
          <cell r="C10">
            <v>30.5</v>
          </cell>
          <cell r="D10">
            <v>22.8</v>
          </cell>
          <cell r="E10">
            <v>81</v>
          </cell>
          <cell r="F10">
            <v>98</v>
          </cell>
          <cell r="G10">
            <v>58</v>
          </cell>
          <cell r="H10">
            <v>15.120000000000001</v>
          </cell>
          <cell r="I10" t="str">
            <v>NE</v>
          </cell>
          <cell r="J10">
            <v>26.64</v>
          </cell>
          <cell r="K10">
            <v>0.2</v>
          </cell>
        </row>
        <row r="11">
          <cell r="B11">
            <v>26.887500000000003</v>
          </cell>
          <cell r="C11">
            <v>33.700000000000003</v>
          </cell>
          <cell r="D11">
            <v>20.5</v>
          </cell>
          <cell r="E11">
            <v>64.958333333333329</v>
          </cell>
          <cell r="F11">
            <v>99</v>
          </cell>
          <cell r="G11">
            <v>31</v>
          </cell>
          <cell r="H11">
            <v>10.08</v>
          </cell>
          <cell r="I11" t="str">
            <v>O</v>
          </cell>
          <cell r="J11">
            <v>21.240000000000002</v>
          </cell>
          <cell r="K11">
            <v>0</v>
          </cell>
        </row>
        <row r="12">
          <cell r="B12">
            <v>26.895833333333332</v>
          </cell>
          <cell r="C12">
            <v>36.200000000000003</v>
          </cell>
          <cell r="D12">
            <v>17.600000000000001</v>
          </cell>
          <cell r="E12">
            <v>62.541666666666664</v>
          </cell>
          <cell r="F12">
            <v>98</v>
          </cell>
          <cell r="G12">
            <v>32</v>
          </cell>
          <cell r="H12">
            <v>7.5600000000000005</v>
          </cell>
          <cell r="I12" t="str">
            <v>NO</v>
          </cell>
          <cell r="J12">
            <v>18.720000000000002</v>
          </cell>
          <cell r="K12">
            <v>0</v>
          </cell>
        </row>
        <row r="13">
          <cell r="B13">
            <v>25.158333333333342</v>
          </cell>
          <cell r="C13">
            <v>30.8</v>
          </cell>
          <cell r="D13">
            <v>21.8</v>
          </cell>
          <cell r="E13">
            <v>80.916666666666671</v>
          </cell>
          <cell r="F13">
            <v>99</v>
          </cell>
          <cell r="G13">
            <v>48</v>
          </cell>
          <cell r="H13">
            <v>13.32</v>
          </cell>
          <cell r="I13" t="str">
            <v>NO</v>
          </cell>
          <cell r="J13">
            <v>30.96</v>
          </cell>
          <cell r="K13">
            <v>13.000000000000002</v>
          </cell>
        </row>
        <row r="14">
          <cell r="B14">
            <v>26.233333333333331</v>
          </cell>
          <cell r="C14">
            <v>31.6</v>
          </cell>
          <cell r="D14">
            <v>22.7</v>
          </cell>
          <cell r="E14">
            <v>80.208333333333329</v>
          </cell>
          <cell r="F14">
            <v>99</v>
          </cell>
          <cell r="G14">
            <v>54</v>
          </cell>
          <cell r="H14">
            <v>9.7200000000000006</v>
          </cell>
          <cell r="I14" t="str">
            <v>L</v>
          </cell>
          <cell r="J14">
            <v>25.56</v>
          </cell>
          <cell r="K14">
            <v>0</v>
          </cell>
        </row>
        <row r="15">
          <cell r="B15">
            <v>25.908333333333328</v>
          </cell>
          <cell r="C15">
            <v>29.4</v>
          </cell>
          <cell r="D15">
            <v>23.2</v>
          </cell>
          <cell r="E15">
            <v>84.916666666666671</v>
          </cell>
          <cell r="F15">
            <v>98</v>
          </cell>
          <cell r="G15">
            <v>66</v>
          </cell>
          <cell r="H15">
            <v>9.7200000000000006</v>
          </cell>
          <cell r="I15" t="str">
            <v>L</v>
          </cell>
          <cell r="J15">
            <v>36</v>
          </cell>
          <cell r="K15">
            <v>10.8</v>
          </cell>
        </row>
        <row r="16">
          <cell r="B16">
            <v>26.241666666666671</v>
          </cell>
          <cell r="C16">
            <v>32.799999999999997</v>
          </cell>
          <cell r="D16">
            <v>22.7</v>
          </cell>
          <cell r="E16">
            <v>83.208333333333329</v>
          </cell>
          <cell r="F16">
            <v>99</v>
          </cell>
          <cell r="G16">
            <v>54</v>
          </cell>
          <cell r="H16">
            <v>10.08</v>
          </cell>
          <cell r="I16" t="str">
            <v>SE</v>
          </cell>
          <cell r="J16">
            <v>24.12</v>
          </cell>
          <cell r="K16">
            <v>8.5999999999999979</v>
          </cell>
        </row>
        <row r="17">
          <cell r="B17">
            <v>24.729166666666661</v>
          </cell>
          <cell r="C17">
            <v>31.3</v>
          </cell>
          <cell r="D17">
            <v>20.6</v>
          </cell>
          <cell r="E17">
            <v>80.791666666666671</v>
          </cell>
          <cell r="F17">
            <v>100</v>
          </cell>
          <cell r="G17">
            <v>47</v>
          </cell>
          <cell r="H17">
            <v>14.4</v>
          </cell>
          <cell r="I17" t="str">
            <v>O</v>
          </cell>
          <cell r="J17">
            <v>45</v>
          </cell>
          <cell r="K17">
            <v>29</v>
          </cell>
        </row>
        <row r="18">
          <cell r="B18">
            <v>26.645833333333332</v>
          </cell>
          <cell r="C18">
            <v>35.1</v>
          </cell>
          <cell r="D18">
            <v>22.8</v>
          </cell>
          <cell r="E18">
            <v>81.208333333333329</v>
          </cell>
          <cell r="F18">
            <v>97</v>
          </cell>
          <cell r="G18">
            <v>44</v>
          </cell>
          <cell r="H18">
            <v>11.879999999999999</v>
          </cell>
          <cell r="I18" t="str">
            <v>S</v>
          </cell>
          <cell r="J18">
            <v>30.6</v>
          </cell>
          <cell r="K18">
            <v>0.8</v>
          </cell>
        </row>
        <row r="19">
          <cell r="B19">
            <v>26.604166666666668</v>
          </cell>
          <cell r="C19">
            <v>32</v>
          </cell>
          <cell r="D19">
            <v>22.7</v>
          </cell>
          <cell r="E19">
            <v>82.958333333333329</v>
          </cell>
          <cell r="F19">
            <v>99</v>
          </cell>
          <cell r="G19">
            <v>58</v>
          </cell>
          <cell r="H19">
            <v>10.44</v>
          </cell>
          <cell r="I19" t="str">
            <v>S</v>
          </cell>
          <cell r="J19">
            <v>25.56</v>
          </cell>
          <cell r="K19">
            <v>5</v>
          </cell>
        </row>
        <row r="20">
          <cell r="B20">
            <v>26.995833333333326</v>
          </cell>
          <cell r="C20">
            <v>35.200000000000003</v>
          </cell>
          <cell r="D20">
            <v>23</v>
          </cell>
          <cell r="E20">
            <v>81.625</v>
          </cell>
          <cell r="F20">
            <v>97</v>
          </cell>
          <cell r="G20">
            <v>42</v>
          </cell>
          <cell r="H20">
            <v>12.24</v>
          </cell>
          <cell r="I20" t="str">
            <v>L</v>
          </cell>
          <cell r="J20">
            <v>32.76</v>
          </cell>
          <cell r="K20">
            <v>3.4</v>
          </cell>
        </row>
        <row r="21">
          <cell r="B21">
            <v>23.6875</v>
          </cell>
          <cell r="C21">
            <v>31.8</v>
          </cell>
          <cell r="D21">
            <v>21.5</v>
          </cell>
          <cell r="E21">
            <v>91.041666666666671</v>
          </cell>
          <cell r="F21">
            <v>98</v>
          </cell>
          <cell r="G21">
            <v>60</v>
          </cell>
          <cell r="H21">
            <v>9.7200000000000006</v>
          </cell>
          <cell r="I21" t="str">
            <v>SE</v>
          </cell>
          <cell r="J21">
            <v>63.360000000000007</v>
          </cell>
          <cell r="K21">
            <v>25.8</v>
          </cell>
        </row>
        <row r="22">
          <cell r="B22">
            <v>25.020833333333332</v>
          </cell>
          <cell r="C22">
            <v>31.3</v>
          </cell>
          <cell r="D22">
            <v>21.4</v>
          </cell>
          <cell r="E22">
            <v>84.75</v>
          </cell>
          <cell r="F22">
            <v>100</v>
          </cell>
          <cell r="G22">
            <v>54</v>
          </cell>
          <cell r="H22">
            <v>7.9200000000000008</v>
          </cell>
          <cell r="I22" t="str">
            <v>S</v>
          </cell>
          <cell r="J22">
            <v>21.6</v>
          </cell>
          <cell r="K22">
            <v>10.599999999999998</v>
          </cell>
        </row>
        <row r="23">
          <cell r="B23">
            <v>26.895833333333332</v>
          </cell>
          <cell r="C23">
            <v>33.299999999999997</v>
          </cell>
          <cell r="D23">
            <v>22.1</v>
          </cell>
          <cell r="E23">
            <v>75.625</v>
          </cell>
          <cell r="F23">
            <v>98</v>
          </cell>
          <cell r="G23">
            <v>48</v>
          </cell>
          <cell r="H23">
            <v>10.8</v>
          </cell>
          <cell r="I23" t="str">
            <v>S</v>
          </cell>
          <cell r="J23">
            <v>28.44</v>
          </cell>
          <cell r="K23">
            <v>1</v>
          </cell>
        </row>
        <row r="24">
          <cell r="B24">
            <v>27.645833333333339</v>
          </cell>
          <cell r="C24">
            <v>34.9</v>
          </cell>
          <cell r="D24">
            <v>22.9</v>
          </cell>
          <cell r="E24">
            <v>69.916666666666671</v>
          </cell>
          <cell r="F24">
            <v>94</v>
          </cell>
          <cell r="G24">
            <v>35</v>
          </cell>
          <cell r="H24">
            <v>12.96</v>
          </cell>
          <cell r="I24" t="str">
            <v>SE</v>
          </cell>
          <cell r="J24">
            <v>37.800000000000004</v>
          </cell>
          <cell r="K24">
            <v>0</v>
          </cell>
        </row>
        <row r="25">
          <cell r="B25">
            <v>24.4375</v>
          </cell>
          <cell r="C25">
            <v>28.3</v>
          </cell>
          <cell r="D25">
            <v>22.2</v>
          </cell>
          <cell r="E25">
            <v>87.291666666666671</v>
          </cell>
          <cell r="F25">
            <v>98</v>
          </cell>
          <cell r="G25">
            <v>66</v>
          </cell>
          <cell r="H25">
            <v>13.68</v>
          </cell>
          <cell r="I25" t="str">
            <v>O</v>
          </cell>
          <cell r="J25">
            <v>36</v>
          </cell>
          <cell r="K25">
            <v>4.4000000000000004</v>
          </cell>
        </row>
        <row r="26">
          <cell r="B26">
            <v>23.666666666666661</v>
          </cell>
          <cell r="C26">
            <v>26.2</v>
          </cell>
          <cell r="D26">
            <v>22.1</v>
          </cell>
          <cell r="E26">
            <v>92.5</v>
          </cell>
          <cell r="F26">
            <v>99</v>
          </cell>
          <cell r="G26">
            <v>80</v>
          </cell>
          <cell r="H26">
            <v>6.48</v>
          </cell>
          <cell r="I26" t="str">
            <v>N</v>
          </cell>
          <cell r="J26">
            <v>15.840000000000002</v>
          </cell>
          <cell r="K26">
            <v>9.1999999999999993</v>
          </cell>
        </row>
        <row r="27">
          <cell r="B27">
            <v>25.57083333333334</v>
          </cell>
          <cell r="C27">
            <v>32.4</v>
          </cell>
          <cell r="D27">
            <v>20.9</v>
          </cell>
          <cell r="E27">
            <v>82.666666666666671</v>
          </cell>
          <cell r="F27">
            <v>100</v>
          </cell>
          <cell r="G27">
            <v>50</v>
          </cell>
          <cell r="H27">
            <v>11.16</v>
          </cell>
          <cell r="I27" t="str">
            <v>NO</v>
          </cell>
          <cell r="J27">
            <v>23.040000000000003</v>
          </cell>
          <cell r="K27">
            <v>0.4</v>
          </cell>
        </row>
        <row r="28">
          <cell r="B28">
            <v>27.67916666666666</v>
          </cell>
          <cell r="C28">
            <v>35.4</v>
          </cell>
          <cell r="D28">
            <v>21.4</v>
          </cell>
          <cell r="E28">
            <v>71.75</v>
          </cell>
          <cell r="F28">
            <v>99</v>
          </cell>
          <cell r="G28">
            <v>36</v>
          </cell>
          <cell r="H28">
            <v>7.5600000000000005</v>
          </cell>
          <cell r="I28" t="str">
            <v>SO</v>
          </cell>
          <cell r="J28">
            <v>22.68</v>
          </cell>
          <cell r="K28">
            <v>0</v>
          </cell>
        </row>
        <row r="29">
          <cell r="B29">
            <v>28.704166666666666</v>
          </cell>
          <cell r="C29">
            <v>37</v>
          </cell>
          <cell r="D29">
            <v>21.4</v>
          </cell>
          <cell r="E29">
            <v>65.916666666666671</v>
          </cell>
          <cell r="F29">
            <v>97</v>
          </cell>
          <cell r="G29">
            <v>32</v>
          </cell>
          <cell r="H29">
            <v>14.4</v>
          </cell>
          <cell r="I29" t="str">
            <v>O</v>
          </cell>
          <cell r="J29">
            <v>29.880000000000003</v>
          </cell>
          <cell r="K29">
            <v>0</v>
          </cell>
        </row>
        <row r="30">
          <cell r="B30">
            <v>28.370833333333334</v>
          </cell>
          <cell r="C30">
            <v>36.799999999999997</v>
          </cell>
          <cell r="D30">
            <v>22.5</v>
          </cell>
          <cell r="E30">
            <v>71.083333333333329</v>
          </cell>
          <cell r="F30">
            <v>96</v>
          </cell>
          <cell r="G30">
            <v>29</v>
          </cell>
          <cell r="H30">
            <v>11.16</v>
          </cell>
          <cell r="I30" t="str">
            <v>NE</v>
          </cell>
          <cell r="J30">
            <v>33.119999999999997</v>
          </cell>
          <cell r="K30">
            <v>3</v>
          </cell>
        </row>
        <row r="31">
          <cell r="B31">
            <v>29.429166666666664</v>
          </cell>
          <cell r="C31">
            <v>36.6</v>
          </cell>
          <cell r="D31">
            <v>22.6</v>
          </cell>
          <cell r="E31">
            <v>66.875</v>
          </cell>
          <cell r="F31">
            <v>97</v>
          </cell>
          <cell r="G31">
            <v>35</v>
          </cell>
          <cell r="H31">
            <v>12.6</v>
          </cell>
          <cell r="I31" t="str">
            <v>SO</v>
          </cell>
          <cell r="J31">
            <v>26.28</v>
          </cell>
          <cell r="K31">
            <v>2.6</v>
          </cell>
        </row>
        <row r="32">
          <cell r="B32">
            <v>28.55</v>
          </cell>
          <cell r="C32">
            <v>36.1</v>
          </cell>
          <cell r="D32">
            <v>22.2</v>
          </cell>
          <cell r="E32">
            <v>66.125</v>
          </cell>
          <cell r="F32">
            <v>93</v>
          </cell>
          <cell r="G32">
            <v>37</v>
          </cell>
          <cell r="H32">
            <v>13.68</v>
          </cell>
          <cell r="I32" t="str">
            <v>O</v>
          </cell>
          <cell r="J32">
            <v>35.28</v>
          </cell>
          <cell r="K32">
            <v>0</v>
          </cell>
        </row>
        <row r="33">
          <cell r="B33">
            <v>29.358333333333334</v>
          </cell>
          <cell r="C33">
            <v>37.4</v>
          </cell>
          <cell r="D33">
            <v>23.2</v>
          </cell>
          <cell r="E33">
            <v>67.541666666666671</v>
          </cell>
          <cell r="F33">
            <v>98</v>
          </cell>
          <cell r="G33">
            <v>27</v>
          </cell>
          <cell r="H33">
            <v>8.2799999999999994</v>
          </cell>
          <cell r="I33" t="str">
            <v>N</v>
          </cell>
          <cell r="J33">
            <v>22.68</v>
          </cell>
          <cell r="K33">
            <v>0</v>
          </cell>
        </row>
        <row r="34">
          <cell r="B34">
            <v>29.791666666666671</v>
          </cell>
          <cell r="C34">
            <v>37.799999999999997</v>
          </cell>
          <cell r="D34">
            <v>22.8</v>
          </cell>
          <cell r="E34">
            <v>64.5</v>
          </cell>
          <cell r="F34">
            <v>97</v>
          </cell>
          <cell r="G34">
            <v>29</v>
          </cell>
          <cell r="H34">
            <v>9</v>
          </cell>
          <cell r="I34" t="str">
            <v>NO</v>
          </cell>
          <cell r="J34">
            <v>19.079999999999998</v>
          </cell>
          <cell r="K34">
            <v>0</v>
          </cell>
        </row>
        <row r="35">
          <cell r="B35">
            <v>29.991666666666664</v>
          </cell>
          <cell r="C35">
            <v>38</v>
          </cell>
          <cell r="D35">
            <v>22</v>
          </cell>
          <cell r="E35">
            <v>60.416666666666664</v>
          </cell>
          <cell r="F35">
            <v>96</v>
          </cell>
          <cell r="G35">
            <v>23</v>
          </cell>
          <cell r="H35">
            <v>8.64</v>
          </cell>
          <cell r="I35" t="str">
            <v>O</v>
          </cell>
          <cell r="J35">
            <v>25.2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29.266666666666666</v>
          </cell>
          <cell r="C7" t="str">
            <v>*</v>
          </cell>
          <cell r="D7" t="str">
            <v>*</v>
          </cell>
          <cell r="E7">
            <v>70</v>
          </cell>
          <cell r="F7" t="str">
            <v>*</v>
          </cell>
          <cell r="G7" t="str">
            <v>*</v>
          </cell>
          <cell r="H7">
            <v>12.6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20.85</v>
          </cell>
          <cell r="C13">
            <v>21.9</v>
          </cell>
          <cell r="D13">
            <v>19.899999999999999</v>
          </cell>
          <cell r="E13">
            <v>90</v>
          </cell>
          <cell r="F13">
            <v>94</v>
          </cell>
          <cell r="G13">
            <v>85</v>
          </cell>
          <cell r="H13">
            <v>9</v>
          </cell>
          <cell r="I13" t="str">
            <v>S</v>
          </cell>
          <cell r="J13">
            <v>16.2</v>
          </cell>
          <cell r="K13">
            <v>0</v>
          </cell>
        </row>
        <row r="14">
          <cell r="B14">
            <v>25</v>
          </cell>
          <cell r="C14">
            <v>25.3</v>
          </cell>
          <cell r="D14">
            <v>22.5</v>
          </cell>
          <cell r="E14">
            <v>82</v>
          </cell>
          <cell r="F14">
            <v>94</v>
          </cell>
          <cell r="G14">
            <v>80</v>
          </cell>
          <cell r="H14">
            <v>6.48</v>
          </cell>
          <cell r="I14" t="str">
            <v>N</v>
          </cell>
          <cell r="J14">
            <v>11.16</v>
          </cell>
          <cell r="K14">
            <v>0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26.1</v>
          </cell>
          <cell r="C22">
            <v>27.5</v>
          </cell>
          <cell r="D22">
            <v>24.5</v>
          </cell>
          <cell r="E22">
            <v>79</v>
          </cell>
          <cell r="F22">
            <v>89</v>
          </cell>
          <cell r="G22">
            <v>69</v>
          </cell>
          <cell r="H22">
            <v>8.2799999999999994</v>
          </cell>
          <cell r="I22" t="str">
            <v>L</v>
          </cell>
          <cell r="J22">
            <v>13.68</v>
          </cell>
          <cell r="K22">
            <v>1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22.45</v>
          </cell>
          <cell r="C30">
            <v>26.7</v>
          </cell>
          <cell r="D30">
            <v>21.9</v>
          </cell>
          <cell r="E30">
            <v>93</v>
          </cell>
          <cell r="F30">
            <v>96</v>
          </cell>
          <cell r="G30">
            <v>68</v>
          </cell>
          <cell r="H30">
            <v>9.3600000000000012</v>
          </cell>
          <cell r="I30" t="str">
            <v>NE</v>
          </cell>
          <cell r="J30">
            <v>48.24</v>
          </cell>
          <cell r="K30">
            <v>11.6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21.5</v>
          </cell>
          <cell r="C32">
            <v>21.8</v>
          </cell>
          <cell r="D32">
            <v>21</v>
          </cell>
          <cell r="E32">
            <v>83</v>
          </cell>
          <cell r="F32">
            <v>91</v>
          </cell>
          <cell r="G32">
            <v>83</v>
          </cell>
          <cell r="H32">
            <v>5.04</v>
          </cell>
          <cell r="I32" t="str">
            <v>N</v>
          </cell>
          <cell r="J32">
            <v>7.9200000000000008</v>
          </cell>
          <cell r="K32">
            <v>0</v>
          </cell>
        </row>
        <row r="33">
          <cell r="B33">
            <v>24.3</v>
          </cell>
          <cell r="C33" t="str">
            <v>*</v>
          </cell>
          <cell r="D33" t="str">
            <v>*</v>
          </cell>
          <cell r="E33">
            <v>83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26.254166666666666</v>
          </cell>
          <cell r="C5">
            <v>31.5</v>
          </cell>
          <cell r="D5">
            <v>22.8</v>
          </cell>
          <cell r="E5">
            <v>73.458333333333329</v>
          </cell>
          <cell r="F5">
            <v>89</v>
          </cell>
          <cell r="G5">
            <v>50</v>
          </cell>
          <cell r="H5">
            <v>20.52</v>
          </cell>
          <cell r="I5" t="str">
            <v>N</v>
          </cell>
          <cell r="J5">
            <v>48.24</v>
          </cell>
          <cell r="K5">
            <v>0</v>
          </cell>
        </row>
        <row r="6">
          <cell r="B6">
            <v>25.012499999999999</v>
          </cell>
          <cell r="C6">
            <v>32.200000000000003</v>
          </cell>
          <cell r="D6">
            <v>21.4</v>
          </cell>
          <cell r="E6">
            <v>77.625</v>
          </cell>
          <cell r="F6">
            <v>94</v>
          </cell>
          <cell r="G6">
            <v>50</v>
          </cell>
          <cell r="H6">
            <v>21.6</v>
          </cell>
          <cell r="I6" t="str">
            <v>N</v>
          </cell>
          <cell r="J6">
            <v>40.680000000000007</v>
          </cell>
          <cell r="K6">
            <v>0.4</v>
          </cell>
        </row>
        <row r="7">
          <cell r="B7">
            <v>24.145833333333343</v>
          </cell>
          <cell r="C7">
            <v>30.3</v>
          </cell>
          <cell r="D7">
            <v>21</v>
          </cell>
          <cell r="E7">
            <v>84.416666666666671</v>
          </cell>
          <cell r="F7">
            <v>94</v>
          </cell>
          <cell r="G7">
            <v>56</v>
          </cell>
          <cell r="H7">
            <v>10.8</v>
          </cell>
          <cell r="I7" t="str">
            <v>N</v>
          </cell>
          <cell r="J7">
            <v>28.8</v>
          </cell>
          <cell r="K7">
            <v>2.2000000000000002</v>
          </cell>
        </row>
        <row r="8">
          <cell r="B8">
            <v>25.437499999999996</v>
          </cell>
          <cell r="C8">
            <v>29.5</v>
          </cell>
          <cell r="D8">
            <v>21.7</v>
          </cell>
          <cell r="E8">
            <v>78.75</v>
          </cell>
          <cell r="F8">
            <v>100</v>
          </cell>
          <cell r="G8">
            <v>60</v>
          </cell>
          <cell r="H8">
            <v>16.559999999999999</v>
          </cell>
          <cell r="I8" t="str">
            <v>N</v>
          </cell>
          <cell r="J8">
            <v>39.6</v>
          </cell>
          <cell r="K8">
            <v>15.399999999999999</v>
          </cell>
        </row>
        <row r="9">
          <cell r="B9">
            <v>23.5625</v>
          </cell>
          <cell r="C9">
            <v>29.6</v>
          </cell>
          <cell r="D9">
            <v>19.899999999999999</v>
          </cell>
          <cell r="E9">
            <v>86.75</v>
          </cell>
          <cell r="F9">
            <v>97</v>
          </cell>
          <cell r="G9">
            <v>64</v>
          </cell>
          <cell r="H9">
            <v>21.240000000000002</v>
          </cell>
          <cell r="I9" t="str">
            <v>N</v>
          </cell>
          <cell r="J9">
            <v>64.08</v>
          </cell>
          <cell r="K9">
            <v>36.199999999999996</v>
          </cell>
        </row>
        <row r="10">
          <cell r="B10">
            <v>22.883333333333329</v>
          </cell>
          <cell r="C10">
            <v>27.2</v>
          </cell>
          <cell r="D10">
            <v>20.100000000000001</v>
          </cell>
          <cell r="E10">
            <v>84.333333333333329</v>
          </cell>
          <cell r="F10">
            <v>96</v>
          </cell>
          <cell r="G10">
            <v>62</v>
          </cell>
          <cell r="H10">
            <v>15.48</v>
          </cell>
          <cell r="I10" t="str">
            <v>N</v>
          </cell>
          <cell r="J10">
            <v>25.2</v>
          </cell>
          <cell r="K10">
            <v>1.2</v>
          </cell>
        </row>
        <row r="11">
          <cell r="B11">
            <v>24.495833333333334</v>
          </cell>
          <cell r="C11">
            <v>31.6</v>
          </cell>
          <cell r="D11">
            <v>18.600000000000001</v>
          </cell>
          <cell r="E11">
            <v>62.25</v>
          </cell>
          <cell r="F11">
            <v>95</v>
          </cell>
          <cell r="G11">
            <v>31</v>
          </cell>
          <cell r="H11">
            <v>16.2</v>
          </cell>
          <cell r="I11" t="str">
            <v>N</v>
          </cell>
          <cell r="J11">
            <v>26.64</v>
          </cell>
          <cell r="K11">
            <v>0.2</v>
          </cell>
        </row>
        <row r="12">
          <cell r="B12">
            <v>26.216666666666658</v>
          </cell>
          <cell r="C12">
            <v>33.299999999999997</v>
          </cell>
          <cell r="D12">
            <v>19.2</v>
          </cell>
          <cell r="E12">
            <v>56.583333333333336</v>
          </cell>
          <cell r="F12">
            <v>81</v>
          </cell>
          <cell r="G12">
            <v>41</v>
          </cell>
          <cell r="H12">
            <v>15.48</v>
          </cell>
          <cell r="I12" t="str">
            <v>L</v>
          </cell>
          <cell r="J12">
            <v>34.92</v>
          </cell>
          <cell r="K12">
            <v>0</v>
          </cell>
        </row>
        <row r="13">
          <cell r="B13">
            <v>22.558333333333337</v>
          </cell>
          <cell r="C13">
            <v>27.2</v>
          </cell>
          <cell r="D13">
            <v>19.899999999999999</v>
          </cell>
          <cell r="E13">
            <v>88.25</v>
          </cell>
          <cell r="F13">
            <v>97</v>
          </cell>
          <cell r="G13">
            <v>61</v>
          </cell>
          <cell r="H13">
            <v>23.400000000000002</v>
          </cell>
          <cell r="I13" t="str">
            <v>L</v>
          </cell>
          <cell r="J13">
            <v>61.2</v>
          </cell>
          <cell r="K13">
            <v>26.6</v>
          </cell>
        </row>
        <row r="14">
          <cell r="B14">
            <v>23.954166666666669</v>
          </cell>
          <cell r="C14">
            <v>29.4</v>
          </cell>
          <cell r="D14">
            <v>20.399999999999999</v>
          </cell>
          <cell r="E14">
            <v>83.291666666666671</v>
          </cell>
          <cell r="F14">
            <v>97</v>
          </cell>
          <cell r="G14">
            <v>58</v>
          </cell>
          <cell r="H14">
            <v>10.8</v>
          </cell>
          <cell r="I14" t="str">
            <v>N</v>
          </cell>
          <cell r="J14">
            <v>21.96</v>
          </cell>
          <cell r="K14">
            <v>0</v>
          </cell>
        </row>
        <row r="15">
          <cell r="B15">
            <v>25.029166666666665</v>
          </cell>
          <cell r="C15">
            <v>31.1</v>
          </cell>
          <cell r="D15">
            <v>22.3</v>
          </cell>
          <cell r="E15">
            <v>80.666666666666671</v>
          </cell>
          <cell r="F15">
            <v>97</v>
          </cell>
          <cell r="G15">
            <v>50</v>
          </cell>
          <cell r="H15">
            <v>15.120000000000001</v>
          </cell>
          <cell r="I15" t="str">
            <v>*</v>
          </cell>
          <cell r="J15">
            <v>32.04</v>
          </cell>
          <cell r="K15">
            <v>2.8000000000000007</v>
          </cell>
        </row>
        <row r="16">
          <cell r="B16">
            <v>26.479166666666668</v>
          </cell>
          <cell r="C16">
            <v>32.6</v>
          </cell>
          <cell r="D16">
            <v>22.2</v>
          </cell>
          <cell r="E16">
            <v>72.041666666666671</v>
          </cell>
          <cell r="F16">
            <v>89</v>
          </cell>
          <cell r="G16">
            <v>47</v>
          </cell>
          <cell r="H16">
            <v>24.48</v>
          </cell>
          <cell r="I16" t="str">
            <v>*</v>
          </cell>
          <cell r="J16">
            <v>38.159999999999997</v>
          </cell>
          <cell r="K16">
            <v>0</v>
          </cell>
        </row>
        <row r="17">
          <cell r="B17">
            <v>24.104166666666661</v>
          </cell>
          <cell r="C17">
            <v>29.8</v>
          </cell>
          <cell r="D17">
            <v>19.7</v>
          </cell>
          <cell r="E17">
            <v>74.541666666666671</v>
          </cell>
          <cell r="F17">
            <v>91</v>
          </cell>
          <cell r="G17">
            <v>53</v>
          </cell>
          <cell r="H17">
            <v>28.08</v>
          </cell>
          <cell r="I17" t="str">
            <v>*</v>
          </cell>
          <cell r="J17">
            <v>63</v>
          </cell>
          <cell r="K17">
            <v>1.4</v>
          </cell>
        </row>
        <row r="18">
          <cell r="B18">
            <v>25.629166666666666</v>
          </cell>
          <cell r="C18">
            <v>31.9</v>
          </cell>
          <cell r="D18">
            <v>22.2</v>
          </cell>
          <cell r="E18">
            <v>72.666666666666671</v>
          </cell>
          <cell r="F18">
            <v>86</v>
          </cell>
          <cell r="G18">
            <v>47</v>
          </cell>
          <cell r="H18">
            <v>23.400000000000002</v>
          </cell>
          <cell r="I18" t="str">
            <v>*</v>
          </cell>
          <cell r="J18">
            <v>52.56</v>
          </cell>
          <cell r="K18">
            <v>0.2</v>
          </cell>
        </row>
        <row r="19">
          <cell r="B19">
            <v>25.795833333333331</v>
          </cell>
          <cell r="C19">
            <v>32.1</v>
          </cell>
          <cell r="D19">
            <v>20.9</v>
          </cell>
          <cell r="E19">
            <v>72.041666666666671</v>
          </cell>
          <cell r="F19">
            <v>92</v>
          </cell>
          <cell r="G19">
            <v>45</v>
          </cell>
          <cell r="H19">
            <v>18.720000000000002</v>
          </cell>
          <cell r="I19" t="str">
            <v>*</v>
          </cell>
          <cell r="J19">
            <v>52.92</v>
          </cell>
          <cell r="K19">
            <v>1.9999999999999998</v>
          </cell>
        </row>
        <row r="20">
          <cell r="B20">
            <v>25.474999999999998</v>
          </cell>
          <cell r="C20">
            <v>32</v>
          </cell>
          <cell r="D20">
            <v>20.6</v>
          </cell>
          <cell r="E20">
            <v>72.041666666666671</v>
          </cell>
          <cell r="F20">
            <v>100</v>
          </cell>
          <cell r="G20">
            <v>49</v>
          </cell>
          <cell r="H20">
            <v>18.36</v>
          </cell>
          <cell r="I20" t="str">
            <v>N</v>
          </cell>
          <cell r="J20">
            <v>57.960000000000008</v>
          </cell>
          <cell r="K20">
            <v>27</v>
          </cell>
        </row>
        <row r="21">
          <cell r="B21">
            <v>23.125</v>
          </cell>
          <cell r="C21">
            <v>28.1</v>
          </cell>
          <cell r="D21">
            <v>20.7</v>
          </cell>
          <cell r="E21">
            <v>89</v>
          </cell>
          <cell r="F21">
            <v>100</v>
          </cell>
          <cell r="G21">
            <v>65</v>
          </cell>
          <cell r="H21">
            <v>15.840000000000002</v>
          </cell>
          <cell r="I21" t="str">
            <v>N</v>
          </cell>
          <cell r="J21">
            <v>39.6</v>
          </cell>
          <cell r="K21">
            <v>4.8000000000000007</v>
          </cell>
        </row>
        <row r="22">
          <cell r="B22">
            <v>23.337500000000002</v>
          </cell>
          <cell r="C22">
            <v>28.9</v>
          </cell>
          <cell r="D22">
            <v>20.3</v>
          </cell>
          <cell r="E22">
            <v>83.583333333333329</v>
          </cell>
          <cell r="F22">
            <v>95</v>
          </cell>
          <cell r="G22">
            <v>58</v>
          </cell>
          <cell r="H22">
            <v>16.559999999999999</v>
          </cell>
          <cell r="I22" t="str">
            <v>N</v>
          </cell>
          <cell r="J22">
            <v>29.16</v>
          </cell>
          <cell r="K22">
            <v>0.6</v>
          </cell>
        </row>
        <row r="23">
          <cell r="B23">
            <v>26.008333333333329</v>
          </cell>
          <cell r="C23">
            <v>31.6</v>
          </cell>
          <cell r="D23">
            <v>21.1</v>
          </cell>
          <cell r="E23">
            <v>72.875</v>
          </cell>
          <cell r="F23">
            <v>94</v>
          </cell>
          <cell r="G23">
            <v>49</v>
          </cell>
          <cell r="H23">
            <v>17.28</v>
          </cell>
          <cell r="I23" t="str">
            <v>NE</v>
          </cell>
          <cell r="J23">
            <v>32.4</v>
          </cell>
          <cell r="K23">
            <v>4.5999999999999996</v>
          </cell>
        </row>
        <row r="24">
          <cell r="B24">
            <v>26.916666666666668</v>
          </cell>
          <cell r="C24">
            <v>32.799999999999997</v>
          </cell>
          <cell r="D24">
            <v>23.2</v>
          </cell>
          <cell r="E24">
            <v>67.625</v>
          </cell>
          <cell r="F24">
            <v>85</v>
          </cell>
          <cell r="G24">
            <v>44</v>
          </cell>
          <cell r="H24">
            <v>16.920000000000002</v>
          </cell>
          <cell r="I24" t="str">
            <v>N</v>
          </cell>
          <cell r="J24">
            <v>35.64</v>
          </cell>
          <cell r="K24">
            <v>0</v>
          </cell>
        </row>
        <row r="25">
          <cell r="B25">
            <v>23.308333333333334</v>
          </cell>
          <cell r="C25">
            <v>28.7</v>
          </cell>
          <cell r="D25">
            <v>18.2</v>
          </cell>
          <cell r="E25">
            <v>84.625</v>
          </cell>
          <cell r="F25">
            <v>99</v>
          </cell>
          <cell r="G25">
            <v>61</v>
          </cell>
          <cell r="H25">
            <v>26.28</v>
          </cell>
          <cell r="I25" t="str">
            <v>N</v>
          </cell>
          <cell r="J25">
            <v>53.64</v>
          </cell>
          <cell r="K25">
            <v>26</v>
          </cell>
        </row>
        <row r="26">
          <cell r="B26">
            <v>22.1875</v>
          </cell>
          <cell r="C26">
            <v>26</v>
          </cell>
          <cell r="D26">
            <v>20</v>
          </cell>
          <cell r="E26">
            <v>90.166666666666671</v>
          </cell>
          <cell r="F26">
            <v>100</v>
          </cell>
          <cell r="G26">
            <v>71</v>
          </cell>
          <cell r="H26">
            <v>9.3600000000000012</v>
          </cell>
          <cell r="I26" t="str">
            <v>N</v>
          </cell>
          <cell r="J26">
            <v>18.720000000000002</v>
          </cell>
          <cell r="K26">
            <v>6</v>
          </cell>
        </row>
        <row r="27">
          <cell r="B27">
            <v>24.404166666666665</v>
          </cell>
          <cell r="C27">
            <v>31</v>
          </cell>
          <cell r="D27">
            <v>19.8</v>
          </cell>
          <cell r="E27">
            <v>75.208333333333329</v>
          </cell>
          <cell r="F27">
            <v>99</v>
          </cell>
          <cell r="G27">
            <v>49</v>
          </cell>
          <cell r="H27">
            <v>16.559999999999999</v>
          </cell>
          <cell r="I27" t="str">
            <v>N</v>
          </cell>
          <cell r="J27">
            <v>30.6</v>
          </cell>
          <cell r="K27">
            <v>0.2</v>
          </cell>
        </row>
        <row r="28">
          <cell r="B28">
            <v>26.462500000000002</v>
          </cell>
          <cell r="C28">
            <v>33.4</v>
          </cell>
          <cell r="D28">
            <v>19.3</v>
          </cell>
          <cell r="E28">
            <v>61.208333333333336</v>
          </cell>
          <cell r="F28">
            <v>84</v>
          </cell>
          <cell r="G28">
            <v>38</v>
          </cell>
          <cell r="H28">
            <v>11.16</v>
          </cell>
          <cell r="I28" t="str">
            <v>N</v>
          </cell>
          <cell r="J28">
            <v>24.840000000000003</v>
          </cell>
          <cell r="K28">
            <v>0</v>
          </cell>
        </row>
        <row r="29">
          <cell r="B29">
            <v>26.491666666666671</v>
          </cell>
          <cell r="C29">
            <v>34.700000000000003</v>
          </cell>
          <cell r="D29">
            <v>19.5</v>
          </cell>
          <cell r="E29">
            <v>69.25</v>
          </cell>
          <cell r="F29">
            <v>100</v>
          </cell>
          <cell r="G29">
            <v>41</v>
          </cell>
          <cell r="H29">
            <v>25.92</v>
          </cell>
          <cell r="I29" t="str">
            <v>L</v>
          </cell>
          <cell r="J29">
            <v>66.960000000000008</v>
          </cell>
          <cell r="K29">
            <v>32.799999999999997</v>
          </cell>
        </row>
        <row r="30">
          <cell r="B30">
            <v>25.820833333333329</v>
          </cell>
          <cell r="C30">
            <v>32.299999999999997</v>
          </cell>
          <cell r="D30">
            <v>21.1</v>
          </cell>
          <cell r="E30">
            <v>68.333333333333329</v>
          </cell>
          <cell r="F30">
            <v>85</v>
          </cell>
          <cell r="G30">
            <v>49</v>
          </cell>
          <cell r="H30">
            <v>18.36</v>
          </cell>
          <cell r="I30" t="str">
            <v>N</v>
          </cell>
          <cell r="J30">
            <v>32.4</v>
          </cell>
          <cell r="K30">
            <v>0</v>
          </cell>
        </row>
        <row r="31">
          <cell r="B31">
            <v>25.766666666666666</v>
          </cell>
          <cell r="C31">
            <v>34</v>
          </cell>
          <cell r="D31">
            <v>21.4</v>
          </cell>
          <cell r="E31">
            <v>71.916666666666671</v>
          </cell>
          <cell r="F31">
            <v>91</v>
          </cell>
          <cell r="G31">
            <v>38</v>
          </cell>
          <cell r="H31">
            <v>16.920000000000002</v>
          </cell>
          <cell r="I31" t="str">
            <v>L</v>
          </cell>
          <cell r="J31">
            <v>52.92</v>
          </cell>
          <cell r="K31">
            <v>12.399999999999999</v>
          </cell>
        </row>
        <row r="32">
          <cell r="B32">
            <v>25.316666666666666</v>
          </cell>
          <cell r="C32">
            <v>33.4</v>
          </cell>
          <cell r="D32">
            <v>20.2</v>
          </cell>
          <cell r="E32">
            <v>70.916666666666671</v>
          </cell>
          <cell r="F32">
            <v>95</v>
          </cell>
          <cell r="G32">
            <v>46</v>
          </cell>
          <cell r="H32">
            <v>19.079999999999998</v>
          </cell>
          <cell r="I32" t="str">
            <v>L</v>
          </cell>
          <cell r="J32">
            <v>66.600000000000009</v>
          </cell>
          <cell r="K32">
            <v>42</v>
          </cell>
        </row>
        <row r="33">
          <cell r="B33">
            <v>26.170833333333338</v>
          </cell>
          <cell r="C33">
            <v>32.6</v>
          </cell>
          <cell r="D33">
            <v>21.2</v>
          </cell>
          <cell r="E33">
            <v>76.041666666666671</v>
          </cell>
          <cell r="F33">
            <v>92</v>
          </cell>
          <cell r="G33">
            <v>45</v>
          </cell>
          <cell r="H33">
            <v>12.24</v>
          </cell>
          <cell r="I33" t="str">
            <v>N</v>
          </cell>
          <cell r="J33">
            <v>31.680000000000003</v>
          </cell>
          <cell r="K33">
            <v>2</v>
          </cell>
        </row>
        <row r="34">
          <cell r="B34">
            <v>27.362500000000001</v>
          </cell>
          <cell r="C34">
            <v>33.799999999999997</v>
          </cell>
          <cell r="D34">
            <v>23.2</v>
          </cell>
          <cell r="E34">
            <v>71.041666666666671</v>
          </cell>
          <cell r="F34">
            <v>90</v>
          </cell>
          <cell r="G34">
            <v>39</v>
          </cell>
          <cell r="H34">
            <v>16.920000000000002</v>
          </cell>
          <cell r="I34" t="str">
            <v>SE</v>
          </cell>
          <cell r="J34">
            <v>45</v>
          </cell>
          <cell r="K34">
            <v>1.8</v>
          </cell>
        </row>
        <row r="35">
          <cell r="B35">
            <v>24.591666666666669</v>
          </cell>
          <cell r="C35">
            <v>33.200000000000003</v>
          </cell>
          <cell r="D35">
            <v>19.899999999999999</v>
          </cell>
          <cell r="E35">
            <v>81.333333333333329</v>
          </cell>
          <cell r="F35">
            <v>93</v>
          </cell>
          <cell r="G35">
            <v>48</v>
          </cell>
          <cell r="H35">
            <v>13.32</v>
          </cell>
          <cell r="I35" t="str">
            <v>N</v>
          </cell>
          <cell r="J35">
            <v>64.08</v>
          </cell>
          <cell r="K35">
            <v>33.400000000000006</v>
          </cell>
        </row>
        <row r="36">
          <cell r="I36" t="str">
            <v>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26.554166666666671</v>
          </cell>
          <cell r="C5">
            <v>33.6</v>
          </cell>
          <cell r="D5">
            <v>22.7</v>
          </cell>
          <cell r="E5">
            <v>76.583333333333329</v>
          </cell>
          <cell r="F5">
            <v>94</v>
          </cell>
          <cell r="G5">
            <v>42</v>
          </cell>
          <cell r="H5">
            <v>15.48</v>
          </cell>
          <cell r="I5" t="str">
            <v>O</v>
          </cell>
          <cell r="J5">
            <v>38.880000000000003</v>
          </cell>
          <cell r="K5">
            <v>3.6000000000000005</v>
          </cell>
        </row>
        <row r="6">
          <cell r="B6">
            <v>25.833333333333329</v>
          </cell>
          <cell r="C6">
            <v>32.4</v>
          </cell>
          <cell r="D6">
            <v>21.7</v>
          </cell>
          <cell r="E6">
            <v>76.958333333333329</v>
          </cell>
          <cell r="F6">
            <v>94</v>
          </cell>
          <cell r="G6">
            <v>47</v>
          </cell>
          <cell r="H6">
            <v>10.44</v>
          </cell>
          <cell r="I6" t="str">
            <v>O</v>
          </cell>
          <cell r="J6">
            <v>38.880000000000003</v>
          </cell>
          <cell r="K6">
            <v>3.2</v>
          </cell>
        </row>
        <row r="7">
          <cell r="B7">
            <v>25.474999999999998</v>
          </cell>
          <cell r="C7">
            <v>31.7</v>
          </cell>
          <cell r="D7">
            <v>21.6</v>
          </cell>
          <cell r="E7">
            <v>78.25</v>
          </cell>
          <cell r="F7">
            <v>95</v>
          </cell>
          <cell r="G7">
            <v>44</v>
          </cell>
          <cell r="H7">
            <v>20.52</v>
          </cell>
          <cell r="I7" t="str">
            <v>O</v>
          </cell>
          <cell r="J7">
            <v>36</v>
          </cell>
          <cell r="K7">
            <v>7.6</v>
          </cell>
        </row>
        <row r="8">
          <cell r="B8">
            <v>24.716666666666665</v>
          </cell>
          <cell r="C8">
            <v>31.2</v>
          </cell>
          <cell r="D8">
            <v>21.5</v>
          </cell>
          <cell r="E8">
            <v>81.541666666666671</v>
          </cell>
          <cell r="F8">
            <v>94</v>
          </cell>
          <cell r="G8">
            <v>53</v>
          </cell>
          <cell r="H8">
            <v>12.6</v>
          </cell>
          <cell r="I8" t="str">
            <v>O</v>
          </cell>
          <cell r="J8">
            <v>26.64</v>
          </cell>
          <cell r="K8">
            <v>53.400000000000006</v>
          </cell>
        </row>
        <row r="9">
          <cell r="B9">
            <v>25.608695652173907</v>
          </cell>
          <cell r="C9">
            <v>32.4</v>
          </cell>
          <cell r="D9">
            <v>22.4</v>
          </cell>
          <cell r="E9">
            <v>78.478260869565219</v>
          </cell>
          <cell r="F9">
            <v>93</v>
          </cell>
          <cell r="G9">
            <v>48</v>
          </cell>
          <cell r="H9">
            <v>19.079999999999998</v>
          </cell>
          <cell r="I9" t="str">
            <v>SO</v>
          </cell>
          <cell r="J9">
            <v>42.12</v>
          </cell>
          <cell r="K9">
            <v>3.8</v>
          </cell>
        </row>
        <row r="10">
          <cell r="B10">
            <v>24.391304347826093</v>
          </cell>
          <cell r="C10">
            <v>30</v>
          </cell>
          <cell r="D10">
            <v>21.7</v>
          </cell>
          <cell r="E10">
            <v>82.304347826086953</v>
          </cell>
          <cell r="F10">
            <v>93</v>
          </cell>
          <cell r="G10">
            <v>56</v>
          </cell>
          <cell r="H10">
            <v>13.32</v>
          </cell>
          <cell r="I10" t="str">
            <v>O</v>
          </cell>
          <cell r="J10">
            <v>30.96</v>
          </cell>
          <cell r="K10">
            <v>3.8000000000000003</v>
          </cell>
        </row>
        <row r="11">
          <cell r="B11">
            <v>26.283333333333335</v>
          </cell>
          <cell r="C11">
            <v>33</v>
          </cell>
          <cell r="D11">
            <v>22.1</v>
          </cell>
          <cell r="E11">
            <v>74.583333333333329</v>
          </cell>
          <cell r="F11">
            <v>95</v>
          </cell>
          <cell r="G11">
            <v>43</v>
          </cell>
          <cell r="H11">
            <v>7.2</v>
          </cell>
          <cell r="I11" t="str">
            <v>SO</v>
          </cell>
          <cell r="J11">
            <v>17.64</v>
          </cell>
          <cell r="K11">
            <v>0</v>
          </cell>
        </row>
        <row r="12">
          <cell r="B12">
            <v>26.508333333333336</v>
          </cell>
          <cell r="C12">
            <v>34.4</v>
          </cell>
          <cell r="D12">
            <v>19.600000000000001</v>
          </cell>
          <cell r="E12">
            <v>65.958333333333329</v>
          </cell>
          <cell r="F12">
            <v>91</v>
          </cell>
          <cell r="G12">
            <v>34</v>
          </cell>
          <cell r="H12">
            <v>9</v>
          </cell>
          <cell r="I12" t="str">
            <v>O</v>
          </cell>
          <cell r="J12">
            <v>21.6</v>
          </cell>
          <cell r="K12">
            <v>0</v>
          </cell>
        </row>
        <row r="13">
          <cell r="B13">
            <v>24.437499999999996</v>
          </cell>
          <cell r="C13">
            <v>31.2</v>
          </cell>
          <cell r="D13">
            <v>21</v>
          </cell>
          <cell r="E13">
            <v>79.958333333333329</v>
          </cell>
          <cell r="F13">
            <v>95</v>
          </cell>
          <cell r="G13">
            <v>52</v>
          </cell>
          <cell r="H13">
            <v>19.440000000000001</v>
          </cell>
          <cell r="I13" t="str">
            <v>SO</v>
          </cell>
          <cell r="J13">
            <v>38.880000000000003</v>
          </cell>
          <cell r="K13">
            <v>61.199999999999996</v>
          </cell>
        </row>
        <row r="14">
          <cell r="B14">
            <v>24.795833333333331</v>
          </cell>
          <cell r="C14">
            <v>31.9</v>
          </cell>
          <cell r="D14">
            <v>20.399999999999999</v>
          </cell>
          <cell r="E14">
            <v>78.083333333333329</v>
          </cell>
          <cell r="F14">
            <v>95</v>
          </cell>
          <cell r="G14">
            <v>46</v>
          </cell>
          <cell r="H14">
            <v>10.08</v>
          </cell>
          <cell r="I14" t="str">
            <v>NO</v>
          </cell>
          <cell r="J14">
            <v>27.36</v>
          </cell>
          <cell r="K14">
            <v>0.4</v>
          </cell>
        </row>
        <row r="15">
          <cell r="B15">
            <v>23.983333333333331</v>
          </cell>
          <cell r="C15">
            <v>29.3</v>
          </cell>
          <cell r="D15">
            <v>22</v>
          </cell>
          <cell r="E15">
            <v>84.416666666666671</v>
          </cell>
          <cell r="F15">
            <v>93</v>
          </cell>
          <cell r="G15">
            <v>62</v>
          </cell>
          <cell r="H15">
            <v>10.44</v>
          </cell>
          <cell r="I15" t="str">
            <v>O</v>
          </cell>
          <cell r="J15">
            <v>41.4</v>
          </cell>
          <cell r="K15">
            <v>7.8</v>
          </cell>
        </row>
        <row r="16">
          <cell r="B16">
            <v>23.375000000000004</v>
          </cell>
          <cell r="C16">
            <v>32.299999999999997</v>
          </cell>
          <cell r="D16">
            <v>20.3</v>
          </cell>
          <cell r="E16">
            <v>85.416666666666671</v>
          </cell>
          <cell r="F16">
            <v>95</v>
          </cell>
          <cell r="G16">
            <v>52</v>
          </cell>
          <cell r="H16">
            <v>21.240000000000002</v>
          </cell>
          <cell r="I16" t="str">
            <v>O</v>
          </cell>
          <cell r="J16">
            <v>42.12</v>
          </cell>
          <cell r="K16">
            <v>53.600000000000009</v>
          </cell>
        </row>
        <row r="17">
          <cell r="B17">
            <v>24.466666666666669</v>
          </cell>
          <cell r="C17">
            <v>30.6</v>
          </cell>
          <cell r="D17">
            <v>19.5</v>
          </cell>
          <cell r="E17">
            <v>76.833333333333329</v>
          </cell>
          <cell r="F17">
            <v>94</v>
          </cell>
          <cell r="G17">
            <v>49</v>
          </cell>
          <cell r="H17">
            <v>10.44</v>
          </cell>
          <cell r="I17" t="str">
            <v>NO</v>
          </cell>
          <cell r="J17">
            <v>33.119999999999997</v>
          </cell>
          <cell r="K17">
            <v>17.400000000000002</v>
          </cell>
        </row>
        <row r="18">
          <cell r="B18">
            <v>25.841666666666669</v>
          </cell>
          <cell r="C18">
            <v>32.200000000000003</v>
          </cell>
          <cell r="D18">
            <v>21.3</v>
          </cell>
          <cell r="E18">
            <v>72.875</v>
          </cell>
          <cell r="F18">
            <v>94</v>
          </cell>
          <cell r="G18">
            <v>46</v>
          </cell>
          <cell r="H18">
            <v>15.48</v>
          </cell>
          <cell r="I18" t="str">
            <v>O</v>
          </cell>
          <cell r="J18">
            <v>28.8</v>
          </cell>
          <cell r="K18">
            <v>0</v>
          </cell>
        </row>
        <row r="19">
          <cell r="B19">
            <v>26.479166666666671</v>
          </cell>
          <cell r="C19">
            <v>33.5</v>
          </cell>
          <cell r="D19">
            <v>21.7</v>
          </cell>
          <cell r="E19">
            <v>71.5</v>
          </cell>
          <cell r="F19">
            <v>92</v>
          </cell>
          <cell r="G19">
            <v>36</v>
          </cell>
          <cell r="H19">
            <v>15.48</v>
          </cell>
          <cell r="I19" t="str">
            <v>SO</v>
          </cell>
          <cell r="J19">
            <v>27.720000000000002</v>
          </cell>
          <cell r="K19">
            <v>1.5999999999999999</v>
          </cell>
        </row>
        <row r="20">
          <cell r="B20">
            <v>27.599999999999998</v>
          </cell>
          <cell r="C20">
            <v>35.1</v>
          </cell>
          <cell r="D20">
            <v>21.6</v>
          </cell>
          <cell r="E20">
            <v>65.041666666666671</v>
          </cell>
          <cell r="F20">
            <v>90</v>
          </cell>
          <cell r="G20">
            <v>31</v>
          </cell>
          <cell r="H20">
            <v>14.04</v>
          </cell>
          <cell r="I20" t="str">
            <v>NO</v>
          </cell>
          <cell r="J20">
            <v>27</v>
          </cell>
          <cell r="K20">
            <v>0</v>
          </cell>
        </row>
        <row r="21">
          <cell r="B21">
            <v>23.904166666666665</v>
          </cell>
          <cell r="C21">
            <v>31.4</v>
          </cell>
          <cell r="D21">
            <v>20.399999999999999</v>
          </cell>
          <cell r="E21">
            <v>81.458333333333329</v>
          </cell>
          <cell r="F21">
            <v>95</v>
          </cell>
          <cell r="G21">
            <v>51</v>
          </cell>
          <cell r="H21">
            <v>16.920000000000002</v>
          </cell>
          <cell r="I21" t="str">
            <v>NO</v>
          </cell>
          <cell r="J21">
            <v>39.96</v>
          </cell>
          <cell r="K21">
            <v>37.799999999999997</v>
          </cell>
        </row>
        <row r="22">
          <cell r="B22">
            <v>24.224999999999998</v>
          </cell>
          <cell r="C22">
            <v>28.9</v>
          </cell>
          <cell r="D22">
            <v>21.2</v>
          </cell>
          <cell r="E22">
            <v>80.625</v>
          </cell>
          <cell r="F22">
            <v>93</v>
          </cell>
          <cell r="G22">
            <v>58</v>
          </cell>
          <cell r="H22">
            <v>9.7200000000000006</v>
          </cell>
          <cell r="I22" t="str">
            <v>NO</v>
          </cell>
          <cell r="J22">
            <v>20.16</v>
          </cell>
          <cell r="K22">
            <v>0.2</v>
          </cell>
        </row>
        <row r="23">
          <cell r="B23">
            <v>24.108333333333331</v>
          </cell>
          <cell r="C23">
            <v>28</v>
          </cell>
          <cell r="D23">
            <v>21.6</v>
          </cell>
          <cell r="E23">
            <v>80.583333333333329</v>
          </cell>
          <cell r="F23">
            <v>94</v>
          </cell>
          <cell r="G23">
            <v>58</v>
          </cell>
          <cell r="H23">
            <v>14.76</v>
          </cell>
          <cell r="I23" t="str">
            <v>SO</v>
          </cell>
          <cell r="J23">
            <v>30.240000000000002</v>
          </cell>
          <cell r="K23">
            <v>2.6</v>
          </cell>
        </row>
        <row r="24">
          <cell r="B24">
            <v>25.512500000000003</v>
          </cell>
          <cell r="C24">
            <v>31.9</v>
          </cell>
          <cell r="D24">
            <v>21.8</v>
          </cell>
          <cell r="E24">
            <v>75.916666666666671</v>
          </cell>
          <cell r="F24">
            <v>93</v>
          </cell>
          <cell r="G24">
            <v>49</v>
          </cell>
          <cell r="H24">
            <v>11.16</v>
          </cell>
          <cell r="I24" t="str">
            <v>NO</v>
          </cell>
          <cell r="J24">
            <v>30.6</v>
          </cell>
          <cell r="K24">
            <v>0</v>
          </cell>
        </row>
        <row r="25">
          <cell r="B25">
            <v>24.291666666666668</v>
          </cell>
          <cell r="C25">
            <v>27.4</v>
          </cell>
          <cell r="D25">
            <v>21.6</v>
          </cell>
          <cell r="E25">
            <v>77.666666666666671</v>
          </cell>
          <cell r="F25">
            <v>91</v>
          </cell>
          <cell r="G25">
            <v>59</v>
          </cell>
          <cell r="H25">
            <v>9.7200000000000006</v>
          </cell>
          <cell r="I25" t="str">
            <v>NO</v>
          </cell>
          <cell r="J25">
            <v>32.04</v>
          </cell>
          <cell r="K25">
            <v>0.60000000000000009</v>
          </cell>
        </row>
        <row r="26">
          <cell r="B26">
            <v>23.217391304347824</v>
          </cell>
          <cell r="C26">
            <v>30.2</v>
          </cell>
          <cell r="D26">
            <v>20</v>
          </cell>
          <cell r="E26">
            <v>86</v>
          </cell>
          <cell r="F26">
            <v>95</v>
          </cell>
          <cell r="G26">
            <v>47</v>
          </cell>
          <cell r="H26">
            <v>30.6</v>
          </cell>
          <cell r="I26" t="str">
            <v>SO</v>
          </cell>
          <cell r="J26">
            <v>73.08</v>
          </cell>
          <cell r="K26">
            <v>38.4</v>
          </cell>
        </row>
        <row r="27">
          <cell r="B27">
            <v>24.824999999999999</v>
          </cell>
          <cell r="C27">
            <v>32.6</v>
          </cell>
          <cell r="D27">
            <v>21.7</v>
          </cell>
          <cell r="E27">
            <v>80.208333333333329</v>
          </cell>
          <cell r="F27">
            <v>95</v>
          </cell>
          <cell r="G27">
            <v>46</v>
          </cell>
          <cell r="H27">
            <v>11.520000000000001</v>
          </cell>
          <cell r="I27" t="str">
            <v>O</v>
          </cell>
          <cell r="J27">
            <v>46.440000000000005</v>
          </cell>
          <cell r="K27">
            <v>6.3999999999999995</v>
          </cell>
        </row>
        <row r="28">
          <cell r="B28">
            <v>25.126086956521743</v>
          </cell>
          <cell r="C28">
            <v>32.6</v>
          </cell>
          <cell r="D28">
            <v>20.399999999999999</v>
          </cell>
          <cell r="E28">
            <v>75.826086956521735</v>
          </cell>
          <cell r="F28">
            <v>94</v>
          </cell>
          <cell r="G28">
            <v>44</v>
          </cell>
          <cell r="H28">
            <v>10.44</v>
          </cell>
          <cell r="I28" t="str">
            <v>SO</v>
          </cell>
          <cell r="J28">
            <v>21.6</v>
          </cell>
          <cell r="K28">
            <v>0</v>
          </cell>
        </row>
        <row r="29">
          <cell r="B29">
            <v>27.037499999999998</v>
          </cell>
          <cell r="C29">
            <v>35.799999999999997</v>
          </cell>
          <cell r="D29">
            <v>20.6</v>
          </cell>
          <cell r="E29">
            <v>67.375</v>
          </cell>
          <cell r="F29">
            <v>93</v>
          </cell>
          <cell r="G29">
            <v>33</v>
          </cell>
          <cell r="H29">
            <v>16.559999999999999</v>
          </cell>
          <cell r="I29" t="str">
            <v>SO</v>
          </cell>
          <cell r="J29">
            <v>45.72</v>
          </cell>
          <cell r="K29">
            <v>10.600000000000001</v>
          </cell>
        </row>
        <row r="30">
          <cell r="B30">
            <v>26.983333333333331</v>
          </cell>
          <cell r="C30">
            <v>33.799999999999997</v>
          </cell>
          <cell r="D30">
            <v>20.7</v>
          </cell>
          <cell r="E30">
            <v>68.583333333333329</v>
          </cell>
          <cell r="F30">
            <v>94</v>
          </cell>
          <cell r="G30">
            <v>41</v>
          </cell>
          <cell r="H30">
            <v>10.8</v>
          </cell>
          <cell r="I30" t="str">
            <v>SO</v>
          </cell>
          <cell r="J30">
            <v>36.72</v>
          </cell>
          <cell r="K30">
            <v>17.2</v>
          </cell>
        </row>
        <row r="31">
          <cell r="B31">
            <v>27.791666666666668</v>
          </cell>
          <cell r="C31">
            <v>34.5</v>
          </cell>
          <cell r="D31">
            <v>22</v>
          </cell>
          <cell r="E31">
            <v>68.5</v>
          </cell>
          <cell r="F31">
            <v>90</v>
          </cell>
          <cell r="G31">
            <v>43</v>
          </cell>
          <cell r="H31">
            <v>13.68</v>
          </cell>
          <cell r="I31" t="str">
            <v>O</v>
          </cell>
          <cell r="J31">
            <v>27.720000000000002</v>
          </cell>
          <cell r="K31">
            <v>0</v>
          </cell>
        </row>
        <row r="32">
          <cell r="B32">
            <v>26.958333333333332</v>
          </cell>
          <cell r="C32">
            <v>33.5</v>
          </cell>
          <cell r="D32">
            <v>21.8</v>
          </cell>
          <cell r="E32">
            <v>67.875</v>
          </cell>
          <cell r="F32">
            <v>89</v>
          </cell>
          <cell r="G32">
            <v>41</v>
          </cell>
          <cell r="H32">
            <v>16.920000000000002</v>
          </cell>
          <cell r="I32" t="str">
            <v>O</v>
          </cell>
          <cell r="J32">
            <v>45.72</v>
          </cell>
          <cell r="K32">
            <v>0</v>
          </cell>
        </row>
        <row r="33">
          <cell r="B33">
            <v>26.933333333333334</v>
          </cell>
          <cell r="C33">
            <v>34.799999999999997</v>
          </cell>
          <cell r="D33">
            <v>21.8</v>
          </cell>
          <cell r="E33">
            <v>70.916666666666671</v>
          </cell>
          <cell r="F33">
            <v>91</v>
          </cell>
          <cell r="G33">
            <v>39</v>
          </cell>
          <cell r="H33">
            <v>24.12</v>
          </cell>
          <cell r="I33" t="str">
            <v>O</v>
          </cell>
          <cell r="J33">
            <v>50.04</v>
          </cell>
          <cell r="K33">
            <v>4.5999999999999996</v>
          </cell>
        </row>
        <row r="34">
          <cell r="B34">
            <v>28.012499999999999</v>
          </cell>
          <cell r="C34">
            <v>35.4</v>
          </cell>
          <cell r="D34">
            <v>21.8</v>
          </cell>
          <cell r="E34">
            <v>66.125</v>
          </cell>
          <cell r="F34">
            <v>92</v>
          </cell>
          <cell r="G34">
            <v>30</v>
          </cell>
          <cell r="H34">
            <v>7.5600000000000005</v>
          </cell>
          <cell r="I34" t="str">
            <v>O</v>
          </cell>
          <cell r="J34">
            <v>19.8</v>
          </cell>
          <cell r="K34">
            <v>0</v>
          </cell>
        </row>
        <row r="35">
          <cell r="B35">
            <v>27.029166666666665</v>
          </cell>
          <cell r="C35">
            <v>34.799999999999997</v>
          </cell>
          <cell r="D35">
            <v>22.1</v>
          </cell>
          <cell r="E35">
            <v>69.125</v>
          </cell>
          <cell r="F35">
            <v>90</v>
          </cell>
          <cell r="G35">
            <v>39</v>
          </cell>
          <cell r="H35">
            <v>14.76</v>
          </cell>
          <cell r="I35" t="str">
            <v>NO</v>
          </cell>
          <cell r="J35">
            <v>51.480000000000004</v>
          </cell>
          <cell r="K35">
            <v>2</v>
          </cell>
        </row>
        <row r="36">
          <cell r="I36" t="str">
            <v>O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25.191666666666666</v>
          </cell>
          <cell r="C5">
            <v>30.8</v>
          </cell>
          <cell r="D5">
            <v>20.9</v>
          </cell>
          <cell r="E5">
            <v>75.666666666666671</v>
          </cell>
          <cell r="F5">
            <v>93</v>
          </cell>
          <cell r="G5">
            <v>51</v>
          </cell>
          <cell r="H5">
            <v>18</v>
          </cell>
          <cell r="I5" t="str">
            <v>SE</v>
          </cell>
          <cell r="J5">
            <v>46.440000000000005</v>
          </cell>
          <cell r="K5">
            <v>8</v>
          </cell>
        </row>
        <row r="6">
          <cell r="B6">
            <v>23.05416666666666</v>
          </cell>
          <cell r="C6">
            <v>31</v>
          </cell>
          <cell r="D6">
            <v>19.5</v>
          </cell>
          <cell r="E6">
            <v>82.083333333333329</v>
          </cell>
          <cell r="F6">
            <v>94</v>
          </cell>
          <cell r="G6">
            <v>45</v>
          </cell>
          <cell r="H6">
            <v>15.120000000000001</v>
          </cell>
          <cell r="I6" t="str">
            <v>SE</v>
          </cell>
          <cell r="J6">
            <v>55.800000000000004</v>
          </cell>
          <cell r="K6">
            <v>50</v>
          </cell>
        </row>
        <row r="7">
          <cell r="B7">
            <v>23.312500000000004</v>
          </cell>
          <cell r="C7">
            <v>30</v>
          </cell>
          <cell r="D7">
            <v>20.3</v>
          </cell>
          <cell r="E7">
            <v>82.791666666666671</v>
          </cell>
          <cell r="F7">
            <v>93</v>
          </cell>
          <cell r="G7">
            <v>55</v>
          </cell>
          <cell r="H7">
            <v>11.520000000000001</v>
          </cell>
          <cell r="I7" t="str">
            <v>S</v>
          </cell>
          <cell r="J7">
            <v>30.6</v>
          </cell>
          <cell r="K7">
            <v>0.8</v>
          </cell>
        </row>
        <row r="8">
          <cell r="B8">
            <v>23.845833333333331</v>
          </cell>
          <cell r="C8">
            <v>30.8</v>
          </cell>
          <cell r="D8">
            <v>20.399999999999999</v>
          </cell>
          <cell r="E8">
            <v>79.75</v>
          </cell>
          <cell r="F8">
            <v>95</v>
          </cell>
          <cell r="G8">
            <v>49</v>
          </cell>
          <cell r="H8">
            <v>20.88</v>
          </cell>
          <cell r="I8" t="str">
            <v>SE</v>
          </cell>
          <cell r="J8">
            <v>43.2</v>
          </cell>
          <cell r="K8">
            <v>1.8</v>
          </cell>
        </row>
        <row r="9">
          <cell r="B9">
            <v>23.670833333333331</v>
          </cell>
          <cell r="C9">
            <v>31.1</v>
          </cell>
          <cell r="D9">
            <v>20.8</v>
          </cell>
          <cell r="E9">
            <v>79.625</v>
          </cell>
          <cell r="F9">
            <v>90</v>
          </cell>
          <cell r="G9">
            <v>49</v>
          </cell>
          <cell r="H9">
            <v>16.559999999999999</v>
          </cell>
          <cell r="I9" t="str">
            <v>S</v>
          </cell>
          <cell r="J9">
            <v>43.92</v>
          </cell>
          <cell r="K9">
            <v>5.2</v>
          </cell>
        </row>
        <row r="10">
          <cell r="B10">
            <v>24.125</v>
          </cell>
          <cell r="C10">
            <v>29.7</v>
          </cell>
          <cell r="D10">
            <v>20.399999999999999</v>
          </cell>
          <cell r="E10">
            <v>76.333333333333329</v>
          </cell>
          <cell r="F10">
            <v>90</v>
          </cell>
          <cell r="G10">
            <v>54</v>
          </cell>
          <cell r="H10">
            <v>16.559999999999999</v>
          </cell>
          <cell r="I10" t="str">
            <v>SE</v>
          </cell>
          <cell r="J10">
            <v>36.72</v>
          </cell>
          <cell r="K10">
            <v>0.8</v>
          </cell>
        </row>
        <row r="11">
          <cell r="B11">
            <v>24.441666666666666</v>
          </cell>
          <cell r="C11">
            <v>30.6</v>
          </cell>
          <cell r="D11">
            <v>20.8</v>
          </cell>
          <cell r="E11">
            <v>77.166666666666671</v>
          </cell>
          <cell r="F11">
            <v>94</v>
          </cell>
          <cell r="G11">
            <v>48</v>
          </cell>
          <cell r="H11">
            <v>8.2799999999999994</v>
          </cell>
          <cell r="I11" t="str">
            <v>N</v>
          </cell>
          <cell r="J11">
            <v>16.559999999999999</v>
          </cell>
          <cell r="K11">
            <v>0.2</v>
          </cell>
        </row>
        <row r="12">
          <cell r="B12">
            <v>25.3125</v>
          </cell>
          <cell r="C12">
            <v>31.5</v>
          </cell>
          <cell r="D12">
            <v>20.2</v>
          </cell>
          <cell r="E12">
            <v>65.75</v>
          </cell>
          <cell r="F12">
            <v>85</v>
          </cell>
          <cell r="G12">
            <v>47</v>
          </cell>
          <cell r="H12">
            <v>10.8</v>
          </cell>
          <cell r="I12" t="str">
            <v>O</v>
          </cell>
          <cell r="J12">
            <v>21.6</v>
          </cell>
          <cell r="K12">
            <v>0</v>
          </cell>
        </row>
        <row r="13">
          <cell r="B13">
            <v>23.912499999999998</v>
          </cell>
          <cell r="C13">
            <v>31.2</v>
          </cell>
          <cell r="D13">
            <v>20.3</v>
          </cell>
          <cell r="E13">
            <v>76.125</v>
          </cell>
          <cell r="F13">
            <v>93</v>
          </cell>
          <cell r="G13">
            <v>46</v>
          </cell>
          <cell r="H13">
            <v>19.440000000000001</v>
          </cell>
          <cell r="I13" t="str">
            <v>S</v>
          </cell>
          <cell r="J13">
            <v>40.32</v>
          </cell>
          <cell r="K13">
            <v>27.6</v>
          </cell>
        </row>
        <row r="14">
          <cell r="B14">
            <v>22.508333333333329</v>
          </cell>
          <cell r="C14">
            <v>29.3</v>
          </cell>
          <cell r="D14">
            <v>19.2</v>
          </cell>
          <cell r="E14">
            <v>81.458333333333329</v>
          </cell>
          <cell r="F14">
            <v>93</v>
          </cell>
          <cell r="G14">
            <v>51</v>
          </cell>
          <cell r="H14">
            <v>19.440000000000001</v>
          </cell>
          <cell r="I14" t="str">
            <v>S</v>
          </cell>
          <cell r="J14">
            <v>40.680000000000007</v>
          </cell>
          <cell r="K14">
            <v>4.2</v>
          </cell>
        </row>
        <row r="15">
          <cell r="B15">
            <v>22.758333333333336</v>
          </cell>
          <cell r="C15">
            <v>27.4</v>
          </cell>
          <cell r="D15">
            <v>20.7</v>
          </cell>
          <cell r="E15">
            <v>85.5</v>
          </cell>
          <cell r="F15">
            <v>94</v>
          </cell>
          <cell r="G15">
            <v>63</v>
          </cell>
          <cell r="H15">
            <v>16.920000000000002</v>
          </cell>
          <cell r="I15" t="str">
            <v>S</v>
          </cell>
          <cell r="J15">
            <v>43.56</v>
          </cell>
          <cell r="K15">
            <v>8.3999999999999986</v>
          </cell>
        </row>
        <row r="16">
          <cell r="B16">
            <v>22.854166666666668</v>
          </cell>
          <cell r="C16">
            <v>30.9</v>
          </cell>
          <cell r="D16">
            <v>19.600000000000001</v>
          </cell>
          <cell r="E16">
            <v>84.125</v>
          </cell>
          <cell r="F16">
            <v>95</v>
          </cell>
          <cell r="G16">
            <v>51</v>
          </cell>
          <cell r="H16">
            <v>18</v>
          </cell>
          <cell r="I16" t="str">
            <v>SO</v>
          </cell>
          <cell r="J16">
            <v>38.519999999999996</v>
          </cell>
          <cell r="K16">
            <v>4.8</v>
          </cell>
        </row>
        <row r="17">
          <cell r="B17">
            <v>21.854166666666668</v>
          </cell>
          <cell r="C17">
            <v>29.1</v>
          </cell>
          <cell r="D17">
            <v>17.8</v>
          </cell>
          <cell r="E17">
            <v>81.791666666666671</v>
          </cell>
          <cell r="F17">
            <v>95</v>
          </cell>
          <cell r="G17">
            <v>47</v>
          </cell>
          <cell r="H17">
            <v>28.44</v>
          </cell>
          <cell r="I17" t="str">
            <v>O</v>
          </cell>
          <cell r="J17">
            <v>52.56</v>
          </cell>
          <cell r="K17">
            <v>30.199999999999996</v>
          </cell>
        </row>
        <row r="18">
          <cell r="B18">
            <v>23.670833333333338</v>
          </cell>
          <cell r="C18">
            <v>29.1</v>
          </cell>
          <cell r="D18">
            <v>19.8</v>
          </cell>
          <cell r="E18">
            <v>77.333333333333329</v>
          </cell>
          <cell r="F18">
            <v>89</v>
          </cell>
          <cell r="G18">
            <v>49</v>
          </cell>
          <cell r="H18">
            <v>14.76</v>
          </cell>
          <cell r="I18" t="str">
            <v>O</v>
          </cell>
          <cell r="J18">
            <v>30.96</v>
          </cell>
          <cell r="K18">
            <v>0</v>
          </cell>
        </row>
        <row r="19">
          <cell r="B19">
            <v>24.429166666666671</v>
          </cell>
          <cell r="C19">
            <v>30.4</v>
          </cell>
          <cell r="D19">
            <v>20.3</v>
          </cell>
          <cell r="E19">
            <v>74.833333333333329</v>
          </cell>
          <cell r="F19">
            <v>92</v>
          </cell>
          <cell r="G19">
            <v>47</v>
          </cell>
          <cell r="H19">
            <v>16.920000000000002</v>
          </cell>
          <cell r="I19" t="str">
            <v>O</v>
          </cell>
          <cell r="J19">
            <v>36.72</v>
          </cell>
          <cell r="K19">
            <v>0.2</v>
          </cell>
        </row>
        <row r="20">
          <cell r="B20">
            <v>25.174999999999994</v>
          </cell>
          <cell r="C20">
            <v>31.6</v>
          </cell>
          <cell r="D20">
            <v>20.7</v>
          </cell>
          <cell r="E20">
            <v>70.25</v>
          </cell>
          <cell r="F20">
            <v>90</v>
          </cell>
          <cell r="G20">
            <v>40</v>
          </cell>
          <cell r="H20">
            <v>17.64</v>
          </cell>
          <cell r="I20" t="str">
            <v>N</v>
          </cell>
          <cell r="J20">
            <v>41.04</v>
          </cell>
          <cell r="K20">
            <v>1.4000000000000001</v>
          </cell>
        </row>
        <row r="21">
          <cell r="B21">
            <v>22.579166666666662</v>
          </cell>
          <cell r="C21">
            <v>27.9</v>
          </cell>
          <cell r="D21">
            <v>19.899999999999999</v>
          </cell>
          <cell r="E21">
            <v>81.916666666666671</v>
          </cell>
          <cell r="F21">
            <v>95</v>
          </cell>
          <cell r="G21">
            <v>57</v>
          </cell>
          <cell r="H21">
            <v>19.079999999999998</v>
          </cell>
          <cell r="I21" t="str">
            <v>SO</v>
          </cell>
          <cell r="J21">
            <v>39.96</v>
          </cell>
          <cell r="K21">
            <v>3.2000000000000006</v>
          </cell>
        </row>
        <row r="22">
          <cell r="B22">
            <v>22.375</v>
          </cell>
          <cell r="C22">
            <v>28.5</v>
          </cell>
          <cell r="D22">
            <v>19</v>
          </cell>
          <cell r="E22">
            <v>80.375</v>
          </cell>
          <cell r="F22">
            <v>93</v>
          </cell>
          <cell r="G22">
            <v>48</v>
          </cell>
          <cell r="H22">
            <v>13.32</v>
          </cell>
          <cell r="I22" t="str">
            <v>O</v>
          </cell>
          <cell r="J22">
            <v>32.4</v>
          </cell>
          <cell r="K22">
            <v>0.8</v>
          </cell>
        </row>
        <row r="23">
          <cell r="B23">
            <v>22.054166666666664</v>
          </cell>
          <cell r="C23">
            <v>26.6</v>
          </cell>
          <cell r="D23">
            <v>20.100000000000001</v>
          </cell>
          <cell r="E23">
            <v>82.875</v>
          </cell>
          <cell r="F23">
            <v>93</v>
          </cell>
          <cell r="G23">
            <v>64</v>
          </cell>
          <cell r="H23">
            <v>12.24</v>
          </cell>
          <cell r="I23" t="str">
            <v>SO</v>
          </cell>
          <cell r="J23">
            <v>33.840000000000003</v>
          </cell>
          <cell r="K23">
            <v>2.4000000000000004</v>
          </cell>
        </row>
        <row r="24">
          <cell r="B24">
            <v>23.791666666666668</v>
          </cell>
          <cell r="C24">
            <v>29.3</v>
          </cell>
          <cell r="D24">
            <v>20.100000000000001</v>
          </cell>
          <cell r="E24">
            <v>74.75</v>
          </cell>
          <cell r="F24">
            <v>90</v>
          </cell>
          <cell r="G24">
            <v>50</v>
          </cell>
          <cell r="H24">
            <v>16.2</v>
          </cell>
          <cell r="I24" t="str">
            <v>O</v>
          </cell>
          <cell r="J24">
            <v>26.64</v>
          </cell>
          <cell r="K24">
            <v>0</v>
          </cell>
        </row>
        <row r="25">
          <cell r="B25">
            <v>23.791666666666668</v>
          </cell>
          <cell r="C25">
            <v>28.9</v>
          </cell>
          <cell r="D25">
            <v>21</v>
          </cell>
          <cell r="E25">
            <v>77.75</v>
          </cell>
          <cell r="F25">
            <v>89</v>
          </cell>
          <cell r="G25">
            <v>52</v>
          </cell>
          <cell r="H25">
            <v>14.04</v>
          </cell>
          <cell r="I25" t="str">
            <v>SE</v>
          </cell>
          <cell r="J25">
            <v>38.880000000000003</v>
          </cell>
          <cell r="K25">
            <v>0.4</v>
          </cell>
        </row>
        <row r="26">
          <cell r="B26">
            <v>21.637500000000003</v>
          </cell>
          <cell r="C26">
            <v>28.6</v>
          </cell>
          <cell r="D26">
            <v>19.3</v>
          </cell>
          <cell r="E26">
            <v>86.375</v>
          </cell>
          <cell r="F26">
            <v>94</v>
          </cell>
          <cell r="G26">
            <v>60</v>
          </cell>
          <cell r="H26">
            <v>21.96</v>
          </cell>
          <cell r="I26" t="str">
            <v>L</v>
          </cell>
          <cell r="J26">
            <v>58.32</v>
          </cell>
          <cell r="K26">
            <v>16.399999999999999</v>
          </cell>
        </row>
        <row r="27">
          <cell r="B27">
            <v>23.604166666666668</v>
          </cell>
          <cell r="C27">
            <v>30.4</v>
          </cell>
          <cell r="D27">
            <v>19.8</v>
          </cell>
          <cell r="E27">
            <v>78.875</v>
          </cell>
          <cell r="F27">
            <v>94</v>
          </cell>
          <cell r="G27">
            <v>52</v>
          </cell>
          <cell r="H27">
            <v>13.32</v>
          </cell>
          <cell r="I27" t="str">
            <v>S</v>
          </cell>
          <cell r="J27">
            <v>25.92</v>
          </cell>
          <cell r="K27">
            <v>2.2000000000000002</v>
          </cell>
        </row>
        <row r="28">
          <cell r="B28">
            <v>24.629166666666674</v>
          </cell>
          <cell r="C28">
            <v>31.5</v>
          </cell>
          <cell r="D28">
            <v>19.100000000000001</v>
          </cell>
          <cell r="E28">
            <v>72.375</v>
          </cell>
          <cell r="F28">
            <v>95</v>
          </cell>
          <cell r="G28">
            <v>40</v>
          </cell>
          <cell r="H28">
            <v>11.520000000000001</v>
          </cell>
          <cell r="I28" t="str">
            <v>NO</v>
          </cell>
          <cell r="J28">
            <v>25.56</v>
          </cell>
          <cell r="K28">
            <v>0</v>
          </cell>
        </row>
        <row r="29">
          <cell r="B29">
            <v>24.716666666666658</v>
          </cell>
          <cell r="C29">
            <v>32.4</v>
          </cell>
          <cell r="D29">
            <v>20.6</v>
          </cell>
          <cell r="E29">
            <v>70.333333333333329</v>
          </cell>
          <cell r="F29">
            <v>88</v>
          </cell>
          <cell r="G29">
            <v>43</v>
          </cell>
          <cell r="H29">
            <v>21.240000000000002</v>
          </cell>
          <cell r="I29" t="str">
            <v>SO</v>
          </cell>
          <cell r="J29">
            <v>39.6</v>
          </cell>
          <cell r="K29">
            <v>0</v>
          </cell>
        </row>
        <row r="30">
          <cell r="B30">
            <v>24.637500000000003</v>
          </cell>
          <cell r="C30">
            <v>32.1</v>
          </cell>
          <cell r="D30">
            <v>18.899999999999999</v>
          </cell>
          <cell r="E30">
            <v>68.291666666666671</v>
          </cell>
          <cell r="F30">
            <v>93</v>
          </cell>
          <cell r="G30">
            <v>39</v>
          </cell>
          <cell r="H30">
            <v>18</v>
          </cell>
          <cell r="I30" t="str">
            <v>S</v>
          </cell>
          <cell r="J30">
            <v>41.4</v>
          </cell>
          <cell r="K30">
            <v>12.399999999999999</v>
          </cell>
        </row>
        <row r="31">
          <cell r="B31">
            <v>24.858333333333331</v>
          </cell>
          <cell r="C31">
            <v>32.1</v>
          </cell>
          <cell r="D31">
            <v>19.2</v>
          </cell>
          <cell r="E31">
            <v>69.75</v>
          </cell>
          <cell r="F31">
            <v>91</v>
          </cell>
          <cell r="G31">
            <v>43</v>
          </cell>
          <cell r="H31">
            <v>16.2</v>
          </cell>
          <cell r="I31" t="str">
            <v>NO</v>
          </cell>
          <cell r="J31">
            <v>35.64</v>
          </cell>
          <cell r="K31">
            <v>2.8</v>
          </cell>
        </row>
        <row r="32">
          <cell r="B32">
            <v>24.120833333333334</v>
          </cell>
          <cell r="C32">
            <v>30.3</v>
          </cell>
          <cell r="D32">
            <v>19.399999999999999</v>
          </cell>
          <cell r="E32">
            <v>74.583333333333329</v>
          </cell>
          <cell r="F32">
            <v>92</v>
          </cell>
          <cell r="G32">
            <v>48</v>
          </cell>
          <cell r="H32">
            <v>14.4</v>
          </cell>
          <cell r="I32" t="str">
            <v>O</v>
          </cell>
          <cell r="J32">
            <v>30.240000000000002</v>
          </cell>
          <cell r="K32">
            <v>7.6</v>
          </cell>
        </row>
        <row r="33">
          <cell r="B33">
            <v>26.425000000000001</v>
          </cell>
          <cell r="C33">
            <v>31.9</v>
          </cell>
          <cell r="D33">
            <v>21.4</v>
          </cell>
          <cell r="E33">
            <v>64.791666666666671</v>
          </cell>
          <cell r="F33">
            <v>85</v>
          </cell>
          <cell r="G33">
            <v>38</v>
          </cell>
          <cell r="H33">
            <v>12.96</v>
          </cell>
          <cell r="I33" t="str">
            <v>NO</v>
          </cell>
          <cell r="J33">
            <v>25.2</v>
          </cell>
          <cell r="K33">
            <v>0</v>
          </cell>
        </row>
        <row r="34">
          <cell r="B34">
            <v>26.279166666666665</v>
          </cell>
          <cell r="C34">
            <v>32.299999999999997</v>
          </cell>
          <cell r="D34">
            <v>20.7</v>
          </cell>
          <cell r="E34">
            <v>67.583333333333329</v>
          </cell>
          <cell r="F34">
            <v>90</v>
          </cell>
          <cell r="G34">
            <v>39</v>
          </cell>
          <cell r="H34">
            <v>10.8</v>
          </cell>
          <cell r="I34" t="str">
            <v>N</v>
          </cell>
          <cell r="J34">
            <v>25.2</v>
          </cell>
          <cell r="K34">
            <v>0</v>
          </cell>
        </row>
        <row r="35">
          <cell r="B35">
            <v>25.5</v>
          </cell>
          <cell r="C35">
            <v>32.4</v>
          </cell>
          <cell r="D35">
            <v>21.2</v>
          </cell>
          <cell r="E35">
            <v>71.5</v>
          </cell>
          <cell r="F35">
            <v>86</v>
          </cell>
          <cell r="G35">
            <v>45</v>
          </cell>
          <cell r="H35">
            <v>17.28</v>
          </cell>
          <cell r="I35" t="str">
            <v>S</v>
          </cell>
          <cell r="J35">
            <v>34.200000000000003</v>
          </cell>
          <cell r="K35">
            <v>0.2</v>
          </cell>
        </row>
        <row r="36">
          <cell r="I36" t="str">
            <v>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27.824999999999999</v>
          </cell>
          <cell r="C5">
            <v>31.7</v>
          </cell>
          <cell r="D5">
            <v>24.9</v>
          </cell>
          <cell r="E5">
            <v>73.083333333333329</v>
          </cell>
          <cell r="F5">
            <v>87</v>
          </cell>
          <cell r="G5">
            <v>54</v>
          </cell>
          <cell r="H5">
            <v>18.720000000000002</v>
          </cell>
          <cell r="I5" t="str">
            <v>L</v>
          </cell>
          <cell r="J5">
            <v>45</v>
          </cell>
          <cell r="K5">
            <v>0</v>
          </cell>
        </row>
        <row r="6">
          <cell r="B6">
            <v>27.445833333333326</v>
          </cell>
          <cell r="C6">
            <v>34.1</v>
          </cell>
          <cell r="D6">
            <v>23.4</v>
          </cell>
          <cell r="E6">
            <v>71.666666666666671</v>
          </cell>
          <cell r="F6">
            <v>87</v>
          </cell>
          <cell r="G6">
            <v>45</v>
          </cell>
          <cell r="H6">
            <v>6.84</v>
          </cell>
          <cell r="I6" t="str">
            <v>O</v>
          </cell>
          <cell r="J6">
            <v>25.56</v>
          </cell>
          <cell r="K6">
            <v>0</v>
          </cell>
        </row>
        <row r="7">
          <cell r="B7">
            <v>27.541666666666668</v>
          </cell>
          <cell r="C7">
            <v>35.4</v>
          </cell>
          <cell r="D7">
            <v>24.3</v>
          </cell>
          <cell r="E7">
            <v>76</v>
          </cell>
          <cell r="F7">
            <v>91</v>
          </cell>
          <cell r="G7">
            <v>43</v>
          </cell>
          <cell r="H7">
            <v>11.520000000000001</v>
          </cell>
          <cell r="I7" t="str">
            <v>NO</v>
          </cell>
          <cell r="J7">
            <v>54</v>
          </cell>
          <cell r="K7">
            <v>2.6</v>
          </cell>
        </row>
        <row r="8">
          <cell r="B8">
            <v>29.960869565217394</v>
          </cell>
          <cell r="C8">
            <v>36.799999999999997</v>
          </cell>
          <cell r="D8">
            <v>25.2</v>
          </cell>
          <cell r="E8">
            <v>65.130434782608702</v>
          </cell>
          <cell r="F8">
            <v>86</v>
          </cell>
          <cell r="G8">
            <v>36</v>
          </cell>
          <cell r="H8">
            <v>10.8</v>
          </cell>
          <cell r="I8" t="str">
            <v>SE</v>
          </cell>
          <cell r="J8">
            <v>31.319999999999997</v>
          </cell>
          <cell r="K8">
            <v>0</v>
          </cell>
        </row>
        <row r="9">
          <cell r="B9">
            <v>28.058333333333326</v>
          </cell>
          <cell r="C9">
            <v>35.299999999999997</v>
          </cell>
          <cell r="D9">
            <v>21.1</v>
          </cell>
          <cell r="E9">
            <v>66.708333333333329</v>
          </cell>
          <cell r="F9">
            <v>83</v>
          </cell>
          <cell r="G9">
            <v>40</v>
          </cell>
          <cell r="H9">
            <v>26.64</v>
          </cell>
          <cell r="I9" t="str">
            <v>O</v>
          </cell>
          <cell r="J9">
            <v>53.64</v>
          </cell>
          <cell r="K9">
            <v>0.6</v>
          </cell>
        </row>
        <row r="10">
          <cell r="B10">
            <v>24.858333333333331</v>
          </cell>
          <cell r="C10">
            <v>30.5</v>
          </cell>
          <cell r="D10">
            <v>20.7</v>
          </cell>
          <cell r="E10">
            <v>68.25</v>
          </cell>
          <cell r="F10">
            <v>85</v>
          </cell>
          <cell r="G10">
            <v>49</v>
          </cell>
          <cell r="H10">
            <v>1.8</v>
          </cell>
          <cell r="I10" t="str">
            <v>O</v>
          </cell>
          <cell r="J10">
            <v>24.840000000000003</v>
          </cell>
          <cell r="K10">
            <v>0</v>
          </cell>
        </row>
        <row r="11">
          <cell r="B11">
            <v>28.849999999999998</v>
          </cell>
          <cell r="C11">
            <v>35.5</v>
          </cell>
          <cell r="D11">
            <v>23.3</v>
          </cell>
          <cell r="E11">
            <v>62</v>
          </cell>
          <cell r="F11">
            <v>89</v>
          </cell>
          <cell r="G11">
            <v>37</v>
          </cell>
          <cell r="H11">
            <v>0.72000000000000008</v>
          </cell>
          <cell r="I11" t="str">
            <v>L</v>
          </cell>
          <cell r="J11">
            <v>21.240000000000002</v>
          </cell>
          <cell r="K11">
            <v>0</v>
          </cell>
        </row>
        <row r="12">
          <cell r="B12">
            <v>29.475000000000005</v>
          </cell>
          <cell r="C12">
            <v>36.299999999999997</v>
          </cell>
          <cell r="D12">
            <v>26</v>
          </cell>
          <cell r="E12">
            <v>61.416666666666664</v>
          </cell>
          <cell r="F12">
            <v>76</v>
          </cell>
          <cell r="G12">
            <v>36</v>
          </cell>
          <cell r="H12">
            <v>6.84</v>
          </cell>
          <cell r="I12" t="str">
            <v>O</v>
          </cell>
          <cell r="J12">
            <v>53.64</v>
          </cell>
          <cell r="K12">
            <v>0</v>
          </cell>
        </row>
        <row r="13">
          <cell r="B13">
            <v>26.037499999999994</v>
          </cell>
          <cell r="C13">
            <v>29</v>
          </cell>
          <cell r="D13">
            <v>23.7</v>
          </cell>
          <cell r="E13">
            <v>80.416666666666671</v>
          </cell>
          <cell r="F13">
            <v>92</v>
          </cell>
          <cell r="G13">
            <v>57</v>
          </cell>
          <cell r="H13">
            <v>5.4</v>
          </cell>
          <cell r="I13" t="str">
            <v>L</v>
          </cell>
          <cell r="J13">
            <v>31.680000000000003</v>
          </cell>
          <cell r="K13">
            <v>12.000000000000002</v>
          </cell>
        </row>
        <row r="14">
          <cell r="B14">
            <v>27.191666666666663</v>
          </cell>
          <cell r="C14">
            <v>33.6</v>
          </cell>
          <cell r="D14">
            <v>24</v>
          </cell>
          <cell r="E14">
            <v>77.125</v>
          </cell>
          <cell r="F14">
            <v>91</v>
          </cell>
          <cell r="G14">
            <v>50</v>
          </cell>
          <cell r="H14">
            <v>0.36000000000000004</v>
          </cell>
          <cell r="I14" t="str">
            <v>NE</v>
          </cell>
          <cell r="J14">
            <v>24.48</v>
          </cell>
          <cell r="K14">
            <v>3.6000000000000014</v>
          </cell>
        </row>
        <row r="15">
          <cell r="B15">
            <v>29.204166666666666</v>
          </cell>
          <cell r="C15">
            <v>35.200000000000003</v>
          </cell>
          <cell r="D15">
            <v>25.4</v>
          </cell>
          <cell r="E15">
            <v>69.208333333333329</v>
          </cell>
          <cell r="F15">
            <v>87</v>
          </cell>
          <cell r="G15">
            <v>43</v>
          </cell>
          <cell r="H15">
            <v>7.9200000000000008</v>
          </cell>
          <cell r="I15" t="str">
            <v>L</v>
          </cell>
          <cell r="J15">
            <v>24.12</v>
          </cell>
          <cell r="K15">
            <v>0</v>
          </cell>
        </row>
        <row r="16">
          <cell r="B16">
            <v>30.420833333333334</v>
          </cell>
          <cell r="C16">
            <v>36.9</v>
          </cell>
          <cell r="D16">
            <v>26.2</v>
          </cell>
          <cell r="E16">
            <v>63.208333333333336</v>
          </cell>
          <cell r="F16">
            <v>81</v>
          </cell>
          <cell r="G16">
            <v>35</v>
          </cell>
          <cell r="H16">
            <v>7.9200000000000008</v>
          </cell>
          <cell r="I16" t="str">
            <v>L</v>
          </cell>
          <cell r="J16">
            <v>25.92</v>
          </cell>
          <cell r="K16">
            <v>0</v>
          </cell>
        </row>
        <row r="17">
          <cell r="B17">
            <v>27.104166666666671</v>
          </cell>
          <cell r="C17">
            <v>35.299999999999997</v>
          </cell>
          <cell r="D17">
            <v>21.7</v>
          </cell>
          <cell r="E17">
            <v>71.75</v>
          </cell>
          <cell r="F17">
            <v>92</v>
          </cell>
          <cell r="G17">
            <v>40</v>
          </cell>
          <cell r="H17">
            <v>11.879999999999999</v>
          </cell>
          <cell r="I17" t="str">
            <v>NO</v>
          </cell>
          <cell r="J17">
            <v>53.28</v>
          </cell>
          <cell r="K17">
            <v>18.599999999999998</v>
          </cell>
        </row>
        <row r="18">
          <cell r="B18">
            <v>27.487500000000001</v>
          </cell>
          <cell r="C18">
            <v>32.799999999999997</v>
          </cell>
          <cell r="D18">
            <v>23.4</v>
          </cell>
          <cell r="E18">
            <v>74.541666666666671</v>
          </cell>
          <cell r="F18">
            <v>91</v>
          </cell>
          <cell r="G18">
            <v>51</v>
          </cell>
          <cell r="H18">
            <v>2.8800000000000003</v>
          </cell>
          <cell r="I18" t="str">
            <v>NO</v>
          </cell>
          <cell r="J18">
            <v>26.64</v>
          </cell>
          <cell r="K18">
            <v>18.400000000000002</v>
          </cell>
        </row>
        <row r="19">
          <cell r="B19">
            <v>28.954166666666666</v>
          </cell>
          <cell r="C19">
            <v>34.9</v>
          </cell>
          <cell r="D19">
            <v>24.2</v>
          </cell>
          <cell r="E19">
            <v>67.291666666666671</v>
          </cell>
          <cell r="F19">
            <v>86</v>
          </cell>
          <cell r="G19">
            <v>45</v>
          </cell>
          <cell r="H19">
            <v>15.120000000000001</v>
          </cell>
          <cell r="I19" t="str">
            <v>L</v>
          </cell>
          <cell r="J19">
            <v>35.64</v>
          </cell>
          <cell r="K19">
            <v>1.5999999999999999</v>
          </cell>
        </row>
        <row r="20">
          <cell r="B20">
            <v>29.058333333333334</v>
          </cell>
          <cell r="C20">
            <v>35.299999999999997</v>
          </cell>
          <cell r="D20">
            <v>25.6</v>
          </cell>
          <cell r="E20">
            <v>67.125</v>
          </cell>
          <cell r="F20">
            <v>83</v>
          </cell>
          <cell r="G20">
            <v>44</v>
          </cell>
          <cell r="H20">
            <v>17.28</v>
          </cell>
          <cell r="I20" t="str">
            <v>L</v>
          </cell>
          <cell r="J20">
            <v>39.6</v>
          </cell>
          <cell r="K20">
            <v>0.8</v>
          </cell>
        </row>
        <row r="21">
          <cell r="B21">
            <v>24.583333333333339</v>
          </cell>
          <cell r="C21">
            <v>27.1</v>
          </cell>
          <cell r="D21">
            <v>23</v>
          </cell>
          <cell r="E21">
            <v>82.958333333333329</v>
          </cell>
          <cell r="F21">
            <v>92</v>
          </cell>
          <cell r="G21">
            <v>71</v>
          </cell>
          <cell r="H21">
            <v>6.84</v>
          </cell>
          <cell r="I21" t="str">
            <v>O</v>
          </cell>
          <cell r="J21">
            <v>27</v>
          </cell>
          <cell r="K21">
            <v>0.60000000000000009</v>
          </cell>
        </row>
        <row r="22">
          <cell r="B22">
            <v>26.100000000000005</v>
          </cell>
          <cell r="C22">
            <v>32.200000000000003</v>
          </cell>
          <cell r="D22">
            <v>22.5</v>
          </cell>
          <cell r="E22">
            <v>76.666666666666671</v>
          </cell>
          <cell r="F22">
            <v>92</v>
          </cell>
          <cell r="G22">
            <v>52</v>
          </cell>
          <cell r="H22">
            <v>0</v>
          </cell>
          <cell r="I22" t="str">
            <v>O</v>
          </cell>
          <cell r="J22">
            <v>9</v>
          </cell>
          <cell r="K22">
            <v>0.4</v>
          </cell>
        </row>
        <row r="23">
          <cell r="B23">
            <v>27.304166666666671</v>
          </cell>
          <cell r="C23">
            <v>33</v>
          </cell>
          <cell r="D23">
            <v>22.7</v>
          </cell>
          <cell r="E23">
            <v>76.833333333333329</v>
          </cell>
          <cell r="F23">
            <v>93</v>
          </cell>
          <cell r="G23">
            <v>53</v>
          </cell>
          <cell r="H23">
            <v>5.7600000000000007</v>
          </cell>
          <cell r="I23" t="str">
            <v>N</v>
          </cell>
          <cell r="J23">
            <v>45</v>
          </cell>
          <cell r="K23">
            <v>0.60000000000000009</v>
          </cell>
        </row>
        <row r="24">
          <cell r="B24">
            <v>27.608333333333331</v>
          </cell>
          <cell r="C24">
            <v>33.4</v>
          </cell>
          <cell r="D24">
            <v>24.8</v>
          </cell>
          <cell r="E24">
            <v>73.583333333333329</v>
          </cell>
          <cell r="F24">
            <v>84</v>
          </cell>
          <cell r="G24">
            <v>53</v>
          </cell>
          <cell r="H24">
            <v>20.52</v>
          </cell>
          <cell r="I24" t="str">
            <v>L</v>
          </cell>
          <cell r="J24">
            <v>45.72</v>
          </cell>
          <cell r="K24">
            <v>0.60000000000000009</v>
          </cell>
        </row>
        <row r="25">
          <cell r="B25">
            <v>25.666666666666671</v>
          </cell>
          <cell r="C25">
            <v>30.9</v>
          </cell>
          <cell r="D25">
            <v>23.2</v>
          </cell>
          <cell r="E25">
            <v>79.5</v>
          </cell>
          <cell r="F25">
            <v>91</v>
          </cell>
          <cell r="G25">
            <v>61</v>
          </cell>
          <cell r="H25">
            <v>11.16</v>
          </cell>
          <cell r="I25" t="str">
            <v>O</v>
          </cell>
          <cell r="J25">
            <v>39.96</v>
          </cell>
          <cell r="K25">
            <v>0.60000000000000009</v>
          </cell>
        </row>
        <row r="26">
          <cell r="B26">
            <v>25.639130434782611</v>
          </cell>
          <cell r="C26">
            <v>30.1</v>
          </cell>
          <cell r="D26">
            <v>22.7</v>
          </cell>
          <cell r="E26">
            <v>79.434782608695656</v>
          </cell>
          <cell r="F26">
            <v>92</v>
          </cell>
          <cell r="G26">
            <v>58</v>
          </cell>
          <cell r="H26">
            <v>2.16</v>
          </cell>
          <cell r="I26" t="str">
            <v>SO</v>
          </cell>
          <cell r="J26">
            <v>24.840000000000003</v>
          </cell>
          <cell r="K26">
            <v>0.4</v>
          </cell>
        </row>
        <row r="27">
          <cell r="B27">
            <v>27.3</v>
          </cell>
          <cell r="C27">
            <v>32.299999999999997</v>
          </cell>
          <cell r="D27">
            <v>23.4</v>
          </cell>
          <cell r="E27">
            <v>67.666666666666671</v>
          </cell>
          <cell r="F27">
            <v>88</v>
          </cell>
          <cell r="G27">
            <v>49</v>
          </cell>
          <cell r="H27">
            <v>7.2</v>
          </cell>
          <cell r="I27" t="str">
            <v>L</v>
          </cell>
          <cell r="J27">
            <v>26.64</v>
          </cell>
          <cell r="K27">
            <v>0.60000000000000009</v>
          </cell>
        </row>
        <row r="28">
          <cell r="B28">
            <v>29.286956521739135</v>
          </cell>
          <cell r="C28">
            <v>34.799999999999997</v>
          </cell>
          <cell r="D28">
            <v>23.9</v>
          </cell>
          <cell r="E28">
            <v>67.217391304347828</v>
          </cell>
          <cell r="F28">
            <v>89</v>
          </cell>
          <cell r="G28">
            <v>41</v>
          </cell>
          <cell r="H28">
            <v>0.72000000000000008</v>
          </cell>
          <cell r="I28" t="str">
            <v>L</v>
          </cell>
          <cell r="J28">
            <v>17.64</v>
          </cell>
          <cell r="K28">
            <v>0.4</v>
          </cell>
        </row>
        <row r="29">
          <cell r="B29">
            <v>30.625000000000004</v>
          </cell>
          <cell r="C29">
            <v>35.6</v>
          </cell>
          <cell r="D29">
            <v>27.5</v>
          </cell>
          <cell r="E29">
            <v>62.291666666666664</v>
          </cell>
          <cell r="F29">
            <v>80</v>
          </cell>
          <cell r="G29">
            <v>44</v>
          </cell>
          <cell r="H29">
            <v>8.64</v>
          </cell>
          <cell r="I29" t="str">
            <v>L</v>
          </cell>
          <cell r="J29">
            <v>31.680000000000003</v>
          </cell>
          <cell r="K29">
            <v>0.60000000000000009</v>
          </cell>
        </row>
        <row r="30">
          <cell r="B30">
            <v>28.262500000000003</v>
          </cell>
          <cell r="C30">
            <v>34.6</v>
          </cell>
          <cell r="D30">
            <v>24.6</v>
          </cell>
          <cell r="E30">
            <v>68.958333333333329</v>
          </cell>
          <cell r="F30">
            <v>83</v>
          </cell>
          <cell r="G30">
            <v>47</v>
          </cell>
          <cell r="H30">
            <v>20.16</v>
          </cell>
          <cell r="I30" t="str">
            <v>L</v>
          </cell>
          <cell r="J30">
            <v>41.04</v>
          </cell>
          <cell r="K30">
            <v>6.0000000000000009</v>
          </cell>
        </row>
        <row r="31">
          <cell r="B31">
            <v>29.591666666666669</v>
          </cell>
          <cell r="C31">
            <v>36.200000000000003</v>
          </cell>
          <cell r="D31">
            <v>24.9</v>
          </cell>
          <cell r="E31">
            <v>59.833333333333336</v>
          </cell>
          <cell r="F31">
            <v>83</v>
          </cell>
          <cell r="G31">
            <v>35</v>
          </cell>
          <cell r="H31">
            <v>6.12</v>
          </cell>
          <cell r="I31" t="str">
            <v>L</v>
          </cell>
          <cell r="J31">
            <v>29.52</v>
          </cell>
          <cell r="K31">
            <v>3</v>
          </cell>
        </row>
        <row r="32">
          <cell r="B32">
            <v>29.504166666666666</v>
          </cell>
          <cell r="C32">
            <v>35.5</v>
          </cell>
          <cell r="D32">
            <v>24.4</v>
          </cell>
          <cell r="E32">
            <v>62.541666666666664</v>
          </cell>
          <cell r="F32">
            <v>82</v>
          </cell>
          <cell r="G32">
            <v>38</v>
          </cell>
          <cell r="H32">
            <v>18</v>
          </cell>
          <cell r="I32" t="str">
            <v>L</v>
          </cell>
          <cell r="J32">
            <v>41.76</v>
          </cell>
          <cell r="K32">
            <v>0.4</v>
          </cell>
        </row>
        <row r="33">
          <cell r="B33">
            <v>28.599999999999994</v>
          </cell>
          <cell r="C33">
            <v>35.5</v>
          </cell>
          <cell r="D33">
            <v>23.6</v>
          </cell>
          <cell r="E33">
            <v>67.375</v>
          </cell>
          <cell r="F33">
            <v>88</v>
          </cell>
          <cell r="G33">
            <v>42</v>
          </cell>
          <cell r="H33">
            <v>8.64</v>
          </cell>
          <cell r="I33" t="str">
            <v>L</v>
          </cell>
          <cell r="J33">
            <v>39.6</v>
          </cell>
          <cell r="K33">
            <v>0</v>
          </cell>
        </row>
        <row r="34">
          <cell r="B34">
            <v>29.745833333333337</v>
          </cell>
          <cell r="C34">
            <v>34.6</v>
          </cell>
          <cell r="D34">
            <v>25.6</v>
          </cell>
          <cell r="E34">
            <v>64.958333333333329</v>
          </cell>
          <cell r="F34">
            <v>84</v>
          </cell>
          <cell r="G34">
            <v>44</v>
          </cell>
          <cell r="H34">
            <v>2.8800000000000003</v>
          </cell>
          <cell r="I34" t="str">
            <v>NO</v>
          </cell>
          <cell r="J34">
            <v>29.52</v>
          </cell>
          <cell r="K34">
            <v>0</v>
          </cell>
        </row>
        <row r="35">
          <cell r="B35">
            <v>27.629166666666674</v>
          </cell>
          <cell r="C35">
            <v>32.6</v>
          </cell>
          <cell r="D35">
            <v>23.9</v>
          </cell>
          <cell r="E35">
            <v>72.75</v>
          </cell>
          <cell r="F35">
            <v>91</v>
          </cell>
          <cell r="G35">
            <v>46</v>
          </cell>
          <cell r="H35">
            <v>19.8</v>
          </cell>
          <cell r="I35" t="str">
            <v>O</v>
          </cell>
          <cell r="J35">
            <v>64.8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25.525000000000002</v>
          </cell>
          <cell r="C5">
            <v>31.6</v>
          </cell>
          <cell r="D5">
            <v>21.5</v>
          </cell>
          <cell r="E5">
            <v>75.208333333333329</v>
          </cell>
          <cell r="F5">
            <v>93</v>
          </cell>
          <cell r="G5">
            <v>48</v>
          </cell>
          <cell r="H5">
            <v>35.28</v>
          </cell>
          <cell r="I5" t="str">
            <v>O</v>
          </cell>
          <cell r="J5">
            <v>51.12</v>
          </cell>
          <cell r="K5">
            <v>0.6</v>
          </cell>
        </row>
        <row r="6">
          <cell r="B6">
            <v>24.370833333333334</v>
          </cell>
          <cell r="C6">
            <v>31.4</v>
          </cell>
          <cell r="D6">
            <v>19.8</v>
          </cell>
          <cell r="E6">
            <v>79.5</v>
          </cell>
          <cell r="F6">
            <v>97</v>
          </cell>
          <cell r="G6">
            <v>47</v>
          </cell>
          <cell r="H6">
            <v>18.720000000000002</v>
          </cell>
          <cell r="I6" t="str">
            <v>O</v>
          </cell>
          <cell r="J6">
            <v>34.200000000000003</v>
          </cell>
          <cell r="K6">
            <v>7.0000000000000009</v>
          </cell>
        </row>
        <row r="7">
          <cell r="B7">
            <v>24.154166666666665</v>
          </cell>
          <cell r="C7">
            <v>31</v>
          </cell>
          <cell r="D7">
            <v>20.6</v>
          </cell>
          <cell r="E7">
            <v>81.791666666666671</v>
          </cell>
          <cell r="F7">
            <v>97</v>
          </cell>
          <cell r="G7">
            <v>49</v>
          </cell>
          <cell r="H7">
            <v>22.32</v>
          </cell>
          <cell r="I7" t="str">
            <v>O</v>
          </cell>
          <cell r="J7">
            <v>41.4</v>
          </cell>
          <cell r="K7">
            <v>4</v>
          </cell>
        </row>
        <row r="8">
          <cell r="B8">
            <v>23.683333333333337</v>
          </cell>
          <cell r="C8">
            <v>31.3</v>
          </cell>
          <cell r="D8">
            <v>20.5</v>
          </cell>
          <cell r="E8">
            <v>83.166666666666671</v>
          </cell>
          <cell r="F8">
            <v>98</v>
          </cell>
          <cell r="G8">
            <v>49</v>
          </cell>
          <cell r="H8">
            <v>29.16</v>
          </cell>
          <cell r="I8" t="str">
            <v>O</v>
          </cell>
          <cell r="J8">
            <v>47.519999999999996</v>
          </cell>
          <cell r="K8">
            <v>5.8</v>
          </cell>
        </row>
        <row r="9">
          <cell r="B9">
            <v>23.733333333333334</v>
          </cell>
          <cell r="C9">
            <v>31.1</v>
          </cell>
          <cell r="D9">
            <v>19.8</v>
          </cell>
          <cell r="E9">
            <v>80.708333333333329</v>
          </cell>
          <cell r="F9">
            <v>94</v>
          </cell>
          <cell r="G9">
            <v>48</v>
          </cell>
          <cell r="H9">
            <v>22.32</v>
          </cell>
          <cell r="I9" t="str">
            <v>NE</v>
          </cell>
          <cell r="J9">
            <v>60.12</v>
          </cell>
          <cell r="K9">
            <v>9.6</v>
          </cell>
        </row>
        <row r="10">
          <cell r="B10">
            <v>23.95</v>
          </cell>
          <cell r="C10">
            <v>29.4</v>
          </cell>
          <cell r="D10">
            <v>20.5</v>
          </cell>
          <cell r="E10">
            <v>80.583333333333329</v>
          </cell>
          <cell r="F10">
            <v>97</v>
          </cell>
          <cell r="G10">
            <v>59</v>
          </cell>
          <cell r="H10">
            <v>23.759999999999998</v>
          </cell>
          <cell r="I10" t="str">
            <v>O</v>
          </cell>
          <cell r="J10">
            <v>37.440000000000005</v>
          </cell>
          <cell r="K10">
            <v>0.2</v>
          </cell>
        </row>
        <row r="11">
          <cell r="B11">
            <v>25.041666666666668</v>
          </cell>
          <cell r="C11">
            <v>31.9</v>
          </cell>
          <cell r="D11">
            <v>19.5</v>
          </cell>
          <cell r="E11">
            <v>73.083333333333329</v>
          </cell>
          <cell r="F11">
            <v>98</v>
          </cell>
          <cell r="G11">
            <v>39</v>
          </cell>
          <cell r="H11">
            <v>14.04</v>
          </cell>
          <cell r="I11" t="str">
            <v>NE</v>
          </cell>
          <cell r="J11">
            <v>23.400000000000002</v>
          </cell>
          <cell r="K11">
            <v>0</v>
          </cell>
        </row>
        <row r="12">
          <cell r="B12">
            <v>24.054166666666671</v>
          </cell>
          <cell r="C12">
            <v>32.200000000000003</v>
          </cell>
          <cell r="D12">
            <v>19.7</v>
          </cell>
          <cell r="E12">
            <v>76.375</v>
          </cell>
          <cell r="F12">
            <v>95</v>
          </cell>
          <cell r="G12">
            <v>46</v>
          </cell>
          <cell r="H12">
            <v>21.96</v>
          </cell>
          <cell r="I12" t="str">
            <v>NE</v>
          </cell>
          <cell r="J12">
            <v>62.28</v>
          </cell>
          <cell r="K12">
            <v>19.399999999999999</v>
          </cell>
        </row>
        <row r="13">
          <cell r="B13">
            <v>23.95</v>
          </cell>
          <cell r="C13">
            <v>31.8</v>
          </cell>
          <cell r="D13">
            <v>20.3</v>
          </cell>
          <cell r="E13">
            <v>80.041666666666671</v>
          </cell>
          <cell r="F13">
            <v>98</v>
          </cell>
          <cell r="G13">
            <v>47</v>
          </cell>
          <cell r="H13">
            <v>26.28</v>
          </cell>
          <cell r="I13" t="str">
            <v>NO</v>
          </cell>
          <cell r="J13">
            <v>42.12</v>
          </cell>
          <cell r="K13">
            <v>38.199999999999996</v>
          </cell>
        </row>
        <row r="14">
          <cell r="B14">
            <v>22.908333333333331</v>
          </cell>
          <cell r="C14">
            <v>30.6</v>
          </cell>
          <cell r="D14">
            <v>19.899999999999999</v>
          </cell>
          <cell r="E14">
            <v>83.333333333333329</v>
          </cell>
          <cell r="F14">
            <v>98</v>
          </cell>
          <cell r="G14">
            <v>46</v>
          </cell>
          <cell r="H14">
            <v>24.48</v>
          </cell>
          <cell r="I14" t="str">
            <v>N</v>
          </cell>
          <cell r="J14">
            <v>40.32</v>
          </cell>
          <cell r="K14">
            <v>1.4</v>
          </cell>
        </row>
        <row r="15">
          <cell r="B15">
            <v>23.912499999999998</v>
          </cell>
          <cell r="C15">
            <v>30</v>
          </cell>
          <cell r="D15">
            <v>21.1</v>
          </cell>
          <cell r="E15">
            <v>83.708333333333329</v>
          </cell>
          <cell r="F15">
            <v>97</v>
          </cell>
          <cell r="G15">
            <v>52</v>
          </cell>
          <cell r="H15">
            <v>21.96</v>
          </cell>
          <cell r="I15" t="str">
            <v>NE</v>
          </cell>
          <cell r="J15">
            <v>34.56</v>
          </cell>
          <cell r="K15">
            <v>10</v>
          </cell>
        </row>
        <row r="16">
          <cell r="B16">
            <v>24.999999999999996</v>
          </cell>
          <cell r="C16">
            <v>31.8</v>
          </cell>
          <cell r="D16">
            <v>20.5</v>
          </cell>
          <cell r="E16">
            <v>77.666666666666671</v>
          </cell>
          <cell r="F16">
            <v>98</v>
          </cell>
          <cell r="G16">
            <v>46</v>
          </cell>
          <cell r="H16">
            <v>23.040000000000003</v>
          </cell>
          <cell r="I16" t="str">
            <v>NE</v>
          </cell>
          <cell r="J16">
            <v>37.080000000000005</v>
          </cell>
          <cell r="K16">
            <v>0.2</v>
          </cell>
        </row>
        <row r="17">
          <cell r="B17">
            <v>23.183333333333337</v>
          </cell>
          <cell r="C17">
            <v>29.9</v>
          </cell>
          <cell r="D17">
            <v>18.8</v>
          </cell>
          <cell r="E17">
            <v>78.791666666666671</v>
          </cell>
          <cell r="F17">
            <v>98</v>
          </cell>
          <cell r="G17">
            <v>46</v>
          </cell>
          <cell r="H17">
            <v>28.08</v>
          </cell>
          <cell r="I17" t="str">
            <v>NE</v>
          </cell>
          <cell r="J17">
            <v>46.800000000000004</v>
          </cell>
          <cell r="K17">
            <v>19.399999999999999</v>
          </cell>
        </row>
        <row r="18">
          <cell r="B18">
            <v>23.741666666666664</v>
          </cell>
          <cell r="C18">
            <v>32.299999999999997</v>
          </cell>
          <cell r="D18">
            <v>20.5</v>
          </cell>
          <cell r="E18">
            <v>79.833333333333329</v>
          </cell>
          <cell r="F18">
            <v>98</v>
          </cell>
          <cell r="G18">
            <v>41</v>
          </cell>
          <cell r="H18">
            <v>22.32</v>
          </cell>
          <cell r="I18" t="str">
            <v>NE</v>
          </cell>
          <cell r="J18">
            <v>41.04</v>
          </cell>
          <cell r="K18">
            <v>2.8</v>
          </cell>
        </row>
        <row r="19">
          <cell r="B19">
            <v>24.391666666666666</v>
          </cell>
          <cell r="C19">
            <v>33.4</v>
          </cell>
          <cell r="D19">
            <v>20.3</v>
          </cell>
          <cell r="E19">
            <v>78.958333333333329</v>
          </cell>
          <cell r="F19">
            <v>98</v>
          </cell>
          <cell r="G19">
            <v>39</v>
          </cell>
          <cell r="H19">
            <v>24.840000000000003</v>
          </cell>
          <cell r="I19" t="str">
            <v>NE</v>
          </cell>
          <cell r="J19">
            <v>38.519999999999996</v>
          </cell>
          <cell r="K19">
            <v>0.2</v>
          </cell>
        </row>
        <row r="20">
          <cell r="B20">
            <v>25.591666666666665</v>
          </cell>
          <cell r="C20">
            <v>33.9</v>
          </cell>
          <cell r="D20">
            <v>20.399999999999999</v>
          </cell>
          <cell r="E20">
            <v>70.958333333333329</v>
          </cell>
          <cell r="F20">
            <v>97</v>
          </cell>
          <cell r="G20">
            <v>33</v>
          </cell>
          <cell r="H20">
            <v>28.08</v>
          </cell>
          <cell r="I20" t="str">
            <v>NE</v>
          </cell>
          <cell r="J20">
            <v>53.64</v>
          </cell>
          <cell r="K20">
            <v>0</v>
          </cell>
        </row>
        <row r="21">
          <cell r="B21">
            <v>22.962499999999995</v>
          </cell>
          <cell r="C21">
            <v>29.5</v>
          </cell>
          <cell r="D21">
            <v>19.7</v>
          </cell>
          <cell r="E21">
            <v>82.375</v>
          </cell>
          <cell r="F21">
            <v>98</v>
          </cell>
          <cell r="G21">
            <v>57</v>
          </cell>
          <cell r="H21">
            <v>30.96</v>
          </cell>
          <cell r="I21" t="str">
            <v>NO</v>
          </cell>
          <cell r="J21">
            <v>52.2</v>
          </cell>
          <cell r="K21">
            <v>3.4</v>
          </cell>
        </row>
        <row r="22">
          <cell r="B22">
            <v>23.104166666666661</v>
          </cell>
          <cell r="C22">
            <v>30.4</v>
          </cell>
          <cell r="D22">
            <v>19.3</v>
          </cell>
          <cell r="E22">
            <v>81.083333333333329</v>
          </cell>
          <cell r="F22">
            <v>98</v>
          </cell>
          <cell r="G22">
            <v>46</v>
          </cell>
          <cell r="H22">
            <v>21.96</v>
          </cell>
          <cell r="I22" t="str">
            <v>NE</v>
          </cell>
          <cell r="J22">
            <v>32.4</v>
          </cell>
          <cell r="K22">
            <v>0.8</v>
          </cell>
        </row>
        <row r="23">
          <cell r="B23">
            <v>23.074999999999999</v>
          </cell>
          <cell r="C23">
            <v>30</v>
          </cell>
          <cell r="D23">
            <v>19.600000000000001</v>
          </cell>
          <cell r="E23">
            <v>81.375</v>
          </cell>
          <cell r="F23">
            <v>97</v>
          </cell>
          <cell r="G23">
            <v>45</v>
          </cell>
          <cell r="H23">
            <v>27.720000000000002</v>
          </cell>
          <cell r="I23" t="str">
            <v>NE</v>
          </cell>
          <cell r="J23">
            <v>43.56</v>
          </cell>
          <cell r="K23">
            <v>14.399999999999995</v>
          </cell>
        </row>
        <row r="24">
          <cell r="B24">
            <v>25.008333333333336</v>
          </cell>
          <cell r="C24">
            <v>32.9</v>
          </cell>
          <cell r="D24">
            <v>20.3</v>
          </cell>
          <cell r="E24">
            <v>70.125</v>
          </cell>
          <cell r="F24">
            <v>96</v>
          </cell>
          <cell r="G24">
            <v>34</v>
          </cell>
          <cell r="H24">
            <v>28.08</v>
          </cell>
          <cell r="I24" t="str">
            <v>NE</v>
          </cell>
          <cell r="J24">
            <v>41.76</v>
          </cell>
          <cell r="K24">
            <v>0</v>
          </cell>
        </row>
        <row r="25">
          <cell r="B25">
            <v>23.945833333333326</v>
          </cell>
          <cell r="C25">
            <v>29.3</v>
          </cell>
          <cell r="D25">
            <v>21</v>
          </cell>
          <cell r="E25">
            <v>77.333333333333329</v>
          </cell>
          <cell r="F25">
            <v>91</v>
          </cell>
          <cell r="G25">
            <v>54</v>
          </cell>
          <cell r="H25">
            <v>20.16</v>
          </cell>
          <cell r="I25" t="str">
            <v>NE</v>
          </cell>
          <cell r="J25">
            <v>40.32</v>
          </cell>
          <cell r="K25">
            <v>1.7999999999999998</v>
          </cell>
        </row>
        <row r="26">
          <cell r="B26">
            <v>21.55</v>
          </cell>
          <cell r="C26">
            <v>26.8</v>
          </cell>
          <cell r="D26">
            <v>19.7</v>
          </cell>
          <cell r="E26">
            <v>91.208333333333329</v>
          </cell>
          <cell r="F26">
            <v>98</v>
          </cell>
          <cell r="G26">
            <v>66</v>
          </cell>
          <cell r="H26">
            <v>19.8</v>
          </cell>
          <cell r="I26" t="str">
            <v>NE</v>
          </cell>
          <cell r="J26">
            <v>36.36</v>
          </cell>
          <cell r="K26">
            <v>5.6000000000000005</v>
          </cell>
        </row>
        <row r="27">
          <cell r="B27">
            <v>24.099999999999998</v>
          </cell>
          <cell r="C27">
            <v>31.5</v>
          </cell>
          <cell r="D27">
            <v>19.5</v>
          </cell>
          <cell r="E27">
            <v>79.333333333333329</v>
          </cell>
          <cell r="F27">
            <v>98</v>
          </cell>
          <cell r="G27">
            <v>47</v>
          </cell>
          <cell r="H27">
            <v>19.440000000000001</v>
          </cell>
          <cell r="I27" t="str">
            <v>O</v>
          </cell>
          <cell r="J27">
            <v>35.28</v>
          </cell>
          <cell r="K27">
            <v>1</v>
          </cell>
        </row>
        <row r="28">
          <cell r="B28">
            <v>25.241666666666664</v>
          </cell>
          <cell r="C28">
            <v>32.9</v>
          </cell>
          <cell r="D28">
            <v>20</v>
          </cell>
          <cell r="E28">
            <v>72.833333333333329</v>
          </cell>
          <cell r="F28">
            <v>98</v>
          </cell>
          <cell r="G28">
            <v>40</v>
          </cell>
          <cell r="H28">
            <v>20.16</v>
          </cell>
          <cell r="I28" t="str">
            <v>L</v>
          </cell>
          <cell r="J28">
            <v>39.24</v>
          </cell>
          <cell r="K28">
            <v>2.2000000000000002</v>
          </cell>
        </row>
        <row r="29">
          <cell r="B29">
            <v>26.066666666666666</v>
          </cell>
          <cell r="C29">
            <v>33.799999999999997</v>
          </cell>
          <cell r="D29">
            <v>19.8</v>
          </cell>
          <cell r="E29">
            <v>66.458333333333329</v>
          </cell>
          <cell r="F29">
            <v>92</v>
          </cell>
          <cell r="G29">
            <v>32</v>
          </cell>
          <cell r="H29">
            <v>28.8</v>
          </cell>
          <cell r="I29" t="str">
            <v>NE</v>
          </cell>
          <cell r="J29">
            <v>42.480000000000004</v>
          </cell>
          <cell r="K29">
            <v>0</v>
          </cell>
        </row>
        <row r="30">
          <cell r="B30">
            <v>24.062499999999996</v>
          </cell>
          <cell r="C30">
            <v>32.799999999999997</v>
          </cell>
          <cell r="D30">
            <v>19.899999999999999</v>
          </cell>
          <cell r="E30">
            <v>70.833333333333329</v>
          </cell>
          <cell r="F30">
            <v>90</v>
          </cell>
          <cell r="G30">
            <v>40</v>
          </cell>
          <cell r="H30">
            <v>32.04</v>
          </cell>
          <cell r="I30" t="str">
            <v>NE</v>
          </cell>
          <cell r="J30">
            <v>51.480000000000004</v>
          </cell>
          <cell r="K30">
            <v>0.8</v>
          </cell>
        </row>
        <row r="31">
          <cell r="B31">
            <v>24.312499999999996</v>
          </cell>
          <cell r="C31">
            <v>33.9</v>
          </cell>
          <cell r="D31">
            <v>19.5</v>
          </cell>
          <cell r="E31">
            <v>74</v>
          </cell>
          <cell r="F31">
            <v>96</v>
          </cell>
          <cell r="G31">
            <v>37</v>
          </cell>
          <cell r="H31">
            <v>34.200000000000003</v>
          </cell>
          <cell r="I31" t="str">
            <v>L</v>
          </cell>
          <cell r="J31">
            <v>77.760000000000005</v>
          </cell>
          <cell r="K31">
            <v>9.3999999999999986</v>
          </cell>
        </row>
        <row r="32">
          <cell r="B32">
            <v>24.8</v>
          </cell>
          <cell r="C32">
            <v>32.299999999999997</v>
          </cell>
          <cell r="D32">
            <v>19.3</v>
          </cell>
          <cell r="E32">
            <v>73.25</v>
          </cell>
          <cell r="F32">
            <v>96</v>
          </cell>
          <cell r="G32">
            <v>43</v>
          </cell>
          <cell r="H32">
            <v>19.440000000000001</v>
          </cell>
          <cell r="I32" t="str">
            <v>L</v>
          </cell>
          <cell r="J32">
            <v>37.800000000000004</v>
          </cell>
          <cell r="K32">
            <v>6.6000000000000005</v>
          </cell>
        </row>
        <row r="33">
          <cell r="B33">
            <v>26.529166666666665</v>
          </cell>
          <cell r="C33">
            <v>33.299999999999997</v>
          </cell>
          <cell r="D33">
            <v>20.3</v>
          </cell>
          <cell r="E33">
            <v>65.75</v>
          </cell>
          <cell r="F33">
            <v>97</v>
          </cell>
          <cell r="G33">
            <v>32</v>
          </cell>
          <cell r="H33">
            <v>16.559999999999999</v>
          </cell>
          <cell r="I33" t="str">
            <v>NE</v>
          </cell>
          <cell r="J33">
            <v>27.36</v>
          </cell>
          <cell r="K33">
            <v>0</v>
          </cell>
        </row>
        <row r="34">
          <cell r="B34">
            <v>26.366666666666671</v>
          </cell>
          <cell r="C34">
            <v>33.799999999999997</v>
          </cell>
          <cell r="D34">
            <v>21.7</v>
          </cell>
          <cell r="E34">
            <v>68.875</v>
          </cell>
          <cell r="F34">
            <v>91</v>
          </cell>
          <cell r="G34">
            <v>36</v>
          </cell>
          <cell r="H34">
            <v>15.840000000000002</v>
          </cell>
          <cell r="I34" t="str">
            <v>SE</v>
          </cell>
          <cell r="J34">
            <v>39.6</v>
          </cell>
          <cell r="K34">
            <v>0.2</v>
          </cell>
        </row>
        <row r="35">
          <cell r="B35">
            <v>25.862500000000001</v>
          </cell>
          <cell r="C35">
            <v>32.4</v>
          </cell>
          <cell r="D35">
            <v>20.9</v>
          </cell>
          <cell r="E35">
            <v>71.916666666666671</v>
          </cell>
          <cell r="F35">
            <v>91</v>
          </cell>
          <cell r="G35">
            <v>48</v>
          </cell>
          <cell r="H35">
            <v>20.16</v>
          </cell>
          <cell r="I35" t="str">
            <v>O</v>
          </cell>
          <cell r="J35">
            <v>42.480000000000004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28.891666666666669</v>
          </cell>
          <cell r="C5">
            <v>30.7</v>
          </cell>
          <cell r="D5">
            <v>23.9</v>
          </cell>
          <cell r="E5">
            <v>75.583333333333329</v>
          </cell>
          <cell r="F5">
            <v>89</v>
          </cell>
          <cell r="G5">
            <v>66</v>
          </cell>
          <cell r="H5">
            <v>19.440000000000001</v>
          </cell>
          <cell r="I5" t="str">
            <v>O</v>
          </cell>
          <cell r="J5">
            <v>39.6</v>
          </cell>
          <cell r="K5">
            <v>0</v>
          </cell>
        </row>
        <row r="6">
          <cell r="B6">
            <v>28.58461538461539</v>
          </cell>
          <cell r="C6">
            <v>32.5</v>
          </cell>
          <cell r="D6">
            <v>25.1</v>
          </cell>
          <cell r="E6">
            <v>73.538461538461533</v>
          </cell>
          <cell r="F6">
            <v>86</v>
          </cell>
          <cell r="G6">
            <v>63</v>
          </cell>
          <cell r="H6">
            <v>16.559999999999999</v>
          </cell>
          <cell r="I6" t="str">
            <v>NO</v>
          </cell>
          <cell r="J6">
            <v>46.440000000000005</v>
          </cell>
          <cell r="K6">
            <v>0</v>
          </cell>
        </row>
        <row r="7">
          <cell r="B7">
            <v>28.959999999999997</v>
          </cell>
          <cell r="C7">
            <v>32.799999999999997</v>
          </cell>
          <cell r="D7">
            <v>24.5</v>
          </cell>
          <cell r="E7">
            <v>77.599999999999994</v>
          </cell>
          <cell r="F7">
            <v>88</v>
          </cell>
          <cell r="G7">
            <v>64</v>
          </cell>
          <cell r="H7">
            <v>8.2799999999999994</v>
          </cell>
          <cell r="I7" t="str">
            <v>NO</v>
          </cell>
          <cell r="J7">
            <v>26.64</v>
          </cell>
          <cell r="K7">
            <v>0</v>
          </cell>
        </row>
        <row r="8">
          <cell r="B8">
            <v>28.976923076923075</v>
          </cell>
          <cell r="C8">
            <v>35.6</v>
          </cell>
          <cell r="D8">
            <v>24</v>
          </cell>
          <cell r="E8">
            <v>75.538461538461533</v>
          </cell>
          <cell r="F8">
            <v>93</v>
          </cell>
          <cell r="G8">
            <v>55</v>
          </cell>
          <cell r="H8">
            <v>13.32</v>
          </cell>
          <cell r="I8" t="str">
            <v>L</v>
          </cell>
          <cell r="J8">
            <v>40.32</v>
          </cell>
          <cell r="K8">
            <v>3.4000000000000004</v>
          </cell>
        </row>
        <row r="9">
          <cell r="B9">
            <v>27.866666666666664</v>
          </cell>
          <cell r="C9">
            <v>34.6</v>
          </cell>
          <cell r="D9">
            <v>23.2</v>
          </cell>
          <cell r="E9">
            <v>75.875</v>
          </cell>
          <cell r="F9">
            <v>95</v>
          </cell>
          <cell r="G9">
            <v>43</v>
          </cell>
          <cell r="H9">
            <v>20.52</v>
          </cell>
          <cell r="I9" t="str">
            <v>NO</v>
          </cell>
          <cell r="J9">
            <v>39.6</v>
          </cell>
          <cell r="K9">
            <v>0.4</v>
          </cell>
        </row>
        <row r="10">
          <cell r="B10">
            <v>25.675000000000001</v>
          </cell>
          <cell r="C10">
            <v>30.5</v>
          </cell>
          <cell r="D10">
            <v>22.7</v>
          </cell>
          <cell r="E10">
            <v>80.625</v>
          </cell>
          <cell r="F10">
            <v>94</v>
          </cell>
          <cell r="G10">
            <v>60</v>
          </cell>
          <cell r="H10">
            <v>12.24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26.954166666666666</v>
          </cell>
          <cell r="C11">
            <v>33.5</v>
          </cell>
          <cell r="D11">
            <v>21.7</v>
          </cell>
          <cell r="E11">
            <v>74.208333333333329</v>
          </cell>
          <cell r="F11">
            <v>95</v>
          </cell>
          <cell r="G11">
            <v>43</v>
          </cell>
          <cell r="H11">
            <v>4.6800000000000006</v>
          </cell>
          <cell r="I11" t="str">
            <v>S</v>
          </cell>
          <cell r="J11">
            <v>15.840000000000002</v>
          </cell>
          <cell r="K11">
            <v>0</v>
          </cell>
        </row>
        <row r="12">
          <cell r="B12">
            <v>28.931818181818183</v>
          </cell>
          <cell r="C12">
            <v>35.200000000000003</v>
          </cell>
          <cell r="D12">
            <v>24.2</v>
          </cell>
          <cell r="E12">
            <v>69.909090909090907</v>
          </cell>
          <cell r="F12">
            <v>91</v>
          </cell>
          <cell r="G12">
            <v>42</v>
          </cell>
          <cell r="H12">
            <v>7.5600000000000005</v>
          </cell>
          <cell r="I12" t="str">
            <v>O</v>
          </cell>
          <cell r="J12">
            <v>24.48</v>
          </cell>
          <cell r="K12">
            <v>0</v>
          </cell>
        </row>
        <row r="13">
          <cell r="B13">
            <v>25.375000000000004</v>
          </cell>
          <cell r="C13">
            <v>32.1</v>
          </cell>
          <cell r="D13">
            <v>22</v>
          </cell>
          <cell r="E13">
            <v>85.125</v>
          </cell>
          <cell r="F13">
            <v>96</v>
          </cell>
          <cell r="G13">
            <v>54</v>
          </cell>
          <cell r="H13">
            <v>14.76</v>
          </cell>
          <cell r="I13" t="str">
            <v>NE</v>
          </cell>
          <cell r="J13">
            <v>51.84</v>
          </cell>
          <cell r="K13">
            <v>86.000000000000014</v>
          </cell>
        </row>
        <row r="14">
          <cell r="B14">
            <v>24.469565217391303</v>
          </cell>
          <cell r="C14">
            <v>29.9</v>
          </cell>
          <cell r="D14">
            <v>21.6</v>
          </cell>
          <cell r="E14">
            <v>87.565217391304344</v>
          </cell>
          <cell r="F14">
            <v>96</v>
          </cell>
          <cell r="G14">
            <v>61</v>
          </cell>
          <cell r="H14">
            <v>9</v>
          </cell>
          <cell r="I14" t="str">
            <v>L</v>
          </cell>
          <cell r="J14">
            <v>32.04</v>
          </cell>
          <cell r="K14">
            <v>3</v>
          </cell>
        </row>
        <row r="15">
          <cell r="B15">
            <v>26.787499999999998</v>
          </cell>
          <cell r="C15">
            <v>32.700000000000003</v>
          </cell>
          <cell r="D15">
            <v>23.3</v>
          </cell>
          <cell r="E15">
            <v>78.916666666666671</v>
          </cell>
          <cell r="F15">
            <v>95</v>
          </cell>
          <cell r="G15">
            <v>49</v>
          </cell>
          <cell r="H15">
            <v>13.68</v>
          </cell>
          <cell r="I15" t="str">
            <v>NE</v>
          </cell>
          <cell r="J15">
            <v>27.36</v>
          </cell>
          <cell r="K15">
            <v>1.5999999999999999</v>
          </cell>
        </row>
        <row r="16">
          <cell r="B16">
            <v>28.162499999999994</v>
          </cell>
          <cell r="C16">
            <v>34.4</v>
          </cell>
          <cell r="D16">
            <v>23.3</v>
          </cell>
          <cell r="E16">
            <v>73.666666666666671</v>
          </cell>
          <cell r="F16">
            <v>94</v>
          </cell>
          <cell r="G16">
            <v>43</v>
          </cell>
          <cell r="H16">
            <v>11.879999999999999</v>
          </cell>
          <cell r="I16" t="str">
            <v>NO</v>
          </cell>
          <cell r="J16">
            <v>28.08</v>
          </cell>
          <cell r="K16">
            <v>0</v>
          </cell>
        </row>
        <row r="17">
          <cell r="B17">
            <v>25.416666666666668</v>
          </cell>
          <cell r="C17">
            <v>31.9</v>
          </cell>
          <cell r="D17">
            <v>20.9</v>
          </cell>
          <cell r="E17">
            <v>78.458333333333329</v>
          </cell>
          <cell r="F17">
            <v>95</v>
          </cell>
          <cell r="G17">
            <v>51</v>
          </cell>
          <cell r="H17">
            <v>14.76</v>
          </cell>
          <cell r="I17" t="str">
            <v>O</v>
          </cell>
          <cell r="J17">
            <v>48.24</v>
          </cell>
          <cell r="K17">
            <v>12.599999999999998</v>
          </cell>
        </row>
        <row r="18">
          <cell r="B18">
            <v>26.775000000000006</v>
          </cell>
          <cell r="C18">
            <v>33.6</v>
          </cell>
          <cell r="D18">
            <v>23.4</v>
          </cell>
          <cell r="E18">
            <v>78.833333333333329</v>
          </cell>
          <cell r="F18">
            <v>95</v>
          </cell>
          <cell r="G18">
            <v>46</v>
          </cell>
          <cell r="H18">
            <v>12.96</v>
          </cell>
          <cell r="I18" t="str">
            <v>NE</v>
          </cell>
          <cell r="J18">
            <v>37.800000000000004</v>
          </cell>
          <cell r="K18">
            <v>2</v>
          </cell>
        </row>
        <row r="19">
          <cell r="B19">
            <v>25.750000000000011</v>
          </cell>
          <cell r="C19">
            <v>34.200000000000003</v>
          </cell>
          <cell r="D19">
            <v>22.6</v>
          </cell>
          <cell r="E19">
            <v>82.541666666666671</v>
          </cell>
          <cell r="F19">
            <v>95</v>
          </cell>
          <cell r="G19">
            <v>49</v>
          </cell>
          <cell r="H19">
            <v>12.24</v>
          </cell>
          <cell r="I19" t="str">
            <v>SE</v>
          </cell>
          <cell r="J19">
            <v>37.800000000000004</v>
          </cell>
          <cell r="K19">
            <v>2</v>
          </cell>
        </row>
        <row r="20">
          <cell r="B20">
            <v>26.470833333333328</v>
          </cell>
          <cell r="C20">
            <v>32.700000000000003</v>
          </cell>
          <cell r="D20">
            <v>22.4</v>
          </cell>
          <cell r="E20">
            <v>79.208333333333329</v>
          </cell>
          <cell r="F20">
            <v>95</v>
          </cell>
          <cell r="G20">
            <v>46</v>
          </cell>
          <cell r="H20">
            <v>19.8</v>
          </cell>
          <cell r="I20" t="str">
            <v>L</v>
          </cell>
          <cell r="J20">
            <v>40.680000000000007</v>
          </cell>
          <cell r="K20">
            <v>0.8</v>
          </cell>
        </row>
        <row r="21">
          <cell r="B21">
            <v>25.220833333333335</v>
          </cell>
          <cell r="C21">
            <v>30</v>
          </cell>
          <cell r="D21">
            <v>22.1</v>
          </cell>
          <cell r="E21">
            <v>86.208333333333329</v>
          </cell>
          <cell r="F21">
            <v>96</v>
          </cell>
          <cell r="G21">
            <v>65</v>
          </cell>
          <cell r="H21">
            <v>11.16</v>
          </cell>
          <cell r="I21" t="str">
            <v>NO</v>
          </cell>
          <cell r="J21">
            <v>47.519999999999996</v>
          </cell>
          <cell r="K21">
            <v>24.799999999999997</v>
          </cell>
        </row>
        <row r="22">
          <cell r="B22">
            <v>25.391666666666669</v>
          </cell>
          <cell r="C22">
            <v>31.5</v>
          </cell>
          <cell r="D22">
            <v>21.8</v>
          </cell>
          <cell r="E22">
            <v>82.916666666666671</v>
          </cell>
          <cell r="F22">
            <v>96</v>
          </cell>
          <cell r="G22">
            <v>56</v>
          </cell>
          <cell r="H22">
            <v>5.7600000000000007</v>
          </cell>
          <cell r="I22" t="str">
            <v>L</v>
          </cell>
          <cell r="J22">
            <v>15.48</v>
          </cell>
          <cell r="K22">
            <v>7.6000000000000005</v>
          </cell>
        </row>
        <row r="23">
          <cell r="B23">
            <v>25.712499999999995</v>
          </cell>
          <cell r="C23">
            <v>32.4</v>
          </cell>
          <cell r="D23">
            <v>21.9</v>
          </cell>
          <cell r="E23">
            <v>81.541666666666671</v>
          </cell>
          <cell r="F23">
            <v>96</v>
          </cell>
          <cell r="G23">
            <v>48</v>
          </cell>
          <cell r="H23">
            <v>18.36</v>
          </cell>
          <cell r="I23" t="str">
            <v>NO</v>
          </cell>
          <cell r="J23">
            <v>38.880000000000003</v>
          </cell>
          <cell r="K23">
            <v>55.800000000000011</v>
          </cell>
        </row>
        <row r="24">
          <cell r="B24">
            <v>27.862500000000001</v>
          </cell>
          <cell r="C24">
            <v>34.4</v>
          </cell>
          <cell r="D24">
            <v>22.4</v>
          </cell>
          <cell r="E24">
            <v>69.458333333333329</v>
          </cell>
          <cell r="F24">
            <v>94</v>
          </cell>
          <cell r="G24">
            <v>40</v>
          </cell>
          <cell r="H24">
            <v>10.8</v>
          </cell>
          <cell r="I24" t="str">
            <v>NO</v>
          </cell>
          <cell r="J24">
            <v>27</v>
          </cell>
          <cell r="K24">
            <v>0.6</v>
          </cell>
        </row>
        <row r="25">
          <cell r="B25">
            <v>26.100000000000005</v>
          </cell>
          <cell r="C25">
            <v>32.200000000000003</v>
          </cell>
          <cell r="D25">
            <v>22.9</v>
          </cell>
          <cell r="E25">
            <v>81.541666666666671</v>
          </cell>
          <cell r="F25">
            <v>94</v>
          </cell>
          <cell r="G25">
            <v>53</v>
          </cell>
          <cell r="H25">
            <v>11.16</v>
          </cell>
          <cell r="I25" t="str">
            <v>N</v>
          </cell>
          <cell r="J25">
            <v>36.36</v>
          </cell>
          <cell r="K25">
            <v>2.8</v>
          </cell>
        </row>
        <row r="26">
          <cell r="B26">
            <v>23.058333333333341</v>
          </cell>
          <cell r="C26">
            <v>27.5</v>
          </cell>
          <cell r="D26">
            <v>21.7</v>
          </cell>
          <cell r="E26">
            <v>92.083333333333329</v>
          </cell>
          <cell r="F26">
            <v>96</v>
          </cell>
          <cell r="G26">
            <v>72</v>
          </cell>
          <cell r="H26">
            <v>11.879999999999999</v>
          </cell>
          <cell r="I26" t="str">
            <v>NE</v>
          </cell>
          <cell r="J26">
            <v>36</v>
          </cell>
          <cell r="K26">
            <v>51.6</v>
          </cell>
        </row>
        <row r="27">
          <cell r="B27">
            <v>24.7</v>
          </cell>
          <cell r="C27">
            <v>31.8</v>
          </cell>
          <cell r="D27">
            <v>21.4</v>
          </cell>
          <cell r="E27">
            <v>84.208333333333329</v>
          </cell>
          <cell r="F27">
            <v>96</v>
          </cell>
          <cell r="G27">
            <v>53</v>
          </cell>
          <cell r="H27">
            <v>7.5600000000000005</v>
          </cell>
          <cell r="I27" t="str">
            <v>L</v>
          </cell>
          <cell r="J27">
            <v>16.2</v>
          </cell>
          <cell r="K27">
            <v>12.200000000000001</v>
          </cell>
        </row>
        <row r="28">
          <cell r="B28">
            <v>27.686956521739134</v>
          </cell>
          <cell r="C28">
            <v>34.9</v>
          </cell>
          <cell r="D28">
            <v>22.4</v>
          </cell>
          <cell r="E28">
            <v>75.130434782608702</v>
          </cell>
          <cell r="F28">
            <v>95</v>
          </cell>
          <cell r="G28">
            <v>42</v>
          </cell>
          <cell r="H28">
            <v>3.6</v>
          </cell>
          <cell r="I28" t="str">
            <v>SE</v>
          </cell>
          <cell r="J28">
            <v>22.32</v>
          </cell>
          <cell r="K28">
            <v>0</v>
          </cell>
        </row>
        <row r="29">
          <cell r="B29">
            <v>26.441666666666663</v>
          </cell>
          <cell r="C29">
            <v>32.6</v>
          </cell>
          <cell r="D29">
            <v>23.3</v>
          </cell>
          <cell r="E29">
            <v>85.166666666666671</v>
          </cell>
          <cell r="F29">
            <v>95</v>
          </cell>
          <cell r="G29">
            <v>58</v>
          </cell>
          <cell r="H29">
            <v>8.2799999999999994</v>
          </cell>
          <cell r="I29" t="str">
            <v>SE</v>
          </cell>
          <cell r="J29">
            <v>30.96</v>
          </cell>
          <cell r="K29">
            <v>19.599999999999998</v>
          </cell>
        </row>
        <row r="30">
          <cell r="B30">
            <v>26.370833333333337</v>
          </cell>
          <cell r="C30">
            <v>34.200000000000003</v>
          </cell>
          <cell r="D30">
            <v>21.7</v>
          </cell>
          <cell r="E30">
            <v>80.458333333333329</v>
          </cell>
          <cell r="F30">
            <v>95</v>
          </cell>
          <cell r="G30">
            <v>47</v>
          </cell>
          <cell r="H30">
            <v>24.840000000000003</v>
          </cell>
          <cell r="I30" t="str">
            <v>NO</v>
          </cell>
          <cell r="J30">
            <v>55.800000000000004</v>
          </cell>
          <cell r="K30">
            <v>8.5999999999999979</v>
          </cell>
        </row>
        <row r="31">
          <cell r="B31">
            <v>26.758333333333329</v>
          </cell>
          <cell r="C31">
            <v>35.6</v>
          </cell>
          <cell r="D31">
            <v>20.2</v>
          </cell>
          <cell r="E31">
            <v>70.541666666666671</v>
          </cell>
          <cell r="F31">
            <v>95</v>
          </cell>
          <cell r="G31">
            <v>35</v>
          </cell>
          <cell r="H31">
            <v>10.08</v>
          </cell>
          <cell r="I31" t="str">
            <v>SE</v>
          </cell>
          <cell r="J31">
            <v>50.4</v>
          </cell>
          <cell r="K31">
            <v>0</v>
          </cell>
        </row>
        <row r="32">
          <cell r="B32">
            <v>27.341666666666665</v>
          </cell>
          <cell r="C32">
            <v>35.299999999999997</v>
          </cell>
          <cell r="D32">
            <v>20.2</v>
          </cell>
          <cell r="E32">
            <v>71.041666666666671</v>
          </cell>
          <cell r="F32">
            <v>95</v>
          </cell>
          <cell r="G32">
            <v>39</v>
          </cell>
          <cell r="H32">
            <v>8.64</v>
          </cell>
          <cell r="I32" t="str">
            <v>L</v>
          </cell>
          <cell r="J32">
            <v>78.48</v>
          </cell>
          <cell r="K32">
            <v>26.200000000000003</v>
          </cell>
        </row>
        <row r="33">
          <cell r="B33">
            <v>27.200000000000006</v>
          </cell>
          <cell r="C33">
            <v>34.4</v>
          </cell>
          <cell r="D33">
            <v>21.7</v>
          </cell>
          <cell r="E33">
            <v>76</v>
          </cell>
          <cell r="F33">
            <v>96</v>
          </cell>
          <cell r="G33">
            <v>44</v>
          </cell>
          <cell r="H33">
            <v>6.48</v>
          </cell>
          <cell r="I33" t="str">
            <v>SE</v>
          </cell>
          <cell r="J33">
            <v>14.4</v>
          </cell>
          <cell r="K33">
            <v>0</v>
          </cell>
        </row>
        <row r="34">
          <cell r="B34">
            <v>29.066666666666663</v>
          </cell>
          <cell r="C34">
            <v>35.9</v>
          </cell>
          <cell r="D34">
            <v>22.8</v>
          </cell>
          <cell r="E34">
            <v>68.291666666666671</v>
          </cell>
          <cell r="F34">
            <v>92</v>
          </cell>
          <cell r="G34">
            <v>34</v>
          </cell>
          <cell r="H34">
            <v>10.08</v>
          </cell>
          <cell r="I34" t="str">
            <v>NO</v>
          </cell>
          <cell r="J34">
            <v>20.88</v>
          </cell>
          <cell r="K34">
            <v>0</v>
          </cell>
        </row>
        <row r="35">
          <cell r="B35">
            <v>26.799999999999997</v>
          </cell>
          <cell r="C35">
            <v>29.7</v>
          </cell>
          <cell r="D35">
            <v>23.7</v>
          </cell>
          <cell r="E35">
            <v>78.25</v>
          </cell>
          <cell r="F35">
            <v>91</v>
          </cell>
          <cell r="G35">
            <v>59</v>
          </cell>
          <cell r="H35">
            <v>14.04</v>
          </cell>
          <cell r="I35" t="str">
            <v>NO</v>
          </cell>
          <cell r="J35">
            <v>28.08</v>
          </cell>
          <cell r="K35">
            <v>0.2</v>
          </cell>
        </row>
        <row r="36">
          <cell r="I36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26.187500000000004</v>
          </cell>
          <cell r="C5">
            <v>32.9</v>
          </cell>
          <cell r="D5">
            <v>21.8</v>
          </cell>
          <cell r="E5">
            <v>75.666666666666671</v>
          </cell>
          <cell r="F5">
            <v>93</v>
          </cell>
          <cell r="G5">
            <v>54</v>
          </cell>
          <cell r="H5">
            <v>19.8</v>
          </cell>
          <cell r="I5" t="str">
            <v>NO</v>
          </cell>
          <cell r="J5">
            <v>42.84</v>
          </cell>
          <cell r="K5">
            <v>1.6</v>
          </cell>
        </row>
        <row r="6">
          <cell r="B6">
            <v>24.891666666666666</v>
          </cell>
          <cell r="C6">
            <v>31.6</v>
          </cell>
          <cell r="D6">
            <v>20.9</v>
          </cell>
          <cell r="E6">
            <v>78.708333333333329</v>
          </cell>
          <cell r="F6">
            <v>94</v>
          </cell>
          <cell r="G6">
            <v>47</v>
          </cell>
          <cell r="H6">
            <v>11.879999999999999</v>
          </cell>
          <cell r="I6" t="str">
            <v>N</v>
          </cell>
          <cell r="J6">
            <v>28.08</v>
          </cell>
          <cell r="K6">
            <v>5</v>
          </cell>
        </row>
        <row r="7">
          <cell r="B7">
            <v>24.666666666666671</v>
          </cell>
          <cell r="C7">
            <v>30.3</v>
          </cell>
          <cell r="D7">
            <v>21.2</v>
          </cell>
          <cell r="E7">
            <v>84.416666666666671</v>
          </cell>
          <cell r="F7">
            <v>98</v>
          </cell>
          <cell r="G7">
            <v>57</v>
          </cell>
          <cell r="H7">
            <v>12.96</v>
          </cell>
          <cell r="I7" t="str">
            <v>S</v>
          </cell>
          <cell r="J7">
            <v>29.16</v>
          </cell>
          <cell r="K7">
            <v>0.8</v>
          </cell>
        </row>
        <row r="8">
          <cell r="B8">
            <v>24.029166666666665</v>
          </cell>
          <cell r="C8">
            <v>31.1</v>
          </cell>
          <cell r="D8">
            <v>21.2</v>
          </cell>
          <cell r="E8">
            <v>86.583333333333329</v>
          </cell>
          <cell r="F8">
            <v>95</v>
          </cell>
          <cell r="G8">
            <v>57</v>
          </cell>
          <cell r="H8">
            <v>19.8</v>
          </cell>
          <cell r="I8" t="str">
            <v>SO</v>
          </cell>
          <cell r="J8">
            <v>38.159999999999997</v>
          </cell>
          <cell r="K8">
            <v>8.1999999999999993</v>
          </cell>
        </row>
        <row r="9">
          <cell r="B9">
            <v>22.383333333333336</v>
          </cell>
          <cell r="C9">
            <v>24.4</v>
          </cell>
          <cell r="D9">
            <v>20.9</v>
          </cell>
          <cell r="E9">
            <v>91.416666666666671</v>
          </cell>
          <cell r="F9">
            <v>97</v>
          </cell>
          <cell r="G9">
            <v>79</v>
          </cell>
          <cell r="H9">
            <v>14.4</v>
          </cell>
          <cell r="I9" t="str">
            <v>S</v>
          </cell>
          <cell r="J9">
            <v>35.64</v>
          </cell>
          <cell r="K9">
            <v>17.399999999999999</v>
          </cell>
        </row>
        <row r="10">
          <cell r="B10">
            <v>22.862499999999997</v>
          </cell>
          <cell r="C10">
            <v>29.5</v>
          </cell>
          <cell r="D10">
            <v>17.100000000000001</v>
          </cell>
          <cell r="E10">
            <v>68.041666666666671</v>
          </cell>
          <cell r="F10">
            <v>90</v>
          </cell>
          <cell r="G10">
            <v>34</v>
          </cell>
          <cell r="H10">
            <v>14.04</v>
          </cell>
          <cell r="I10" t="str">
            <v>N</v>
          </cell>
          <cell r="J10">
            <v>29.880000000000003</v>
          </cell>
          <cell r="K10">
            <v>0</v>
          </cell>
        </row>
        <row r="11">
          <cell r="B11">
            <v>23.475000000000005</v>
          </cell>
          <cell r="C11">
            <v>30.3</v>
          </cell>
          <cell r="D11">
            <v>16.899999999999999</v>
          </cell>
          <cell r="E11">
            <v>53.958333333333336</v>
          </cell>
          <cell r="F11">
            <v>78</v>
          </cell>
          <cell r="G11">
            <v>26</v>
          </cell>
          <cell r="H11">
            <v>15.120000000000001</v>
          </cell>
          <cell r="I11" t="str">
            <v>N</v>
          </cell>
          <cell r="J11">
            <v>26.64</v>
          </cell>
          <cell r="K11">
            <v>0</v>
          </cell>
        </row>
        <row r="12">
          <cell r="B12">
            <v>25.645833333333332</v>
          </cell>
          <cell r="C12">
            <v>30.9</v>
          </cell>
          <cell r="D12">
            <v>19.8</v>
          </cell>
          <cell r="E12">
            <v>50.833333333333336</v>
          </cell>
          <cell r="F12">
            <v>71</v>
          </cell>
          <cell r="G12">
            <v>37</v>
          </cell>
          <cell r="H12">
            <v>16.559999999999999</v>
          </cell>
          <cell r="I12" t="str">
            <v>SO</v>
          </cell>
          <cell r="J12">
            <v>34.200000000000003</v>
          </cell>
          <cell r="K12">
            <v>0</v>
          </cell>
        </row>
        <row r="13">
          <cell r="B13">
            <v>22.258333333333336</v>
          </cell>
          <cell r="C13">
            <v>25.9</v>
          </cell>
          <cell r="D13">
            <v>18.8</v>
          </cell>
          <cell r="E13">
            <v>85.333333333333329</v>
          </cell>
          <cell r="F13">
            <v>97</v>
          </cell>
          <cell r="G13">
            <v>67</v>
          </cell>
          <cell r="H13">
            <v>13.32</v>
          </cell>
          <cell r="I13" t="str">
            <v>NO</v>
          </cell>
          <cell r="J13">
            <v>32.04</v>
          </cell>
          <cell r="K13">
            <v>10.4</v>
          </cell>
        </row>
        <row r="14">
          <cell r="B14">
            <v>24.970833333333328</v>
          </cell>
          <cell r="C14">
            <v>30.9</v>
          </cell>
          <cell r="D14">
            <v>21</v>
          </cell>
          <cell r="E14">
            <v>79.333333333333329</v>
          </cell>
          <cell r="F14">
            <v>96</v>
          </cell>
          <cell r="G14">
            <v>52</v>
          </cell>
          <cell r="H14">
            <v>13.32</v>
          </cell>
          <cell r="I14" t="str">
            <v>S</v>
          </cell>
          <cell r="J14">
            <v>28.08</v>
          </cell>
          <cell r="K14">
            <v>0</v>
          </cell>
        </row>
        <row r="15">
          <cell r="B15">
            <v>25.550000000000008</v>
          </cell>
          <cell r="C15">
            <v>32.299999999999997</v>
          </cell>
          <cell r="D15">
            <v>22</v>
          </cell>
          <cell r="E15">
            <v>78.916666666666671</v>
          </cell>
          <cell r="F15">
            <v>95</v>
          </cell>
          <cell r="G15">
            <v>45</v>
          </cell>
          <cell r="H15">
            <v>20.16</v>
          </cell>
          <cell r="I15" t="str">
            <v>L</v>
          </cell>
          <cell r="J15">
            <v>48.24</v>
          </cell>
          <cell r="K15">
            <v>2</v>
          </cell>
        </row>
        <row r="16">
          <cell r="B16">
            <v>25.054166666666671</v>
          </cell>
          <cell r="C16">
            <v>33.6</v>
          </cell>
          <cell r="D16">
            <v>20.7</v>
          </cell>
          <cell r="E16">
            <v>81.75</v>
          </cell>
          <cell r="F16">
            <v>98</v>
          </cell>
          <cell r="G16">
            <v>46</v>
          </cell>
          <cell r="H16">
            <v>19.440000000000001</v>
          </cell>
          <cell r="I16" t="str">
            <v>S</v>
          </cell>
          <cell r="J16">
            <v>52.56</v>
          </cell>
          <cell r="K16">
            <v>14.4</v>
          </cell>
        </row>
        <row r="17">
          <cell r="B17">
            <v>24.429166666666664</v>
          </cell>
          <cell r="C17">
            <v>31</v>
          </cell>
          <cell r="D17">
            <v>19.100000000000001</v>
          </cell>
          <cell r="E17">
            <v>75.291666666666671</v>
          </cell>
          <cell r="F17">
            <v>97</v>
          </cell>
          <cell r="G17">
            <v>41</v>
          </cell>
          <cell r="H17">
            <v>23.040000000000003</v>
          </cell>
          <cell r="I17" t="str">
            <v>O</v>
          </cell>
          <cell r="J17">
            <v>43.2</v>
          </cell>
          <cell r="K17">
            <v>0</v>
          </cell>
        </row>
        <row r="18">
          <cell r="B18">
            <v>24.870833333333334</v>
          </cell>
          <cell r="C18">
            <v>30.3</v>
          </cell>
          <cell r="D18">
            <v>21.7</v>
          </cell>
          <cell r="E18">
            <v>80.625</v>
          </cell>
          <cell r="F18">
            <v>95</v>
          </cell>
          <cell r="G18">
            <v>58</v>
          </cell>
          <cell r="H18">
            <v>16.2</v>
          </cell>
          <cell r="I18" t="str">
            <v>SO</v>
          </cell>
          <cell r="J18">
            <v>42.12</v>
          </cell>
          <cell r="K18">
            <v>7.6000000000000014</v>
          </cell>
        </row>
        <row r="19">
          <cell r="B19">
            <v>25.104166666666668</v>
          </cell>
          <cell r="C19">
            <v>32.1</v>
          </cell>
          <cell r="D19">
            <v>20.5</v>
          </cell>
          <cell r="E19">
            <v>79.666666666666671</v>
          </cell>
          <cell r="F19">
            <v>96</v>
          </cell>
          <cell r="G19">
            <v>50</v>
          </cell>
          <cell r="H19">
            <v>17.64</v>
          </cell>
          <cell r="I19" t="str">
            <v>S</v>
          </cell>
          <cell r="J19">
            <v>33.840000000000003</v>
          </cell>
          <cell r="K19">
            <v>2.4000000000000004</v>
          </cell>
        </row>
        <row r="20">
          <cell r="B20">
            <v>22.816666666666666</v>
          </cell>
          <cell r="C20">
            <v>26.5</v>
          </cell>
          <cell r="D20">
            <v>20.9</v>
          </cell>
          <cell r="E20">
            <v>86.75</v>
          </cell>
          <cell r="F20">
            <v>92</v>
          </cell>
          <cell r="G20">
            <v>75</v>
          </cell>
          <cell r="H20">
            <v>14.76</v>
          </cell>
          <cell r="I20" t="str">
            <v>S</v>
          </cell>
          <cell r="J20">
            <v>31.680000000000003</v>
          </cell>
          <cell r="K20">
            <v>3.8</v>
          </cell>
        </row>
        <row r="21">
          <cell r="B21">
            <v>21.774999999999999</v>
          </cell>
          <cell r="C21">
            <v>23.3</v>
          </cell>
          <cell r="D21">
            <v>20.3</v>
          </cell>
          <cell r="E21">
            <v>94.25</v>
          </cell>
          <cell r="F21">
            <v>98</v>
          </cell>
          <cell r="G21">
            <v>90</v>
          </cell>
          <cell r="H21">
            <v>10.44</v>
          </cell>
          <cell r="I21" t="str">
            <v>SE</v>
          </cell>
          <cell r="J21">
            <v>23.759999999999998</v>
          </cell>
          <cell r="K21">
            <v>0.2</v>
          </cell>
        </row>
        <row r="22">
          <cell r="B22">
            <v>23.661538461538459</v>
          </cell>
          <cell r="C22">
            <v>28.2</v>
          </cell>
          <cell r="D22">
            <v>19.5</v>
          </cell>
          <cell r="E22">
            <v>88.15384615384616</v>
          </cell>
          <cell r="F22">
            <v>99</v>
          </cell>
          <cell r="G22">
            <v>63</v>
          </cell>
          <cell r="H22">
            <v>18.36</v>
          </cell>
          <cell r="I22" t="str">
            <v>S</v>
          </cell>
          <cell r="J22">
            <v>47.88</v>
          </cell>
          <cell r="K22">
            <v>4.4000000000000004</v>
          </cell>
        </row>
        <row r="23">
          <cell r="B23">
            <v>24.349999999999998</v>
          </cell>
          <cell r="C23">
            <v>29.4</v>
          </cell>
          <cell r="D23">
            <v>21.8</v>
          </cell>
          <cell r="E23">
            <v>87.416666666666671</v>
          </cell>
          <cell r="F23">
            <v>97</v>
          </cell>
          <cell r="G23">
            <v>65</v>
          </cell>
          <cell r="H23">
            <v>12.96</v>
          </cell>
          <cell r="I23" t="str">
            <v>S</v>
          </cell>
          <cell r="J23">
            <v>30.240000000000002</v>
          </cell>
          <cell r="K23">
            <v>8.7999999999999989</v>
          </cell>
        </row>
        <row r="24">
          <cell r="B24">
            <v>25.716666666666665</v>
          </cell>
          <cell r="C24">
            <v>32.6</v>
          </cell>
          <cell r="D24">
            <v>21.3</v>
          </cell>
          <cell r="E24">
            <v>77.75</v>
          </cell>
          <cell r="F24">
            <v>97</v>
          </cell>
          <cell r="G24">
            <v>51</v>
          </cell>
          <cell r="H24">
            <v>20.52</v>
          </cell>
          <cell r="I24" t="str">
            <v>SE</v>
          </cell>
          <cell r="J24">
            <v>40.32</v>
          </cell>
          <cell r="K24">
            <v>0.2</v>
          </cell>
        </row>
        <row r="25">
          <cell r="B25">
            <v>21.970833333333335</v>
          </cell>
          <cell r="C25">
            <v>25</v>
          </cell>
          <cell r="D25">
            <v>18.399999999999999</v>
          </cell>
          <cell r="E25">
            <v>87.958333333333329</v>
          </cell>
          <cell r="F25">
            <v>97</v>
          </cell>
          <cell r="G25">
            <v>68</v>
          </cell>
          <cell r="H25">
            <v>23.040000000000003</v>
          </cell>
          <cell r="I25" t="str">
            <v>S</v>
          </cell>
          <cell r="J25">
            <v>49.680000000000007</v>
          </cell>
          <cell r="K25">
            <v>10.000000000000002</v>
          </cell>
        </row>
        <row r="26">
          <cell r="B26">
            <v>23.504166666666663</v>
          </cell>
          <cell r="C26">
            <v>29.5</v>
          </cell>
          <cell r="D26">
            <v>19.600000000000001</v>
          </cell>
          <cell r="E26">
            <v>78.916666666666671</v>
          </cell>
          <cell r="F26">
            <v>95</v>
          </cell>
          <cell r="G26">
            <v>52</v>
          </cell>
          <cell r="H26">
            <v>12.6</v>
          </cell>
          <cell r="I26" t="str">
            <v>N</v>
          </cell>
          <cell r="J26">
            <v>23.040000000000003</v>
          </cell>
          <cell r="K26">
            <v>0</v>
          </cell>
        </row>
        <row r="27">
          <cell r="B27">
            <v>23.604166666666671</v>
          </cell>
          <cell r="C27">
            <v>30.9</v>
          </cell>
          <cell r="D27">
            <v>17</v>
          </cell>
          <cell r="E27">
            <v>63.166666666666664</v>
          </cell>
          <cell r="F27">
            <v>91</v>
          </cell>
          <cell r="G27">
            <v>26</v>
          </cell>
          <cell r="H27">
            <v>12.24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25.4375</v>
          </cell>
          <cell r="C28">
            <v>32.1</v>
          </cell>
          <cell r="D28">
            <v>17.899999999999999</v>
          </cell>
          <cell r="E28">
            <v>59.208333333333336</v>
          </cell>
          <cell r="F28">
            <v>88</v>
          </cell>
          <cell r="G28">
            <v>39</v>
          </cell>
          <cell r="H28">
            <v>12.6</v>
          </cell>
          <cell r="I28" t="str">
            <v>S</v>
          </cell>
          <cell r="J28">
            <v>28.44</v>
          </cell>
          <cell r="K28">
            <v>0</v>
          </cell>
        </row>
        <row r="29">
          <cell r="B29">
            <v>27.408333333333335</v>
          </cell>
          <cell r="C29">
            <v>33.700000000000003</v>
          </cell>
          <cell r="D29">
            <v>22.5</v>
          </cell>
          <cell r="E29">
            <v>65.458333333333329</v>
          </cell>
          <cell r="F29">
            <v>83</v>
          </cell>
          <cell r="G29">
            <v>46</v>
          </cell>
          <cell r="H29">
            <v>13.68</v>
          </cell>
          <cell r="I29" t="str">
            <v>SO</v>
          </cell>
          <cell r="J29">
            <v>38.519999999999996</v>
          </cell>
          <cell r="K29">
            <v>0</v>
          </cell>
        </row>
        <row r="30">
          <cell r="B30">
            <v>26.812500000000011</v>
          </cell>
          <cell r="C30">
            <v>34</v>
          </cell>
          <cell r="D30">
            <v>21.1</v>
          </cell>
          <cell r="E30">
            <v>68</v>
          </cell>
          <cell r="F30">
            <v>91</v>
          </cell>
          <cell r="G30">
            <v>40</v>
          </cell>
          <cell r="H30">
            <v>12.96</v>
          </cell>
          <cell r="I30" t="str">
            <v>SE</v>
          </cell>
          <cell r="J30">
            <v>29.880000000000003</v>
          </cell>
          <cell r="K30">
            <v>0</v>
          </cell>
        </row>
        <row r="31">
          <cell r="B31">
            <v>28.387499999999999</v>
          </cell>
          <cell r="C31">
            <v>34.299999999999997</v>
          </cell>
          <cell r="D31">
            <v>22</v>
          </cell>
          <cell r="E31">
            <v>63.125</v>
          </cell>
          <cell r="F31">
            <v>86</v>
          </cell>
          <cell r="G31">
            <v>38</v>
          </cell>
          <cell r="H31">
            <v>15.48</v>
          </cell>
          <cell r="I31" t="str">
            <v>SO</v>
          </cell>
          <cell r="J31">
            <v>30.96</v>
          </cell>
          <cell r="K31">
            <v>0</v>
          </cell>
        </row>
        <row r="32">
          <cell r="B32">
            <v>27.487500000000008</v>
          </cell>
          <cell r="C32">
            <v>35.1</v>
          </cell>
          <cell r="D32">
            <v>22</v>
          </cell>
          <cell r="E32">
            <v>64.708333333333329</v>
          </cell>
          <cell r="F32">
            <v>88</v>
          </cell>
          <cell r="G32">
            <v>35</v>
          </cell>
          <cell r="H32">
            <v>14.04</v>
          </cell>
          <cell r="I32" t="str">
            <v>S</v>
          </cell>
          <cell r="J32">
            <v>32.76</v>
          </cell>
          <cell r="K32">
            <v>0</v>
          </cell>
        </row>
        <row r="33">
          <cell r="B33">
            <v>27.849999999999998</v>
          </cell>
          <cell r="C33">
            <v>33.1</v>
          </cell>
          <cell r="D33">
            <v>22.5</v>
          </cell>
          <cell r="E33">
            <v>67.208333333333329</v>
          </cell>
          <cell r="F33">
            <v>88</v>
          </cell>
          <cell r="G33">
            <v>47</v>
          </cell>
          <cell r="H33">
            <v>13.32</v>
          </cell>
          <cell r="I33" t="str">
            <v>S</v>
          </cell>
          <cell r="J33">
            <v>28.8</v>
          </cell>
          <cell r="K33">
            <v>0</v>
          </cell>
        </row>
        <row r="34">
          <cell r="B34">
            <v>28.883333333333326</v>
          </cell>
          <cell r="C34">
            <v>35.4</v>
          </cell>
          <cell r="D34">
            <v>22.9</v>
          </cell>
          <cell r="E34">
            <v>59.875</v>
          </cell>
          <cell r="F34">
            <v>84</v>
          </cell>
          <cell r="G34">
            <v>34</v>
          </cell>
          <cell r="H34">
            <v>10.44</v>
          </cell>
          <cell r="I34" t="str">
            <v>N</v>
          </cell>
          <cell r="J34">
            <v>24.840000000000003</v>
          </cell>
          <cell r="K34">
            <v>0</v>
          </cell>
        </row>
        <row r="35">
          <cell r="B35">
            <v>27.291666666666661</v>
          </cell>
          <cell r="C35">
            <v>34.799999999999997</v>
          </cell>
          <cell r="D35">
            <v>22.5</v>
          </cell>
          <cell r="E35">
            <v>65.208333333333329</v>
          </cell>
          <cell r="F35">
            <v>86</v>
          </cell>
          <cell r="G35">
            <v>39</v>
          </cell>
          <cell r="H35">
            <v>19.079999999999998</v>
          </cell>
          <cell r="I35" t="str">
            <v>NE</v>
          </cell>
          <cell r="J35">
            <v>51.12</v>
          </cell>
          <cell r="K35">
            <v>0</v>
          </cell>
        </row>
        <row r="36">
          <cell r="I36" t="str">
            <v>S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25.662500000000005</v>
          </cell>
          <cell r="C5">
            <v>31.2</v>
          </cell>
          <cell r="D5">
            <v>20.8</v>
          </cell>
          <cell r="E5">
            <v>71.291666666666671</v>
          </cell>
          <cell r="F5">
            <v>89</v>
          </cell>
          <cell r="G5">
            <v>48</v>
          </cell>
          <cell r="H5">
            <v>10.8</v>
          </cell>
          <cell r="I5" t="str">
            <v>SO</v>
          </cell>
          <cell r="J5">
            <v>31.680000000000003</v>
          </cell>
          <cell r="K5">
            <v>5.6</v>
          </cell>
        </row>
        <row r="6">
          <cell r="B6">
            <v>25.804166666666671</v>
          </cell>
          <cell r="C6">
            <v>33.9</v>
          </cell>
          <cell r="D6">
            <v>19.899999999999999</v>
          </cell>
          <cell r="E6">
            <v>67.625</v>
          </cell>
          <cell r="F6">
            <v>94</v>
          </cell>
          <cell r="G6">
            <v>33</v>
          </cell>
          <cell r="H6">
            <v>7.2</v>
          </cell>
          <cell r="I6" t="str">
            <v>SO</v>
          </cell>
          <cell r="J6">
            <v>19.440000000000001</v>
          </cell>
          <cell r="K6">
            <v>0</v>
          </cell>
        </row>
        <row r="7">
          <cell r="B7">
            <v>24.695833333333329</v>
          </cell>
          <cell r="C7">
            <v>32.200000000000003</v>
          </cell>
          <cell r="D7">
            <v>20.3</v>
          </cell>
          <cell r="E7">
            <v>79.375</v>
          </cell>
          <cell r="F7">
            <v>94</v>
          </cell>
          <cell r="G7">
            <v>49</v>
          </cell>
          <cell r="H7">
            <v>12.96</v>
          </cell>
          <cell r="I7" t="str">
            <v>SO</v>
          </cell>
          <cell r="J7">
            <v>30.96</v>
          </cell>
          <cell r="K7">
            <v>0</v>
          </cell>
        </row>
        <row r="8">
          <cell r="B8">
            <v>22.75</v>
          </cell>
          <cell r="C8">
            <v>25.9</v>
          </cell>
          <cell r="D8">
            <v>20</v>
          </cell>
          <cell r="E8">
            <v>95</v>
          </cell>
          <cell r="F8">
            <v>99</v>
          </cell>
          <cell r="G8">
            <v>77</v>
          </cell>
          <cell r="H8">
            <v>13.68</v>
          </cell>
          <cell r="I8" t="str">
            <v>SO</v>
          </cell>
          <cell r="J8">
            <v>24.12</v>
          </cell>
          <cell r="K8">
            <v>65.000000000000014</v>
          </cell>
        </row>
        <row r="9">
          <cell r="B9">
            <v>22.579166666666669</v>
          </cell>
          <cell r="C9">
            <v>26.7</v>
          </cell>
          <cell r="D9">
            <v>21.4</v>
          </cell>
          <cell r="E9">
            <v>90.333333333333329</v>
          </cell>
          <cell r="F9">
            <v>99</v>
          </cell>
          <cell r="G9">
            <v>63</v>
          </cell>
          <cell r="H9">
            <v>15.48</v>
          </cell>
          <cell r="I9" t="str">
            <v>SO</v>
          </cell>
          <cell r="J9">
            <v>40.680000000000007</v>
          </cell>
          <cell r="K9">
            <v>75.800000000000011</v>
          </cell>
        </row>
        <row r="10">
          <cell r="B10">
            <v>21.995833333333334</v>
          </cell>
          <cell r="C10">
            <v>29.8</v>
          </cell>
          <cell r="D10">
            <v>14.8</v>
          </cell>
          <cell r="E10">
            <v>68.125</v>
          </cell>
          <cell r="F10">
            <v>99</v>
          </cell>
          <cell r="G10">
            <v>23</v>
          </cell>
          <cell r="H10">
            <v>6.48</v>
          </cell>
          <cell r="I10" t="str">
            <v>SO</v>
          </cell>
          <cell r="J10">
            <v>21.6</v>
          </cell>
          <cell r="K10">
            <v>0.2</v>
          </cell>
        </row>
        <row r="11">
          <cell r="B11">
            <v>21.904166666666665</v>
          </cell>
          <cell r="C11">
            <v>30.7</v>
          </cell>
          <cell r="D11">
            <v>13</v>
          </cell>
          <cell r="E11">
            <v>59.666666666666664</v>
          </cell>
          <cell r="F11">
            <v>91</v>
          </cell>
          <cell r="G11">
            <v>23</v>
          </cell>
          <cell r="H11">
            <v>11.16</v>
          </cell>
          <cell r="I11" t="str">
            <v>SO</v>
          </cell>
          <cell r="J11">
            <v>27</v>
          </cell>
          <cell r="K11">
            <v>0</v>
          </cell>
        </row>
        <row r="12">
          <cell r="B12">
            <v>21.270833333333332</v>
          </cell>
          <cell r="C12">
            <v>24.8</v>
          </cell>
          <cell r="D12">
            <v>18</v>
          </cell>
          <cell r="E12">
            <v>75.166666666666671</v>
          </cell>
          <cell r="F12">
            <v>89</v>
          </cell>
          <cell r="G12">
            <v>53</v>
          </cell>
          <cell r="H12">
            <v>7.5600000000000005</v>
          </cell>
          <cell r="I12" t="str">
            <v>SO</v>
          </cell>
          <cell r="J12">
            <v>25.2</v>
          </cell>
          <cell r="K12">
            <v>2.8</v>
          </cell>
        </row>
        <row r="13">
          <cell r="B13">
            <v>21.587500000000002</v>
          </cell>
          <cell r="C13">
            <v>26.1</v>
          </cell>
          <cell r="D13">
            <v>19.2</v>
          </cell>
          <cell r="E13">
            <v>85.666666666666671</v>
          </cell>
          <cell r="F13">
            <v>94</v>
          </cell>
          <cell r="G13">
            <v>69</v>
          </cell>
          <cell r="H13">
            <v>16.920000000000002</v>
          </cell>
          <cell r="I13" t="str">
            <v>SO</v>
          </cell>
          <cell r="J13">
            <v>28.8</v>
          </cell>
          <cell r="K13">
            <v>2.8</v>
          </cell>
        </row>
        <row r="14">
          <cell r="B14">
            <v>24.512499999999999</v>
          </cell>
          <cell r="C14">
            <v>29.1</v>
          </cell>
          <cell r="D14">
            <v>20.7</v>
          </cell>
          <cell r="E14">
            <v>83.416666666666671</v>
          </cell>
          <cell r="F14">
            <v>99</v>
          </cell>
          <cell r="G14">
            <v>57</v>
          </cell>
          <cell r="H14">
            <v>10.8</v>
          </cell>
          <cell r="I14" t="str">
            <v>SO</v>
          </cell>
          <cell r="J14">
            <v>16.920000000000002</v>
          </cell>
          <cell r="K14">
            <v>0</v>
          </cell>
        </row>
        <row r="15">
          <cell r="B15">
            <v>25.595833333333331</v>
          </cell>
          <cell r="C15">
            <v>32.1</v>
          </cell>
          <cell r="D15">
            <v>21.8</v>
          </cell>
          <cell r="E15">
            <v>78.625</v>
          </cell>
          <cell r="F15">
            <v>93</v>
          </cell>
          <cell r="G15">
            <v>46</v>
          </cell>
          <cell r="H15">
            <v>14.04</v>
          </cell>
          <cell r="I15" t="str">
            <v>SO</v>
          </cell>
          <cell r="J15">
            <v>37.080000000000005</v>
          </cell>
          <cell r="K15">
            <v>0.4</v>
          </cell>
        </row>
        <row r="16">
          <cell r="B16">
            <v>24.791666666666661</v>
          </cell>
          <cell r="C16">
            <v>34.700000000000003</v>
          </cell>
          <cell r="D16">
            <v>20</v>
          </cell>
          <cell r="E16">
            <v>78.75</v>
          </cell>
          <cell r="F16">
            <v>99</v>
          </cell>
          <cell r="G16">
            <v>42</v>
          </cell>
          <cell r="H16">
            <v>12.96</v>
          </cell>
          <cell r="I16" t="str">
            <v>SO</v>
          </cell>
          <cell r="J16">
            <v>52.56</v>
          </cell>
          <cell r="K16">
            <v>36.799999999999997</v>
          </cell>
        </row>
        <row r="17">
          <cell r="B17">
            <v>24.291666666666668</v>
          </cell>
          <cell r="C17">
            <v>31.1</v>
          </cell>
          <cell r="D17">
            <v>19</v>
          </cell>
          <cell r="E17">
            <v>78.125</v>
          </cell>
          <cell r="F17">
            <v>99</v>
          </cell>
          <cell r="G17">
            <v>42</v>
          </cell>
          <cell r="H17">
            <v>6.12</v>
          </cell>
          <cell r="I17" t="str">
            <v>SO</v>
          </cell>
          <cell r="J17">
            <v>18.36</v>
          </cell>
          <cell r="K17">
            <v>0.4</v>
          </cell>
        </row>
        <row r="18">
          <cell r="B18">
            <v>24.516666666666669</v>
          </cell>
          <cell r="C18">
            <v>30.1</v>
          </cell>
          <cell r="D18">
            <v>21.5</v>
          </cell>
          <cell r="E18">
            <v>82.625</v>
          </cell>
          <cell r="F18">
            <v>98</v>
          </cell>
          <cell r="G18">
            <v>62</v>
          </cell>
          <cell r="H18">
            <v>22.32</v>
          </cell>
          <cell r="I18" t="str">
            <v>SO</v>
          </cell>
          <cell r="J18">
            <v>39.6</v>
          </cell>
          <cell r="K18">
            <v>19.8</v>
          </cell>
        </row>
        <row r="19">
          <cell r="B19">
            <v>25.283333333333335</v>
          </cell>
          <cell r="C19">
            <v>33.1</v>
          </cell>
          <cell r="D19">
            <v>20.6</v>
          </cell>
          <cell r="E19">
            <v>77.25</v>
          </cell>
          <cell r="F19">
            <v>99</v>
          </cell>
          <cell r="G19">
            <v>48</v>
          </cell>
          <cell r="H19">
            <v>15.48</v>
          </cell>
          <cell r="I19" t="str">
            <v>SO</v>
          </cell>
          <cell r="J19">
            <v>34.92</v>
          </cell>
          <cell r="K19">
            <v>0</v>
          </cell>
        </row>
        <row r="20">
          <cell r="B20">
            <v>21.458333333333332</v>
          </cell>
          <cell r="C20">
            <v>27.5</v>
          </cell>
          <cell r="D20">
            <v>19.399999999999999</v>
          </cell>
          <cell r="E20">
            <v>93.541666666666671</v>
          </cell>
          <cell r="F20">
            <v>99</v>
          </cell>
          <cell r="G20">
            <v>67</v>
          </cell>
          <cell r="H20">
            <v>15.48</v>
          </cell>
          <cell r="I20" t="str">
            <v>SO</v>
          </cell>
          <cell r="J20">
            <v>49.32</v>
          </cell>
          <cell r="K20">
            <v>116.60000000000002</v>
          </cell>
        </row>
        <row r="21">
          <cell r="B21">
            <v>20.541666666666668</v>
          </cell>
          <cell r="C21">
            <v>23.1</v>
          </cell>
          <cell r="D21">
            <v>18.899999999999999</v>
          </cell>
          <cell r="E21">
            <v>97</v>
          </cell>
          <cell r="F21">
            <v>100</v>
          </cell>
          <cell r="G21">
            <v>87</v>
          </cell>
          <cell r="H21">
            <v>22.32</v>
          </cell>
          <cell r="I21" t="str">
            <v>SO</v>
          </cell>
          <cell r="J21">
            <v>37.800000000000004</v>
          </cell>
          <cell r="K21">
            <v>56.4</v>
          </cell>
        </row>
        <row r="22">
          <cell r="B22">
            <v>22.462500000000002</v>
          </cell>
          <cell r="C22">
            <v>29.1</v>
          </cell>
          <cell r="D22">
            <v>17.5</v>
          </cell>
          <cell r="E22">
            <v>84.416666666666671</v>
          </cell>
          <cell r="F22">
            <v>100</v>
          </cell>
          <cell r="G22">
            <v>54</v>
          </cell>
          <cell r="H22">
            <v>9.7200000000000006</v>
          </cell>
          <cell r="I22" t="str">
            <v>SO</v>
          </cell>
          <cell r="J22">
            <v>20.52</v>
          </cell>
          <cell r="K22">
            <v>0.4</v>
          </cell>
        </row>
        <row r="23">
          <cell r="B23">
            <v>24.145833333333332</v>
          </cell>
          <cell r="C23">
            <v>32.6</v>
          </cell>
          <cell r="D23">
            <v>19.5</v>
          </cell>
          <cell r="E23">
            <v>86.708333333333329</v>
          </cell>
          <cell r="F23">
            <v>99</v>
          </cell>
          <cell r="G23">
            <v>51</v>
          </cell>
          <cell r="H23">
            <v>20.16</v>
          </cell>
          <cell r="I23" t="str">
            <v>SO</v>
          </cell>
          <cell r="J23">
            <v>51.12</v>
          </cell>
          <cell r="K23">
            <v>31.6</v>
          </cell>
        </row>
        <row r="24">
          <cell r="B24">
            <v>25.066666666666663</v>
          </cell>
          <cell r="C24">
            <v>33.6</v>
          </cell>
          <cell r="D24">
            <v>20</v>
          </cell>
          <cell r="E24">
            <v>82.125</v>
          </cell>
          <cell r="F24">
            <v>99</v>
          </cell>
          <cell r="G24">
            <v>43</v>
          </cell>
          <cell r="H24">
            <v>18</v>
          </cell>
          <cell r="I24" t="str">
            <v>SO</v>
          </cell>
          <cell r="J24">
            <v>49.680000000000007</v>
          </cell>
          <cell r="K24">
            <v>0</v>
          </cell>
        </row>
        <row r="25">
          <cell r="B25">
            <v>22.166666666666668</v>
          </cell>
          <cell r="C25">
            <v>28.1</v>
          </cell>
          <cell r="D25">
            <v>18.600000000000001</v>
          </cell>
          <cell r="E25">
            <v>84.208333333333329</v>
          </cell>
          <cell r="F25">
            <v>99</v>
          </cell>
          <cell r="G25">
            <v>55</v>
          </cell>
          <cell r="H25">
            <v>18.720000000000002</v>
          </cell>
          <cell r="I25" t="str">
            <v>SO</v>
          </cell>
          <cell r="J25">
            <v>46.440000000000005</v>
          </cell>
          <cell r="K25">
            <v>15.6</v>
          </cell>
        </row>
        <row r="26">
          <cell r="B26">
            <v>23.162499999999998</v>
          </cell>
          <cell r="C26">
            <v>30.2</v>
          </cell>
          <cell r="D26">
            <v>18.600000000000001</v>
          </cell>
          <cell r="E26">
            <v>76.208333333333329</v>
          </cell>
          <cell r="F26">
            <v>99</v>
          </cell>
          <cell r="G26">
            <v>41</v>
          </cell>
          <cell r="H26">
            <v>7.9200000000000008</v>
          </cell>
          <cell r="I26" t="str">
            <v>SO</v>
          </cell>
          <cell r="J26">
            <v>19.440000000000001</v>
          </cell>
          <cell r="K26">
            <v>0</v>
          </cell>
        </row>
        <row r="27">
          <cell r="B27">
            <v>23.091666666666669</v>
          </cell>
          <cell r="C27">
            <v>31.2</v>
          </cell>
          <cell r="D27">
            <v>16.3</v>
          </cell>
          <cell r="E27">
            <v>64</v>
          </cell>
          <cell r="F27">
            <v>91</v>
          </cell>
          <cell r="G27">
            <v>26</v>
          </cell>
          <cell r="H27">
            <v>8.64</v>
          </cell>
          <cell r="I27" t="str">
            <v>SO</v>
          </cell>
          <cell r="J27">
            <v>17.64</v>
          </cell>
          <cell r="K27">
            <v>0</v>
          </cell>
        </row>
        <row r="28">
          <cell r="B28">
            <v>23.470833333333331</v>
          </cell>
          <cell r="C28">
            <v>32.799999999999997</v>
          </cell>
          <cell r="D28">
            <v>14.8</v>
          </cell>
          <cell r="E28">
            <v>65.458333333333329</v>
          </cell>
          <cell r="F28">
            <v>92</v>
          </cell>
          <cell r="G28">
            <v>26</v>
          </cell>
          <cell r="H28">
            <v>9</v>
          </cell>
          <cell r="I28" t="str">
            <v>SO</v>
          </cell>
          <cell r="J28">
            <v>23.040000000000003</v>
          </cell>
          <cell r="K28">
            <v>0</v>
          </cell>
        </row>
        <row r="29">
          <cell r="B29">
            <v>25.808333333333334</v>
          </cell>
          <cell r="C29">
            <v>34.6</v>
          </cell>
          <cell r="D29">
            <v>19.600000000000001</v>
          </cell>
          <cell r="E29">
            <v>68</v>
          </cell>
          <cell r="F29">
            <v>89</v>
          </cell>
          <cell r="G29">
            <v>38</v>
          </cell>
          <cell r="H29">
            <v>12.96</v>
          </cell>
          <cell r="I29" t="str">
            <v>SO</v>
          </cell>
          <cell r="J29">
            <v>33.119999999999997</v>
          </cell>
          <cell r="K29">
            <v>0</v>
          </cell>
        </row>
        <row r="30">
          <cell r="B30">
            <v>26.458333333333329</v>
          </cell>
          <cell r="C30">
            <v>34.6</v>
          </cell>
          <cell r="D30">
            <v>20.100000000000001</v>
          </cell>
          <cell r="E30">
            <v>71.166666666666671</v>
          </cell>
          <cell r="F30">
            <v>91</v>
          </cell>
          <cell r="G30">
            <v>33</v>
          </cell>
          <cell r="H30">
            <v>23.040000000000003</v>
          </cell>
          <cell r="I30" t="str">
            <v>SO</v>
          </cell>
          <cell r="J30">
            <v>57.24</v>
          </cell>
          <cell r="K30">
            <v>3.6</v>
          </cell>
        </row>
        <row r="31">
          <cell r="B31">
            <v>26.716666666666665</v>
          </cell>
          <cell r="C31">
            <v>33.4</v>
          </cell>
          <cell r="D31">
            <v>20.6</v>
          </cell>
          <cell r="E31">
            <v>69.875</v>
          </cell>
          <cell r="F31">
            <v>95</v>
          </cell>
          <cell r="G31">
            <v>37</v>
          </cell>
          <cell r="H31">
            <v>20.16</v>
          </cell>
          <cell r="I31" t="str">
            <v>SO</v>
          </cell>
          <cell r="J31">
            <v>31.680000000000003</v>
          </cell>
          <cell r="K31">
            <v>7.2</v>
          </cell>
        </row>
        <row r="32">
          <cell r="B32">
            <v>26.862500000000008</v>
          </cell>
          <cell r="C32">
            <v>33</v>
          </cell>
          <cell r="D32">
            <v>20.9</v>
          </cell>
          <cell r="E32">
            <v>67.5</v>
          </cell>
          <cell r="F32">
            <v>97</v>
          </cell>
          <cell r="G32">
            <v>37</v>
          </cell>
          <cell r="H32">
            <v>19.079999999999998</v>
          </cell>
          <cell r="I32" t="str">
            <v>SO</v>
          </cell>
          <cell r="J32">
            <v>35.28</v>
          </cell>
          <cell r="K32">
            <v>0</v>
          </cell>
        </row>
        <row r="33">
          <cell r="B33">
            <v>25.091666666666669</v>
          </cell>
          <cell r="C33">
            <v>35</v>
          </cell>
          <cell r="D33">
            <v>18.8</v>
          </cell>
          <cell r="E33">
            <v>75.583333333333329</v>
          </cell>
          <cell r="F33">
            <v>91</v>
          </cell>
          <cell r="G33">
            <v>44</v>
          </cell>
          <cell r="H33">
            <v>10.08</v>
          </cell>
          <cell r="I33" t="str">
            <v>SO</v>
          </cell>
          <cell r="J33">
            <v>44.28</v>
          </cell>
          <cell r="K33">
            <v>39</v>
          </cell>
        </row>
        <row r="34">
          <cell r="B34">
            <v>27.137500000000006</v>
          </cell>
          <cell r="C34">
            <v>35.9</v>
          </cell>
          <cell r="D34">
            <v>20.100000000000001</v>
          </cell>
          <cell r="E34">
            <v>70.708333333333329</v>
          </cell>
          <cell r="F34">
            <v>98</v>
          </cell>
          <cell r="G34">
            <v>30</v>
          </cell>
          <cell r="H34">
            <v>6.12</v>
          </cell>
          <cell r="I34" t="str">
            <v>SO</v>
          </cell>
          <cell r="J34">
            <v>22.68</v>
          </cell>
          <cell r="K34">
            <v>0.2</v>
          </cell>
        </row>
        <row r="35">
          <cell r="B35">
            <v>26.366666666666664</v>
          </cell>
          <cell r="C35">
            <v>35.5</v>
          </cell>
          <cell r="D35">
            <v>21.1</v>
          </cell>
          <cell r="E35">
            <v>72.541666666666671</v>
          </cell>
          <cell r="F35">
            <v>91</v>
          </cell>
          <cell r="G35">
            <v>31</v>
          </cell>
          <cell r="H35">
            <v>10.44</v>
          </cell>
          <cell r="I35" t="str">
            <v>SO</v>
          </cell>
          <cell r="J35">
            <v>32.76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25.529166666666669</v>
          </cell>
          <cell r="C5">
            <v>31</v>
          </cell>
          <cell r="D5">
            <v>20.7</v>
          </cell>
          <cell r="E5">
            <v>73.916666666666671</v>
          </cell>
          <cell r="F5">
            <v>93</v>
          </cell>
          <cell r="G5">
            <v>54</v>
          </cell>
          <cell r="H5">
            <v>27.720000000000002</v>
          </cell>
          <cell r="I5" t="str">
            <v>S</v>
          </cell>
          <cell r="J5">
            <v>51.84</v>
          </cell>
          <cell r="K5">
            <v>0</v>
          </cell>
        </row>
        <row r="6">
          <cell r="B6">
            <v>26.095833333333335</v>
          </cell>
          <cell r="C6">
            <v>34.1</v>
          </cell>
          <cell r="D6">
            <v>19</v>
          </cell>
          <cell r="E6">
            <v>73.458333333333329</v>
          </cell>
          <cell r="F6">
            <v>98</v>
          </cell>
          <cell r="G6">
            <v>38</v>
          </cell>
          <cell r="H6">
            <v>13.32</v>
          </cell>
          <cell r="I6" t="str">
            <v>SO</v>
          </cell>
          <cell r="J6">
            <v>33.840000000000003</v>
          </cell>
          <cell r="K6">
            <v>0</v>
          </cell>
        </row>
        <row r="7">
          <cell r="B7">
            <v>25.100000000000005</v>
          </cell>
          <cell r="C7">
            <v>32.6</v>
          </cell>
          <cell r="D7">
            <v>19.7</v>
          </cell>
          <cell r="E7">
            <v>77.625</v>
          </cell>
          <cell r="F7">
            <v>94</v>
          </cell>
          <cell r="G7">
            <v>55</v>
          </cell>
          <cell r="H7">
            <v>22.32</v>
          </cell>
          <cell r="I7" t="str">
            <v>NE</v>
          </cell>
          <cell r="J7">
            <v>34.56</v>
          </cell>
          <cell r="K7">
            <v>9.6000000000000014</v>
          </cell>
        </row>
        <row r="8">
          <cell r="B8">
            <v>23.325000000000003</v>
          </cell>
          <cell r="C8">
            <v>26.5</v>
          </cell>
          <cell r="D8">
            <v>21.5</v>
          </cell>
          <cell r="E8">
            <v>90.208333333333329</v>
          </cell>
          <cell r="F8">
            <v>98</v>
          </cell>
          <cell r="G8">
            <v>76</v>
          </cell>
          <cell r="H8">
            <v>20.52</v>
          </cell>
          <cell r="I8" t="str">
            <v>NE</v>
          </cell>
          <cell r="J8">
            <v>37.440000000000005</v>
          </cell>
          <cell r="K8">
            <v>51.20000000000001</v>
          </cell>
        </row>
        <row r="9">
          <cell r="B9">
            <v>23.104166666666668</v>
          </cell>
          <cell r="C9">
            <v>26.7</v>
          </cell>
          <cell r="D9">
            <v>21</v>
          </cell>
          <cell r="E9">
            <v>88.625</v>
          </cell>
          <cell r="F9">
            <v>97</v>
          </cell>
          <cell r="G9">
            <v>66</v>
          </cell>
          <cell r="H9">
            <v>21.96</v>
          </cell>
          <cell r="I9" t="str">
            <v>S</v>
          </cell>
          <cell r="J9">
            <v>38.519999999999996</v>
          </cell>
          <cell r="K9">
            <v>45.800000000000004</v>
          </cell>
        </row>
        <row r="10">
          <cell r="B10">
            <v>22.295833333333334</v>
          </cell>
          <cell r="C10">
            <v>29.4</v>
          </cell>
          <cell r="D10">
            <v>15.3</v>
          </cell>
          <cell r="E10">
            <v>67.875</v>
          </cell>
          <cell r="F10">
            <v>95</v>
          </cell>
          <cell r="G10">
            <v>29</v>
          </cell>
          <cell r="H10">
            <v>18.36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22.733333333333334</v>
          </cell>
          <cell r="C11">
            <v>31</v>
          </cell>
          <cell r="D11">
            <v>14.1</v>
          </cell>
          <cell r="E11">
            <v>61.916666666666664</v>
          </cell>
          <cell r="F11">
            <v>95</v>
          </cell>
          <cell r="G11">
            <v>31</v>
          </cell>
          <cell r="H11">
            <v>16.559999999999999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22.583333333333332</v>
          </cell>
          <cell r="C12">
            <v>27.8</v>
          </cell>
          <cell r="D12">
            <v>19.5</v>
          </cell>
          <cell r="E12">
            <v>76.166666666666671</v>
          </cell>
          <cell r="F12">
            <v>91</v>
          </cell>
          <cell r="G12">
            <v>50</v>
          </cell>
          <cell r="H12">
            <v>23.759999999999998</v>
          </cell>
          <cell r="I12" t="str">
            <v>SE</v>
          </cell>
          <cell r="J12">
            <v>33.840000000000003</v>
          </cell>
          <cell r="K12">
            <v>2.4000000000000004</v>
          </cell>
        </row>
        <row r="13">
          <cell r="B13">
            <v>21.654166666666665</v>
          </cell>
          <cell r="C13">
            <v>26.8</v>
          </cell>
          <cell r="D13">
            <v>18.600000000000001</v>
          </cell>
          <cell r="E13">
            <v>89</v>
          </cell>
          <cell r="F13">
            <v>98</v>
          </cell>
          <cell r="G13">
            <v>70</v>
          </cell>
          <cell r="H13">
            <v>20.16</v>
          </cell>
          <cell r="I13" t="str">
            <v>SE</v>
          </cell>
          <cell r="J13">
            <v>35.64</v>
          </cell>
          <cell r="K13">
            <v>37.800000000000004</v>
          </cell>
        </row>
        <row r="14">
          <cell r="B14">
            <v>25.745833333333326</v>
          </cell>
          <cell r="C14">
            <v>32.200000000000003</v>
          </cell>
          <cell r="D14">
            <v>22.4</v>
          </cell>
          <cell r="E14">
            <v>81.458333333333329</v>
          </cell>
          <cell r="F14">
            <v>96</v>
          </cell>
          <cell r="G14">
            <v>53</v>
          </cell>
          <cell r="H14">
            <v>10.44</v>
          </cell>
          <cell r="I14" t="str">
            <v>L</v>
          </cell>
          <cell r="J14">
            <v>21.96</v>
          </cell>
          <cell r="K14">
            <v>0.2</v>
          </cell>
        </row>
        <row r="15">
          <cell r="B15">
            <v>24.487499999999997</v>
          </cell>
          <cell r="C15">
            <v>28</v>
          </cell>
          <cell r="D15">
            <v>19.8</v>
          </cell>
          <cell r="E15">
            <v>85.208333333333329</v>
          </cell>
          <cell r="F15">
            <v>98</v>
          </cell>
          <cell r="G15">
            <v>66</v>
          </cell>
          <cell r="H15">
            <v>21.6</v>
          </cell>
          <cell r="I15" t="str">
            <v>L</v>
          </cell>
          <cell r="J15">
            <v>45.72</v>
          </cell>
          <cell r="K15">
            <v>47.4</v>
          </cell>
        </row>
        <row r="16">
          <cell r="B16">
            <v>23.724999999999998</v>
          </cell>
          <cell r="C16">
            <v>33.1</v>
          </cell>
          <cell r="D16">
            <v>20</v>
          </cell>
          <cell r="E16">
            <v>85.125</v>
          </cell>
          <cell r="F16">
            <v>96</v>
          </cell>
          <cell r="G16">
            <v>56</v>
          </cell>
          <cell r="H16">
            <v>28.8</v>
          </cell>
          <cell r="I16" t="str">
            <v>N</v>
          </cell>
          <cell r="J16">
            <v>62.28</v>
          </cell>
          <cell r="K16">
            <v>12.4</v>
          </cell>
        </row>
        <row r="17">
          <cell r="B17">
            <v>24.254166666666666</v>
          </cell>
          <cell r="C17">
            <v>32.299999999999997</v>
          </cell>
          <cell r="D17">
            <v>17.8</v>
          </cell>
          <cell r="E17">
            <v>79.375</v>
          </cell>
          <cell r="F17">
            <v>98</v>
          </cell>
          <cell r="G17">
            <v>53</v>
          </cell>
          <cell r="H17">
            <v>9.7200000000000006</v>
          </cell>
          <cell r="I17" t="str">
            <v>S</v>
          </cell>
          <cell r="J17">
            <v>25.92</v>
          </cell>
          <cell r="K17">
            <v>0.2</v>
          </cell>
        </row>
        <row r="18">
          <cell r="B18">
            <v>26.595833333333335</v>
          </cell>
          <cell r="C18">
            <v>31.7</v>
          </cell>
          <cell r="D18">
            <v>22.9</v>
          </cell>
          <cell r="E18">
            <v>74.958333333333329</v>
          </cell>
          <cell r="F18">
            <v>91</v>
          </cell>
          <cell r="G18">
            <v>55</v>
          </cell>
          <cell r="H18">
            <v>31.319999999999997</v>
          </cell>
          <cell r="I18" t="str">
            <v>NE</v>
          </cell>
          <cell r="J18">
            <v>45.36</v>
          </cell>
          <cell r="K18">
            <v>0</v>
          </cell>
        </row>
        <row r="19">
          <cell r="B19">
            <v>26.962499999999995</v>
          </cell>
          <cell r="C19">
            <v>34.4</v>
          </cell>
          <cell r="D19">
            <v>21.9</v>
          </cell>
          <cell r="E19">
            <v>73.208333333333329</v>
          </cell>
          <cell r="F19">
            <v>91</v>
          </cell>
          <cell r="G19">
            <v>42</v>
          </cell>
          <cell r="H19">
            <v>29.52</v>
          </cell>
          <cell r="I19" t="str">
            <v>NE</v>
          </cell>
          <cell r="J19">
            <v>46.800000000000004</v>
          </cell>
          <cell r="K19">
            <v>0</v>
          </cell>
        </row>
        <row r="20">
          <cell r="B20">
            <v>21.558333333333326</v>
          </cell>
          <cell r="C20">
            <v>25.7</v>
          </cell>
          <cell r="D20">
            <v>20</v>
          </cell>
          <cell r="E20">
            <v>93.333333333333329</v>
          </cell>
          <cell r="F20">
            <v>98</v>
          </cell>
          <cell r="G20">
            <v>79</v>
          </cell>
          <cell r="H20">
            <v>23.400000000000002</v>
          </cell>
          <cell r="I20" t="str">
            <v>NE</v>
          </cell>
          <cell r="J20">
            <v>47.88</v>
          </cell>
          <cell r="K20">
            <v>88.40000000000002</v>
          </cell>
        </row>
        <row r="21">
          <cell r="B21">
            <v>21.358333333333331</v>
          </cell>
          <cell r="C21">
            <v>23.8</v>
          </cell>
          <cell r="D21">
            <v>20.3</v>
          </cell>
          <cell r="F21">
            <v>98</v>
          </cell>
          <cell r="G21">
            <v>80</v>
          </cell>
          <cell r="H21">
            <v>29.52</v>
          </cell>
          <cell r="I21" t="str">
            <v>NE</v>
          </cell>
          <cell r="J21">
            <v>43.2</v>
          </cell>
          <cell r="K21">
            <v>108.8</v>
          </cell>
        </row>
        <row r="22">
          <cell r="B22">
            <v>23.141666666666666</v>
          </cell>
          <cell r="C22">
            <v>29.2</v>
          </cell>
          <cell r="D22">
            <v>18.5</v>
          </cell>
          <cell r="E22">
            <v>83.375</v>
          </cell>
          <cell r="F22">
            <v>98</v>
          </cell>
          <cell r="G22">
            <v>58</v>
          </cell>
          <cell r="H22">
            <v>11.879999999999999</v>
          </cell>
          <cell r="I22" t="str">
            <v>L</v>
          </cell>
          <cell r="J22">
            <v>27</v>
          </cell>
          <cell r="K22">
            <v>1</v>
          </cell>
        </row>
        <row r="23">
          <cell r="B23">
            <v>23.191666666666663</v>
          </cell>
          <cell r="C23">
            <v>26.1</v>
          </cell>
          <cell r="D23">
            <v>22.1</v>
          </cell>
          <cell r="E23">
            <v>92.666666666666671</v>
          </cell>
          <cell r="F23">
            <v>98</v>
          </cell>
          <cell r="G23">
            <v>77</v>
          </cell>
          <cell r="H23">
            <v>15.48</v>
          </cell>
          <cell r="J23">
            <v>37.800000000000004</v>
          </cell>
          <cell r="K23">
            <v>53.199999999999996</v>
          </cell>
        </row>
        <row r="24">
          <cell r="B24">
            <v>25.112499999999997</v>
          </cell>
          <cell r="C24">
            <v>32.9</v>
          </cell>
          <cell r="D24">
            <v>22.3</v>
          </cell>
          <cell r="E24">
            <v>83.75</v>
          </cell>
          <cell r="F24">
            <v>97</v>
          </cell>
          <cell r="G24">
            <v>55</v>
          </cell>
          <cell r="H24">
            <v>29.52</v>
          </cell>
          <cell r="I24" t="str">
            <v>NE</v>
          </cell>
          <cell r="J24">
            <v>52.56</v>
          </cell>
          <cell r="K24">
            <v>0.2</v>
          </cell>
        </row>
        <row r="25">
          <cell r="B25">
            <v>22.949999999999992</v>
          </cell>
          <cell r="C25">
            <v>29.5</v>
          </cell>
          <cell r="D25">
            <v>18.600000000000001</v>
          </cell>
          <cell r="E25">
            <v>83.875</v>
          </cell>
          <cell r="F25">
            <v>98</v>
          </cell>
          <cell r="G25">
            <v>53</v>
          </cell>
          <cell r="H25">
            <v>22.68</v>
          </cell>
          <cell r="I25" t="str">
            <v>S</v>
          </cell>
          <cell r="J25">
            <v>63.360000000000007</v>
          </cell>
          <cell r="K25">
            <v>23.599999999999998</v>
          </cell>
        </row>
        <row r="26">
          <cell r="B26">
            <v>23.541666666666661</v>
          </cell>
          <cell r="C26">
            <v>29.5</v>
          </cell>
          <cell r="D26">
            <v>18.7</v>
          </cell>
          <cell r="E26">
            <v>77.916666666666671</v>
          </cell>
          <cell r="F26">
            <v>98</v>
          </cell>
          <cell r="G26">
            <v>46</v>
          </cell>
          <cell r="H26">
            <v>14.76</v>
          </cell>
          <cell r="I26" t="str">
            <v>S</v>
          </cell>
          <cell r="J26">
            <v>26.64</v>
          </cell>
          <cell r="K26">
            <v>0</v>
          </cell>
        </row>
        <row r="27">
          <cell r="B27">
            <v>23.808333333333334</v>
          </cell>
          <cell r="C27">
            <v>30.5</v>
          </cell>
          <cell r="D27">
            <v>16.7</v>
          </cell>
          <cell r="E27">
            <v>66.208333333333329</v>
          </cell>
          <cell r="F27">
            <v>93</v>
          </cell>
          <cell r="G27">
            <v>42</v>
          </cell>
          <cell r="H27">
            <v>17.64</v>
          </cell>
          <cell r="I27" t="str">
            <v>S</v>
          </cell>
          <cell r="J27">
            <v>30.96</v>
          </cell>
          <cell r="K27">
            <v>0</v>
          </cell>
        </row>
        <row r="28">
          <cell r="B28">
            <v>24.279166666666665</v>
          </cell>
          <cell r="C28">
            <v>33.4</v>
          </cell>
          <cell r="D28">
            <v>14.2</v>
          </cell>
          <cell r="E28">
            <v>63.875</v>
          </cell>
          <cell r="F28">
            <v>95</v>
          </cell>
          <cell r="G28">
            <v>37</v>
          </cell>
          <cell r="H28">
            <v>14.04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28.037500000000005</v>
          </cell>
          <cell r="C29">
            <v>35.6</v>
          </cell>
          <cell r="D29">
            <v>21</v>
          </cell>
          <cell r="E29">
            <v>65.833333333333329</v>
          </cell>
          <cell r="F29">
            <v>92</v>
          </cell>
          <cell r="G29">
            <v>41</v>
          </cell>
          <cell r="H29">
            <v>23.759999999999998</v>
          </cell>
          <cell r="I29" t="str">
            <v>NE</v>
          </cell>
          <cell r="J29">
            <v>36.36</v>
          </cell>
          <cell r="K29">
            <v>0</v>
          </cell>
        </row>
        <row r="30">
          <cell r="B30">
            <v>28.829166666666676</v>
          </cell>
          <cell r="C30">
            <v>36.200000000000003</v>
          </cell>
          <cell r="D30">
            <v>21.5</v>
          </cell>
          <cell r="E30">
            <v>65.041666666666671</v>
          </cell>
          <cell r="F30">
            <v>94</v>
          </cell>
          <cell r="G30">
            <v>37</v>
          </cell>
          <cell r="H30">
            <v>18</v>
          </cell>
          <cell r="I30" t="str">
            <v>NE</v>
          </cell>
          <cell r="J30">
            <v>34.200000000000003</v>
          </cell>
          <cell r="K30">
            <v>0</v>
          </cell>
        </row>
        <row r="31">
          <cell r="B31">
            <v>28.949999999999992</v>
          </cell>
          <cell r="C31">
            <v>36.1</v>
          </cell>
          <cell r="D31">
            <v>21.1</v>
          </cell>
          <cell r="E31">
            <v>60.25</v>
          </cell>
          <cell r="F31">
            <v>94</v>
          </cell>
          <cell r="G31">
            <v>31</v>
          </cell>
          <cell r="H31">
            <v>29.52</v>
          </cell>
          <cell r="I31" t="str">
            <v>NE</v>
          </cell>
          <cell r="J31">
            <v>43.56</v>
          </cell>
          <cell r="K31">
            <v>0</v>
          </cell>
        </row>
        <row r="32">
          <cell r="B32">
            <v>28.537499999999998</v>
          </cell>
          <cell r="C32">
            <v>35</v>
          </cell>
          <cell r="D32">
            <v>20.8</v>
          </cell>
          <cell r="E32">
            <v>65.333333333333329</v>
          </cell>
          <cell r="F32">
            <v>97</v>
          </cell>
          <cell r="G32">
            <v>39</v>
          </cell>
          <cell r="H32">
            <v>25.92</v>
          </cell>
          <cell r="I32" t="str">
            <v>NE</v>
          </cell>
          <cell r="J32">
            <v>43.92</v>
          </cell>
          <cell r="K32">
            <v>0</v>
          </cell>
        </row>
        <row r="33">
          <cell r="B33">
            <v>28.008333333333329</v>
          </cell>
          <cell r="C33">
            <v>37.6</v>
          </cell>
          <cell r="D33">
            <v>19.3</v>
          </cell>
          <cell r="E33">
            <v>68.5</v>
          </cell>
          <cell r="F33">
            <v>97</v>
          </cell>
          <cell r="G33">
            <v>38</v>
          </cell>
          <cell r="H33">
            <v>14.76</v>
          </cell>
          <cell r="I33" t="str">
            <v>L</v>
          </cell>
          <cell r="J33">
            <v>37.440000000000005</v>
          </cell>
          <cell r="K33">
            <v>0</v>
          </cell>
        </row>
        <row r="34">
          <cell r="B34">
            <v>28.629166666666659</v>
          </cell>
          <cell r="C34">
            <v>38.200000000000003</v>
          </cell>
          <cell r="D34">
            <v>19.399999999999999</v>
          </cell>
          <cell r="E34">
            <v>66.708333333333329</v>
          </cell>
          <cell r="F34">
            <v>98</v>
          </cell>
          <cell r="G34">
            <v>26</v>
          </cell>
          <cell r="H34">
            <v>7.9200000000000008</v>
          </cell>
          <cell r="I34" t="str">
            <v>NE</v>
          </cell>
          <cell r="J34">
            <v>20.52</v>
          </cell>
          <cell r="K34">
            <v>0</v>
          </cell>
        </row>
        <row r="35">
          <cell r="B35">
            <v>27.670833333333334</v>
          </cell>
          <cell r="C35">
            <v>37.200000000000003</v>
          </cell>
          <cell r="D35">
            <v>21.7</v>
          </cell>
          <cell r="E35">
            <v>73.708333333333329</v>
          </cell>
          <cell r="F35">
            <v>95</v>
          </cell>
          <cell r="G35">
            <v>35</v>
          </cell>
          <cell r="H35">
            <v>31.680000000000003</v>
          </cell>
          <cell r="I35" t="str">
            <v>NE</v>
          </cell>
          <cell r="J35">
            <v>68.400000000000006</v>
          </cell>
          <cell r="K35">
            <v>30</v>
          </cell>
        </row>
        <row r="36">
          <cell r="I36" t="str">
            <v>*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26.487499999999997</v>
          </cell>
          <cell r="C5">
            <v>34</v>
          </cell>
          <cell r="D5">
            <v>22.1</v>
          </cell>
          <cell r="E5">
            <v>77.458333333333329</v>
          </cell>
          <cell r="F5">
            <v>94</v>
          </cell>
          <cell r="G5">
            <v>51</v>
          </cell>
          <cell r="H5">
            <v>20.88</v>
          </cell>
          <cell r="I5" t="str">
            <v>O</v>
          </cell>
          <cell r="J5">
            <v>43.56</v>
          </cell>
          <cell r="K5">
            <v>7.2</v>
          </cell>
        </row>
        <row r="6">
          <cell r="B6">
            <v>25.712499999999995</v>
          </cell>
          <cell r="C6">
            <v>31.1</v>
          </cell>
          <cell r="D6">
            <v>21.6</v>
          </cell>
          <cell r="E6">
            <v>80.458333333333329</v>
          </cell>
          <cell r="F6">
            <v>97</v>
          </cell>
          <cell r="G6">
            <v>55</v>
          </cell>
          <cell r="H6">
            <v>18.36</v>
          </cell>
          <cell r="I6" t="str">
            <v>O</v>
          </cell>
          <cell r="J6">
            <v>38.519999999999996</v>
          </cell>
          <cell r="K6">
            <v>9.4</v>
          </cell>
        </row>
        <row r="7">
          <cell r="B7">
            <v>25.237499999999997</v>
          </cell>
          <cell r="C7">
            <v>31.5</v>
          </cell>
          <cell r="D7">
            <v>21.9</v>
          </cell>
          <cell r="E7">
            <v>84.833333333333329</v>
          </cell>
          <cell r="F7">
            <v>98</v>
          </cell>
          <cell r="G7">
            <v>61</v>
          </cell>
          <cell r="H7">
            <v>14.04</v>
          </cell>
          <cell r="I7" t="str">
            <v>NE</v>
          </cell>
          <cell r="J7">
            <v>39.96</v>
          </cell>
          <cell r="K7">
            <v>0</v>
          </cell>
        </row>
        <row r="8">
          <cell r="B8">
            <v>24.425000000000001</v>
          </cell>
          <cell r="C8">
            <v>31.3</v>
          </cell>
          <cell r="D8">
            <v>21.7</v>
          </cell>
          <cell r="E8">
            <v>89.333333333333329</v>
          </cell>
          <cell r="F8">
            <v>97</v>
          </cell>
          <cell r="G8">
            <v>62</v>
          </cell>
          <cell r="H8">
            <v>18</v>
          </cell>
          <cell r="I8" t="str">
            <v>L</v>
          </cell>
          <cell r="J8">
            <v>37.440000000000005</v>
          </cell>
          <cell r="K8">
            <v>12.799999999999999</v>
          </cell>
        </row>
        <row r="9">
          <cell r="B9">
            <v>23.158333333333335</v>
          </cell>
          <cell r="C9">
            <v>25.8</v>
          </cell>
          <cell r="D9">
            <v>21.6</v>
          </cell>
          <cell r="E9">
            <v>91.875</v>
          </cell>
          <cell r="F9">
            <v>98</v>
          </cell>
          <cell r="G9">
            <v>79</v>
          </cell>
          <cell r="H9">
            <v>15.48</v>
          </cell>
          <cell r="I9" t="str">
            <v>NO</v>
          </cell>
          <cell r="J9">
            <v>43.2</v>
          </cell>
          <cell r="K9">
            <v>37</v>
          </cell>
        </row>
        <row r="10">
          <cell r="B10">
            <v>24.329166666666669</v>
          </cell>
          <cell r="C10">
            <v>30.7</v>
          </cell>
          <cell r="D10">
            <v>18.7</v>
          </cell>
          <cell r="E10">
            <v>64.25</v>
          </cell>
          <cell r="F10">
            <v>87</v>
          </cell>
          <cell r="G10">
            <v>35</v>
          </cell>
          <cell r="H10">
            <v>9.3600000000000012</v>
          </cell>
          <cell r="I10" t="str">
            <v>S</v>
          </cell>
          <cell r="J10">
            <v>24.48</v>
          </cell>
          <cell r="K10">
            <v>0</v>
          </cell>
        </row>
        <row r="11">
          <cell r="B11">
            <v>25.312499999999996</v>
          </cell>
          <cell r="C11">
            <v>31.5</v>
          </cell>
          <cell r="D11">
            <v>18.100000000000001</v>
          </cell>
          <cell r="E11">
            <v>48.5</v>
          </cell>
          <cell r="F11">
            <v>73</v>
          </cell>
          <cell r="G11">
            <v>28</v>
          </cell>
          <cell r="H11">
            <v>10.8</v>
          </cell>
          <cell r="I11" t="str">
            <v>S</v>
          </cell>
          <cell r="J11">
            <v>23.040000000000003</v>
          </cell>
          <cell r="K11">
            <v>0</v>
          </cell>
        </row>
        <row r="12">
          <cell r="B12">
            <v>26.099999999999998</v>
          </cell>
          <cell r="C12">
            <v>32.5</v>
          </cell>
          <cell r="D12">
            <v>19.399999999999999</v>
          </cell>
          <cell r="E12">
            <v>55.166666666666664</v>
          </cell>
          <cell r="F12">
            <v>81</v>
          </cell>
          <cell r="G12">
            <v>43</v>
          </cell>
          <cell r="H12">
            <v>13.68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23.212499999999995</v>
          </cell>
          <cell r="C13">
            <v>26.7</v>
          </cell>
          <cell r="D13">
            <v>20</v>
          </cell>
          <cell r="E13">
            <v>84.583333333333329</v>
          </cell>
          <cell r="F13">
            <v>96</v>
          </cell>
          <cell r="G13">
            <v>64</v>
          </cell>
          <cell r="H13">
            <v>13.68</v>
          </cell>
          <cell r="I13" t="str">
            <v>SE</v>
          </cell>
          <cell r="J13">
            <v>38.519999999999996</v>
          </cell>
          <cell r="K13">
            <v>9.4</v>
          </cell>
        </row>
        <row r="14">
          <cell r="B14">
            <v>25.708333333333332</v>
          </cell>
          <cell r="C14">
            <v>31.3</v>
          </cell>
          <cell r="D14">
            <v>21.5</v>
          </cell>
          <cell r="E14">
            <v>81.125</v>
          </cell>
          <cell r="F14">
            <v>96</v>
          </cell>
          <cell r="G14">
            <v>56</v>
          </cell>
          <cell r="H14">
            <v>9.3600000000000012</v>
          </cell>
          <cell r="I14" t="str">
            <v>NE</v>
          </cell>
          <cell r="J14">
            <v>30.96</v>
          </cell>
          <cell r="K14">
            <v>4.2</v>
          </cell>
        </row>
        <row r="15">
          <cell r="B15">
            <v>26.254166666666666</v>
          </cell>
          <cell r="C15">
            <v>32.700000000000003</v>
          </cell>
          <cell r="D15">
            <v>22.7</v>
          </cell>
          <cell r="E15">
            <v>80.541666666666671</v>
          </cell>
          <cell r="F15">
            <v>95</v>
          </cell>
          <cell r="G15">
            <v>49</v>
          </cell>
          <cell r="H15">
            <v>18.36</v>
          </cell>
          <cell r="I15" t="str">
            <v>O</v>
          </cell>
          <cell r="J15">
            <v>47.16</v>
          </cell>
          <cell r="K15">
            <v>3</v>
          </cell>
        </row>
        <row r="16">
          <cell r="B16">
            <v>25.483333333333324</v>
          </cell>
          <cell r="C16">
            <v>34.4</v>
          </cell>
          <cell r="D16">
            <v>21.2</v>
          </cell>
          <cell r="E16">
            <v>84</v>
          </cell>
          <cell r="F16">
            <v>97</v>
          </cell>
          <cell r="G16">
            <v>51</v>
          </cell>
          <cell r="H16">
            <v>19.440000000000001</v>
          </cell>
          <cell r="I16" t="str">
            <v>NO</v>
          </cell>
          <cell r="J16">
            <v>58.32</v>
          </cell>
          <cell r="K16">
            <v>29</v>
          </cell>
        </row>
        <row r="17">
          <cell r="B17">
            <v>25.012500000000003</v>
          </cell>
          <cell r="C17">
            <v>31.8</v>
          </cell>
          <cell r="D17">
            <v>19.7</v>
          </cell>
          <cell r="E17">
            <v>77.666666666666671</v>
          </cell>
          <cell r="F17">
            <v>98</v>
          </cell>
          <cell r="G17">
            <v>47</v>
          </cell>
          <cell r="H17">
            <v>17.28</v>
          </cell>
          <cell r="I17" t="str">
            <v>NE</v>
          </cell>
          <cell r="J17">
            <v>38.880000000000003</v>
          </cell>
          <cell r="K17">
            <v>0.2</v>
          </cell>
        </row>
        <row r="18">
          <cell r="B18">
            <v>25.166666666666671</v>
          </cell>
          <cell r="C18">
            <v>31.2</v>
          </cell>
          <cell r="D18">
            <v>22.2</v>
          </cell>
          <cell r="E18">
            <v>83.416666666666671</v>
          </cell>
          <cell r="F18">
            <v>95</v>
          </cell>
          <cell r="G18">
            <v>64</v>
          </cell>
          <cell r="H18">
            <v>14.4</v>
          </cell>
          <cell r="I18" t="str">
            <v>L</v>
          </cell>
          <cell r="J18">
            <v>29.880000000000003</v>
          </cell>
          <cell r="K18">
            <v>7.6</v>
          </cell>
        </row>
        <row r="19">
          <cell r="B19">
            <v>25.604166666666668</v>
          </cell>
          <cell r="C19">
            <v>32.6</v>
          </cell>
          <cell r="D19">
            <v>21</v>
          </cell>
          <cell r="E19">
            <v>81.875</v>
          </cell>
          <cell r="F19">
            <v>97</v>
          </cell>
          <cell r="G19">
            <v>53</v>
          </cell>
          <cell r="H19">
            <v>16.920000000000002</v>
          </cell>
          <cell r="I19" t="str">
            <v>L</v>
          </cell>
          <cell r="J19">
            <v>30.96</v>
          </cell>
          <cell r="K19">
            <v>0.4</v>
          </cell>
        </row>
        <row r="20">
          <cell r="B20">
            <v>22.845833333333331</v>
          </cell>
          <cell r="C20">
            <v>26</v>
          </cell>
          <cell r="D20">
            <v>20.6</v>
          </cell>
          <cell r="E20">
            <v>89.958333333333329</v>
          </cell>
          <cell r="F20">
            <v>98</v>
          </cell>
          <cell r="G20">
            <v>75</v>
          </cell>
          <cell r="H20">
            <v>15.120000000000001</v>
          </cell>
          <cell r="I20" t="str">
            <v>SE</v>
          </cell>
          <cell r="J20">
            <v>30.6</v>
          </cell>
          <cell r="K20">
            <v>59.800000000000004</v>
          </cell>
        </row>
        <row r="21">
          <cell r="B21">
            <v>21.783333333333331</v>
          </cell>
          <cell r="C21">
            <v>25.1</v>
          </cell>
          <cell r="D21">
            <v>20.5</v>
          </cell>
          <cell r="E21">
            <v>95.041666666666671</v>
          </cell>
          <cell r="F21">
            <v>98</v>
          </cell>
          <cell r="G21">
            <v>84</v>
          </cell>
          <cell r="H21">
            <v>14.04</v>
          </cell>
          <cell r="I21" t="str">
            <v>N</v>
          </cell>
          <cell r="J21">
            <v>35.64</v>
          </cell>
          <cell r="K21">
            <v>17.399999999999999</v>
          </cell>
        </row>
        <row r="22">
          <cell r="B22">
            <v>23.037500000000005</v>
          </cell>
          <cell r="C22">
            <v>28.9</v>
          </cell>
          <cell r="D22">
            <v>20.3</v>
          </cell>
          <cell r="E22">
            <v>91.458333333333329</v>
          </cell>
          <cell r="F22">
            <v>98</v>
          </cell>
          <cell r="G22">
            <v>66</v>
          </cell>
          <cell r="H22">
            <v>7.9200000000000008</v>
          </cell>
          <cell r="I22" t="str">
            <v>SE</v>
          </cell>
          <cell r="J22">
            <v>26.28</v>
          </cell>
          <cell r="K22">
            <v>6.4</v>
          </cell>
        </row>
        <row r="23">
          <cell r="B23">
            <v>25.287500000000005</v>
          </cell>
          <cell r="C23">
            <v>30.3</v>
          </cell>
          <cell r="D23">
            <v>22.5</v>
          </cell>
          <cell r="E23">
            <v>86.791666666666671</v>
          </cell>
          <cell r="F23">
            <v>97</v>
          </cell>
          <cell r="G23">
            <v>66</v>
          </cell>
          <cell r="H23">
            <v>14.4</v>
          </cell>
          <cell r="I23" t="str">
            <v>N</v>
          </cell>
          <cell r="J23">
            <v>35.64</v>
          </cell>
          <cell r="K23">
            <v>2</v>
          </cell>
        </row>
        <row r="24">
          <cell r="B24">
            <v>26.254166666666674</v>
          </cell>
          <cell r="C24">
            <v>32.9</v>
          </cell>
          <cell r="D24">
            <v>21.5</v>
          </cell>
          <cell r="E24">
            <v>78.333333333333329</v>
          </cell>
          <cell r="F24">
            <v>98</v>
          </cell>
          <cell r="G24">
            <v>50</v>
          </cell>
          <cell r="H24">
            <v>25.56</v>
          </cell>
          <cell r="I24" t="str">
            <v>NO</v>
          </cell>
          <cell r="J24">
            <v>39.24</v>
          </cell>
          <cell r="K24">
            <v>0.4</v>
          </cell>
        </row>
        <row r="25">
          <cell r="B25">
            <v>22.929166666666664</v>
          </cell>
          <cell r="C25">
            <v>26.2</v>
          </cell>
          <cell r="D25">
            <v>19.100000000000001</v>
          </cell>
          <cell r="E25">
            <v>87.166666666666671</v>
          </cell>
          <cell r="F25">
            <v>97</v>
          </cell>
          <cell r="G25">
            <v>71</v>
          </cell>
          <cell r="H25">
            <v>15.48</v>
          </cell>
          <cell r="I25" t="str">
            <v>N</v>
          </cell>
          <cell r="J25">
            <v>38.159999999999997</v>
          </cell>
          <cell r="K25">
            <v>12.399999999999999</v>
          </cell>
        </row>
        <row r="26">
          <cell r="B26">
            <v>24.404166666666665</v>
          </cell>
          <cell r="C26">
            <v>30.7</v>
          </cell>
          <cell r="D26">
            <v>20.3</v>
          </cell>
          <cell r="E26">
            <v>80.458333333333329</v>
          </cell>
          <cell r="F26">
            <v>98</v>
          </cell>
          <cell r="G26">
            <v>52</v>
          </cell>
          <cell r="H26">
            <v>10.08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25.295833333333334</v>
          </cell>
          <cell r="C27">
            <v>31.9</v>
          </cell>
          <cell r="D27">
            <v>18</v>
          </cell>
          <cell r="E27">
            <v>60.5</v>
          </cell>
          <cell r="F27">
            <v>93</v>
          </cell>
          <cell r="G27">
            <v>27</v>
          </cell>
          <cell r="H27">
            <v>16.920000000000002</v>
          </cell>
          <cell r="I27" t="str">
            <v>S</v>
          </cell>
          <cell r="J27">
            <v>33.119999999999997</v>
          </cell>
          <cell r="K27">
            <v>0</v>
          </cell>
        </row>
        <row r="28">
          <cell r="B28">
            <v>25.991666666666671</v>
          </cell>
          <cell r="C28">
            <v>33.299999999999997</v>
          </cell>
          <cell r="D28">
            <v>17.2</v>
          </cell>
          <cell r="E28">
            <v>62.791666666666664</v>
          </cell>
          <cell r="F28">
            <v>92</v>
          </cell>
          <cell r="G28">
            <v>44</v>
          </cell>
          <cell r="H28">
            <v>10.8</v>
          </cell>
          <cell r="I28" t="str">
            <v>SE</v>
          </cell>
          <cell r="J28">
            <v>25.2</v>
          </cell>
          <cell r="K28">
            <v>0</v>
          </cell>
        </row>
        <row r="29">
          <cell r="B29">
            <v>27.762500000000006</v>
          </cell>
          <cell r="C29">
            <v>34.9</v>
          </cell>
          <cell r="D29">
            <v>22.2</v>
          </cell>
          <cell r="E29">
            <v>68.541666666666671</v>
          </cell>
          <cell r="F29">
            <v>88</v>
          </cell>
          <cell r="G29">
            <v>44</v>
          </cell>
          <cell r="H29">
            <v>16.2</v>
          </cell>
          <cell r="I29" t="str">
            <v>L</v>
          </cell>
          <cell r="J29">
            <v>42.480000000000004</v>
          </cell>
          <cell r="K29">
            <v>0</v>
          </cell>
        </row>
        <row r="30">
          <cell r="B30">
            <v>27.470833333333335</v>
          </cell>
          <cell r="C30">
            <v>34.5</v>
          </cell>
          <cell r="D30">
            <v>21.4</v>
          </cell>
          <cell r="E30">
            <v>70.083333333333329</v>
          </cell>
          <cell r="F30">
            <v>94</v>
          </cell>
          <cell r="G30">
            <v>46</v>
          </cell>
          <cell r="H30">
            <v>18.720000000000002</v>
          </cell>
          <cell r="I30" t="str">
            <v>NO</v>
          </cell>
          <cell r="J30">
            <v>29.880000000000003</v>
          </cell>
          <cell r="K30">
            <v>0</v>
          </cell>
        </row>
        <row r="31">
          <cell r="B31">
            <v>28.629166666666674</v>
          </cell>
          <cell r="C31">
            <v>35.1</v>
          </cell>
          <cell r="D31">
            <v>22.3</v>
          </cell>
          <cell r="E31">
            <v>67.083333333333329</v>
          </cell>
          <cell r="F31">
            <v>92</v>
          </cell>
          <cell r="G31">
            <v>42</v>
          </cell>
          <cell r="H31">
            <v>17.28</v>
          </cell>
          <cell r="I31" t="str">
            <v>SE</v>
          </cell>
          <cell r="J31">
            <v>62.639999999999993</v>
          </cell>
          <cell r="K31">
            <v>1.2</v>
          </cell>
        </row>
        <row r="32">
          <cell r="B32">
            <v>27.308333333333334</v>
          </cell>
          <cell r="C32">
            <v>35</v>
          </cell>
          <cell r="D32">
            <v>20.9</v>
          </cell>
          <cell r="E32">
            <v>73.958333333333329</v>
          </cell>
          <cell r="F32">
            <v>98</v>
          </cell>
          <cell r="G32">
            <v>43</v>
          </cell>
          <cell r="H32">
            <v>13.68</v>
          </cell>
          <cell r="I32" t="str">
            <v>L</v>
          </cell>
          <cell r="J32">
            <v>41.4</v>
          </cell>
          <cell r="K32">
            <v>0</v>
          </cell>
        </row>
        <row r="33">
          <cell r="B33">
            <v>27.858333333333338</v>
          </cell>
          <cell r="C33">
            <v>33.799999999999997</v>
          </cell>
          <cell r="D33">
            <v>22.6</v>
          </cell>
          <cell r="E33">
            <v>73.291666666666671</v>
          </cell>
          <cell r="F33">
            <v>94</v>
          </cell>
          <cell r="G33">
            <v>48</v>
          </cell>
          <cell r="H33">
            <v>15.120000000000001</v>
          </cell>
          <cell r="I33" t="str">
            <v>NO</v>
          </cell>
          <cell r="J33">
            <v>31.680000000000003</v>
          </cell>
          <cell r="K33">
            <v>0</v>
          </cell>
        </row>
        <row r="34">
          <cell r="B34">
            <v>29.795833333333334</v>
          </cell>
          <cell r="C34">
            <v>36.799999999999997</v>
          </cell>
          <cell r="D34">
            <v>22.5</v>
          </cell>
          <cell r="E34">
            <v>61.125</v>
          </cell>
          <cell r="F34">
            <v>91</v>
          </cell>
          <cell r="G34">
            <v>38</v>
          </cell>
          <cell r="H34">
            <v>9.7200000000000006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B35">
            <v>28.491666666666671</v>
          </cell>
          <cell r="C35">
            <v>36.5</v>
          </cell>
          <cell r="D35">
            <v>22.6</v>
          </cell>
          <cell r="E35">
            <v>66.458333333333329</v>
          </cell>
          <cell r="F35">
            <v>92</v>
          </cell>
          <cell r="G35">
            <v>38</v>
          </cell>
          <cell r="H35">
            <v>22.68</v>
          </cell>
          <cell r="I35" t="str">
            <v>O</v>
          </cell>
          <cell r="J35">
            <v>49.32</v>
          </cell>
          <cell r="K35">
            <v>0</v>
          </cell>
        </row>
        <row r="36">
          <cell r="I36" t="str">
            <v>SE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26.399999999999995</v>
          </cell>
          <cell r="C5">
            <v>33.299999999999997</v>
          </cell>
          <cell r="D5">
            <v>22.1</v>
          </cell>
          <cell r="E5">
            <v>72.5</v>
          </cell>
          <cell r="F5">
            <v>89</v>
          </cell>
          <cell r="G5">
            <v>51</v>
          </cell>
          <cell r="H5">
            <v>18</v>
          </cell>
          <cell r="I5" t="str">
            <v>O</v>
          </cell>
          <cell r="J5">
            <v>43.56</v>
          </cell>
          <cell r="K5">
            <v>9.4</v>
          </cell>
        </row>
        <row r="6">
          <cell r="B6">
            <v>25.454166666666662</v>
          </cell>
          <cell r="C6">
            <v>32.5</v>
          </cell>
          <cell r="D6">
            <v>21.7</v>
          </cell>
          <cell r="E6">
            <v>77.125</v>
          </cell>
          <cell r="F6">
            <v>93</v>
          </cell>
          <cell r="G6">
            <v>48</v>
          </cell>
          <cell r="H6">
            <v>15.840000000000002</v>
          </cell>
          <cell r="I6" t="str">
            <v>NO</v>
          </cell>
          <cell r="J6">
            <v>42.12</v>
          </cell>
          <cell r="K6">
            <v>10</v>
          </cell>
        </row>
        <row r="7">
          <cell r="B7">
            <v>25.150000000000002</v>
          </cell>
          <cell r="C7">
            <v>30.8</v>
          </cell>
          <cell r="D7">
            <v>22.2</v>
          </cell>
          <cell r="E7">
            <v>82.75</v>
          </cell>
          <cell r="F7">
            <v>99</v>
          </cell>
          <cell r="G7">
            <v>58</v>
          </cell>
          <cell r="H7">
            <v>17.64</v>
          </cell>
          <cell r="I7" t="str">
            <v>SE</v>
          </cell>
          <cell r="J7">
            <v>41.4</v>
          </cell>
          <cell r="K7">
            <v>6.3999999999999995</v>
          </cell>
        </row>
        <row r="8">
          <cell r="B8">
            <v>22.616666666666671</v>
          </cell>
          <cell r="C8">
            <v>25.8</v>
          </cell>
          <cell r="D8">
            <v>20.9</v>
          </cell>
          <cell r="E8">
            <v>91.722222222222229</v>
          </cell>
          <cell r="F8">
            <v>100</v>
          </cell>
          <cell r="G8">
            <v>77</v>
          </cell>
          <cell r="H8">
            <v>22.68</v>
          </cell>
          <cell r="I8" t="str">
            <v>SE</v>
          </cell>
          <cell r="J8">
            <v>41.4</v>
          </cell>
          <cell r="K8">
            <v>31.599999999999994</v>
          </cell>
        </row>
        <row r="9">
          <cell r="B9">
            <v>22.875</v>
          </cell>
          <cell r="C9">
            <v>27.3</v>
          </cell>
          <cell r="D9">
            <v>20.3</v>
          </cell>
          <cell r="E9">
            <v>85.84615384615384</v>
          </cell>
          <cell r="F9">
            <v>100</v>
          </cell>
          <cell r="G9">
            <v>70</v>
          </cell>
          <cell r="H9">
            <v>18</v>
          </cell>
          <cell r="I9" t="str">
            <v>NO</v>
          </cell>
          <cell r="J9">
            <v>37.440000000000005</v>
          </cell>
          <cell r="K9">
            <v>47.599999999999994</v>
          </cell>
        </row>
        <row r="10">
          <cell r="B10">
            <v>22.904166666666669</v>
          </cell>
          <cell r="C10">
            <v>29.2</v>
          </cell>
          <cell r="D10">
            <v>17.3</v>
          </cell>
          <cell r="E10">
            <v>65.666666666666671</v>
          </cell>
          <cell r="F10">
            <v>89</v>
          </cell>
          <cell r="G10">
            <v>32</v>
          </cell>
          <cell r="H10">
            <v>11.879999999999999</v>
          </cell>
          <cell r="I10" t="str">
            <v>NO</v>
          </cell>
          <cell r="J10">
            <v>27.720000000000002</v>
          </cell>
          <cell r="K10">
            <v>0</v>
          </cell>
        </row>
        <row r="11">
          <cell r="B11">
            <v>23.808333333333334</v>
          </cell>
          <cell r="C11">
            <v>30.7</v>
          </cell>
          <cell r="D11">
            <v>16.5</v>
          </cell>
          <cell r="E11">
            <v>55.75</v>
          </cell>
          <cell r="F11">
            <v>83</v>
          </cell>
          <cell r="G11">
            <v>29</v>
          </cell>
          <cell r="H11">
            <v>15.120000000000001</v>
          </cell>
          <cell r="I11" t="str">
            <v>O</v>
          </cell>
          <cell r="J11">
            <v>36.72</v>
          </cell>
          <cell r="K11">
            <v>0</v>
          </cell>
        </row>
        <row r="12">
          <cell r="B12">
            <v>23.545833333333331</v>
          </cell>
          <cell r="C12">
            <v>27.5</v>
          </cell>
          <cell r="D12">
            <v>20.2</v>
          </cell>
          <cell r="E12">
            <v>73.458333333333329</v>
          </cell>
          <cell r="F12">
            <v>93</v>
          </cell>
          <cell r="G12">
            <v>50</v>
          </cell>
          <cell r="H12">
            <v>18</v>
          </cell>
          <cell r="I12" t="str">
            <v>O</v>
          </cell>
          <cell r="J12">
            <v>30.240000000000002</v>
          </cell>
          <cell r="K12">
            <v>0</v>
          </cell>
        </row>
        <row r="13">
          <cell r="B13">
            <v>21.579166666666666</v>
          </cell>
          <cell r="C13">
            <v>25.4</v>
          </cell>
          <cell r="D13">
            <v>18.600000000000001</v>
          </cell>
          <cell r="E13">
            <v>87.4</v>
          </cell>
          <cell r="F13">
            <v>100</v>
          </cell>
          <cell r="G13">
            <v>75</v>
          </cell>
          <cell r="H13">
            <v>25.56</v>
          </cell>
          <cell r="I13" t="str">
            <v>O</v>
          </cell>
          <cell r="J13">
            <v>55.080000000000005</v>
          </cell>
          <cell r="K13">
            <v>31.799999999999997</v>
          </cell>
        </row>
        <row r="14">
          <cell r="B14">
            <v>25.625000000000004</v>
          </cell>
          <cell r="C14">
            <v>31</v>
          </cell>
          <cell r="D14">
            <v>22</v>
          </cell>
          <cell r="E14">
            <v>80.681818181818187</v>
          </cell>
          <cell r="F14">
            <v>100</v>
          </cell>
          <cell r="G14">
            <v>54</v>
          </cell>
          <cell r="H14">
            <v>8.64</v>
          </cell>
          <cell r="I14" t="str">
            <v>SE</v>
          </cell>
          <cell r="J14">
            <v>18.36</v>
          </cell>
          <cell r="K14">
            <v>0.4</v>
          </cell>
        </row>
        <row r="15">
          <cell r="B15">
            <v>24.712499999999995</v>
          </cell>
          <cell r="C15">
            <v>27.6</v>
          </cell>
          <cell r="D15">
            <v>21.1</v>
          </cell>
          <cell r="E15">
            <v>84.791666666666671</v>
          </cell>
          <cell r="F15">
            <v>98</v>
          </cell>
          <cell r="G15">
            <v>68</v>
          </cell>
          <cell r="H15">
            <v>13.32</v>
          </cell>
          <cell r="I15" t="str">
            <v>S</v>
          </cell>
          <cell r="J15">
            <v>34.200000000000003</v>
          </cell>
          <cell r="K15">
            <v>2.4</v>
          </cell>
        </row>
        <row r="16">
          <cell r="B16">
            <v>23.350000000000005</v>
          </cell>
          <cell r="C16">
            <v>31.1</v>
          </cell>
          <cell r="D16">
            <v>20.2</v>
          </cell>
          <cell r="E16">
            <v>87.5</v>
          </cell>
          <cell r="F16">
            <v>100</v>
          </cell>
          <cell r="G16">
            <v>62</v>
          </cell>
          <cell r="H16">
            <v>26.64</v>
          </cell>
          <cell r="I16" t="str">
            <v>SE</v>
          </cell>
          <cell r="J16">
            <v>59.04</v>
          </cell>
          <cell r="K16">
            <v>1.4000000000000001</v>
          </cell>
        </row>
        <row r="17">
          <cell r="B17">
            <v>24.387499999999999</v>
          </cell>
          <cell r="C17">
            <v>32.5</v>
          </cell>
          <cell r="D17">
            <v>18.600000000000001</v>
          </cell>
          <cell r="E17">
            <v>76.238095238095241</v>
          </cell>
          <cell r="F17">
            <v>100</v>
          </cell>
          <cell r="G17">
            <v>50</v>
          </cell>
          <cell r="H17">
            <v>9.7200000000000006</v>
          </cell>
          <cell r="I17" t="str">
            <v>SO</v>
          </cell>
          <cell r="J17">
            <v>40.680000000000007</v>
          </cell>
          <cell r="K17">
            <v>0</v>
          </cell>
        </row>
        <row r="18">
          <cell r="B18">
            <v>25.9375</v>
          </cell>
          <cell r="C18">
            <v>30.3</v>
          </cell>
          <cell r="D18">
            <v>22.5</v>
          </cell>
          <cell r="E18">
            <v>75.75</v>
          </cell>
          <cell r="F18">
            <v>92</v>
          </cell>
          <cell r="G18">
            <v>56</v>
          </cell>
          <cell r="H18">
            <v>25.2</v>
          </cell>
          <cell r="I18" t="str">
            <v>SE</v>
          </cell>
          <cell r="J18">
            <v>43.2</v>
          </cell>
          <cell r="K18">
            <v>0</v>
          </cell>
        </row>
        <row r="19">
          <cell r="B19">
            <v>24.945833333333336</v>
          </cell>
          <cell r="C19">
            <v>31.6</v>
          </cell>
          <cell r="D19">
            <v>21.9</v>
          </cell>
          <cell r="E19">
            <v>83.25</v>
          </cell>
          <cell r="F19">
            <v>97</v>
          </cell>
          <cell r="G19">
            <v>62</v>
          </cell>
          <cell r="H19">
            <v>18</v>
          </cell>
          <cell r="I19" t="str">
            <v>SE</v>
          </cell>
          <cell r="J19">
            <v>37.800000000000004</v>
          </cell>
          <cell r="K19">
            <v>6.4</v>
          </cell>
        </row>
        <row r="20">
          <cell r="B20">
            <v>21.095833333333331</v>
          </cell>
          <cell r="C20">
            <v>23.9</v>
          </cell>
          <cell r="D20">
            <v>19.399999999999999</v>
          </cell>
          <cell r="E20">
            <v>90.428571428571431</v>
          </cell>
          <cell r="F20">
            <v>100</v>
          </cell>
          <cell r="G20">
            <v>83</v>
          </cell>
          <cell r="H20">
            <v>13.32</v>
          </cell>
          <cell r="I20" t="str">
            <v>SE</v>
          </cell>
          <cell r="J20">
            <v>39.6</v>
          </cell>
          <cell r="K20">
            <v>126.39999999999999</v>
          </cell>
        </row>
        <row r="21">
          <cell r="B21">
            <v>20.562500000000004</v>
          </cell>
          <cell r="C21">
            <v>22.5</v>
          </cell>
          <cell r="D21">
            <v>19</v>
          </cell>
          <cell r="E21">
            <v>89.833333333333329</v>
          </cell>
          <cell r="F21">
            <v>95</v>
          </cell>
          <cell r="G21">
            <v>84</v>
          </cell>
          <cell r="H21">
            <v>16.2</v>
          </cell>
          <cell r="I21" t="str">
            <v>S</v>
          </cell>
          <cell r="J21">
            <v>33.119999999999997</v>
          </cell>
          <cell r="K21">
            <v>86.40000000000002</v>
          </cell>
        </row>
        <row r="22">
          <cell r="B22">
            <v>22.375</v>
          </cell>
          <cell r="C22">
            <v>27.5</v>
          </cell>
          <cell r="D22">
            <v>18.8</v>
          </cell>
          <cell r="E22">
            <v>79</v>
          </cell>
          <cell r="F22">
            <v>100</v>
          </cell>
          <cell r="G22">
            <v>63</v>
          </cell>
          <cell r="H22">
            <v>7.5600000000000005</v>
          </cell>
          <cell r="I22" t="str">
            <v>S</v>
          </cell>
          <cell r="J22">
            <v>18</v>
          </cell>
          <cell r="K22">
            <v>0.2</v>
          </cell>
        </row>
        <row r="23">
          <cell r="B23">
            <v>23.420833333333331</v>
          </cell>
          <cell r="C23">
            <v>28</v>
          </cell>
          <cell r="D23">
            <v>21.2</v>
          </cell>
          <cell r="E23">
            <v>93.222222222222229</v>
          </cell>
          <cell r="F23">
            <v>100</v>
          </cell>
          <cell r="G23">
            <v>78</v>
          </cell>
          <cell r="H23">
            <v>16.920000000000002</v>
          </cell>
          <cell r="I23" t="str">
            <v>S</v>
          </cell>
          <cell r="J23">
            <v>33.119999999999997</v>
          </cell>
          <cell r="K23">
            <v>7.8000000000000007</v>
          </cell>
        </row>
        <row r="24">
          <cell r="B24">
            <v>23.166666666666668</v>
          </cell>
          <cell r="C24">
            <v>31.2</v>
          </cell>
          <cell r="D24">
            <v>19.8</v>
          </cell>
          <cell r="E24">
            <v>89.333333333333329</v>
          </cell>
          <cell r="F24">
            <v>100</v>
          </cell>
          <cell r="G24">
            <v>64</v>
          </cell>
          <cell r="H24">
            <v>30.6</v>
          </cell>
          <cell r="I24" t="str">
            <v>SE</v>
          </cell>
          <cell r="J24">
            <v>57.960000000000008</v>
          </cell>
          <cell r="K24">
            <v>37.200000000000003</v>
          </cell>
        </row>
        <row r="25">
          <cell r="B25">
            <v>22.425000000000001</v>
          </cell>
          <cell r="C25">
            <v>28.5</v>
          </cell>
          <cell r="D25">
            <v>19.399999999999999</v>
          </cell>
          <cell r="E25">
            <v>81.8</v>
          </cell>
          <cell r="F25">
            <v>100</v>
          </cell>
          <cell r="G25">
            <v>60</v>
          </cell>
          <cell r="H25">
            <v>19.8</v>
          </cell>
          <cell r="I25" t="str">
            <v>O</v>
          </cell>
          <cell r="J25">
            <v>38.159999999999997</v>
          </cell>
          <cell r="K25">
            <v>16.600000000000001</v>
          </cell>
        </row>
        <row r="26">
          <cell r="B26">
            <v>23.712500000000006</v>
          </cell>
          <cell r="C26">
            <v>30</v>
          </cell>
          <cell r="D26">
            <v>19.3</v>
          </cell>
          <cell r="E26">
            <v>78.652173913043484</v>
          </cell>
          <cell r="F26">
            <v>100</v>
          </cell>
          <cell r="G26">
            <v>48</v>
          </cell>
          <cell r="H26">
            <v>8.2799999999999994</v>
          </cell>
          <cell r="I26" t="str">
            <v>NO</v>
          </cell>
          <cell r="J26">
            <v>23.759999999999998</v>
          </cell>
          <cell r="K26">
            <v>0</v>
          </cell>
        </row>
        <row r="27">
          <cell r="B27">
            <v>23.733333333333334</v>
          </cell>
          <cell r="C27">
            <v>30.8</v>
          </cell>
          <cell r="D27">
            <v>18.3</v>
          </cell>
          <cell r="E27">
            <v>66.583333333333329</v>
          </cell>
          <cell r="F27">
            <v>93</v>
          </cell>
          <cell r="G27">
            <v>39</v>
          </cell>
          <cell r="H27">
            <v>18</v>
          </cell>
          <cell r="I27" t="str">
            <v>O</v>
          </cell>
          <cell r="J27">
            <v>26.64</v>
          </cell>
          <cell r="K27">
            <v>0</v>
          </cell>
        </row>
        <row r="28">
          <cell r="B28">
            <v>24.704166666666662</v>
          </cell>
          <cell r="C28">
            <v>32.4</v>
          </cell>
          <cell r="D28">
            <v>16.7</v>
          </cell>
          <cell r="E28">
            <v>64.791666666666671</v>
          </cell>
          <cell r="F28">
            <v>92</v>
          </cell>
          <cell r="G28">
            <v>38</v>
          </cell>
          <cell r="H28">
            <v>12.24</v>
          </cell>
          <cell r="I28" t="str">
            <v>O</v>
          </cell>
          <cell r="J28">
            <v>25.2</v>
          </cell>
          <cell r="K28">
            <v>0</v>
          </cell>
        </row>
        <row r="29">
          <cell r="B29">
            <v>27.704166666666669</v>
          </cell>
          <cell r="C29">
            <v>34.6</v>
          </cell>
          <cell r="D29">
            <v>21.5</v>
          </cell>
          <cell r="E29">
            <v>67.208333333333329</v>
          </cell>
          <cell r="F29">
            <v>91</v>
          </cell>
          <cell r="G29">
            <v>41</v>
          </cell>
          <cell r="H29">
            <v>15.120000000000001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28.525000000000006</v>
          </cell>
          <cell r="C30">
            <v>35.299999999999997</v>
          </cell>
          <cell r="D30">
            <v>21.8</v>
          </cell>
          <cell r="E30">
            <v>64.916666666666671</v>
          </cell>
          <cell r="F30">
            <v>96</v>
          </cell>
          <cell r="G30">
            <v>34</v>
          </cell>
          <cell r="H30">
            <v>13.68</v>
          </cell>
          <cell r="I30" t="str">
            <v>S</v>
          </cell>
          <cell r="J30">
            <v>27</v>
          </cell>
          <cell r="K30">
            <v>0</v>
          </cell>
        </row>
        <row r="31">
          <cell r="B31">
            <v>29.033333333333335</v>
          </cell>
          <cell r="C31">
            <v>35.299999999999997</v>
          </cell>
          <cell r="D31">
            <v>22.4</v>
          </cell>
          <cell r="E31">
            <v>57.875</v>
          </cell>
          <cell r="F31">
            <v>87</v>
          </cell>
          <cell r="G31">
            <v>29</v>
          </cell>
          <cell r="H31">
            <v>15.48</v>
          </cell>
          <cell r="I31" t="str">
            <v>S</v>
          </cell>
          <cell r="J31">
            <v>29.52</v>
          </cell>
          <cell r="K31">
            <v>0</v>
          </cell>
        </row>
        <row r="32">
          <cell r="B32">
            <v>27.741666666666671</v>
          </cell>
          <cell r="C32">
            <v>34.200000000000003</v>
          </cell>
          <cell r="D32">
            <v>21.2</v>
          </cell>
          <cell r="E32">
            <v>65.208333333333329</v>
          </cell>
          <cell r="F32">
            <v>95</v>
          </cell>
          <cell r="G32">
            <v>39</v>
          </cell>
          <cell r="H32">
            <v>18.720000000000002</v>
          </cell>
          <cell r="I32" t="str">
            <v>S</v>
          </cell>
          <cell r="J32">
            <v>36</v>
          </cell>
          <cell r="K32">
            <v>0</v>
          </cell>
        </row>
        <row r="33">
          <cell r="B33">
            <v>28.491666666666664</v>
          </cell>
          <cell r="C33">
            <v>35.700000000000003</v>
          </cell>
          <cell r="D33">
            <v>22.1</v>
          </cell>
          <cell r="E33">
            <v>62.541666666666664</v>
          </cell>
          <cell r="F33">
            <v>86</v>
          </cell>
          <cell r="G33">
            <v>38</v>
          </cell>
          <cell r="H33">
            <v>12.96</v>
          </cell>
          <cell r="I33" t="str">
            <v>SO</v>
          </cell>
          <cell r="J33">
            <v>22.68</v>
          </cell>
          <cell r="K33">
            <v>0</v>
          </cell>
        </row>
        <row r="34">
          <cell r="B34">
            <v>29.037499999999998</v>
          </cell>
          <cell r="C34">
            <v>36.9</v>
          </cell>
          <cell r="D34">
            <v>20.100000000000001</v>
          </cell>
          <cell r="E34">
            <v>62.833333333333336</v>
          </cell>
          <cell r="F34">
            <v>100</v>
          </cell>
          <cell r="G34">
            <v>25</v>
          </cell>
          <cell r="H34">
            <v>10.8</v>
          </cell>
          <cell r="I34" t="str">
            <v>S</v>
          </cell>
          <cell r="J34">
            <v>25.2</v>
          </cell>
          <cell r="K34">
            <v>0</v>
          </cell>
        </row>
        <row r="35">
          <cell r="B35">
            <v>27.737500000000008</v>
          </cell>
          <cell r="C35">
            <v>36.299999999999997</v>
          </cell>
          <cell r="D35">
            <v>21.9</v>
          </cell>
          <cell r="E35">
            <v>67.833333333333329</v>
          </cell>
          <cell r="F35">
            <v>96</v>
          </cell>
          <cell r="G35">
            <v>35</v>
          </cell>
          <cell r="H35">
            <v>27.720000000000002</v>
          </cell>
          <cell r="I35" t="str">
            <v>NE</v>
          </cell>
          <cell r="J35">
            <v>57.960000000000008</v>
          </cell>
          <cell r="K35">
            <v>13.400000000000002</v>
          </cell>
        </row>
        <row r="36">
          <cell r="I36" t="str">
            <v>SE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25.166666666666668</v>
          </cell>
          <cell r="C5">
            <v>31.9</v>
          </cell>
          <cell r="D5">
            <v>21.1</v>
          </cell>
          <cell r="E5">
            <v>80.708333333333329</v>
          </cell>
          <cell r="F5">
            <v>95</v>
          </cell>
          <cell r="G5">
            <v>56</v>
          </cell>
          <cell r="H5">
            <v>13.68</v>
          </cell>
          <cell r="I5" t="str">
            <v>O</v>
          </cell>
          <cell r="J5">
            <v>46.800000000000004</v>
          </cell>
          <cell r="K5">
            <v>7.0000000000000009</v>
          </cell>
        </row>
        <row r="6">
          <cell r="B6">
            <v>26.474999999999998</v>
          </cell>
          <cell r="C6">
            <v>33.200000000000003</v>
          </cell>
          <cell r="D6">
            <v>22.5</v>
          </cell>
          <cell r="E6">
            <v>73.541666666666671</v>
          </cell>
          <cell r="F6">
            <v>90</v>
          </cell>
          <cell r="G6">
            <v>45</v>
          </cell>
          <cell r="H6">
            <v>16.920000000000002</v>
          </cell>
          <cell r="I6" t="str">
            <v>S</v>
          </cell>
          <cell r="J6">
            <v>32.04</v>
          </cell>
          <cell r="K6">
            <v>0</v>
          </cell>
        </row>
        <row r="7">
          <cell r="B7">
            <v>25.362500000000001</v>
          </cell>
          <cell r="C7">
            <v>31.8</v>
          </cell>
          <cell r="D7">
            <v>22.1</v>
          </cell>
          <cell r="E7">
            <v>80.875</v>
          </cell>
          <cell r="F7">
            <v>93</v>
          </cell>
          <cell r="G7">
            <v>56</v>
          </cell>
          <cell r="H7">
            <v>19.8</v>
          </cell>
          <cell r="I7" t="str">
            <v>NE</v>
          </cell>
          <cell r="J7">
            <v>55.080000000000005</v>
          </cell>
          <cell r="K7">
            <v>3.8</v>
          </cell>
        </row>
        <row r="8">
          <cell r="B8">
            <v>24.083333333333332</v>
          </cell>
          <cell r="C8">
            <v>29.5</v>
          </cell>
          <cell r="D8">
            <v>22.3</v>
          </cell>
          <cell r="E8">
            <v>87.916666666666671</v>
          </cell>
          <cell r="F8">
            <v>95</v>
          </cell>
          <cell r="G8">
            <v>65</v>
          </cell>
          <cell r="H8">
            <v>19.079999999999998</v>
          </cell>
          <cell r="I8" t="str">
            <v>NE</v>
          </cell>
          <cell r="J8">
            <v>46.440000000000005</v>
          </cell>
          <cell r="K8">
            <v>17.399999999999999</v>
          </cell>
        </row>
        <row r="9">
          <cell r="B9">
            <v>23.347826086956516</v>
          </cell>
          <cell r="C9">
            <v>26.4</v>
          </cell>
          <cell r="D9">
            <v>22.1</v>
          </cell>
          <cell r="E9">
            <v>91</v>
          </cell>
          <cell r="F9">
            <v>96</v>
          </cell>
          <cell r="G9">
            <v>80</v>
          </cell>
          <cell r="H9">
            <v>23.040000000000003</v>
          </cell>
          <cell r="I9" t="str">
            <v>NO</v>
          </cell>
          <cell r="J9">
            <v>42.480000000000004</v>
          </cell>
          <cell r="K9">
            <v>9.3999999999999986</v>
          </cell>
        </row>
        <row r="10">
          <cell r="B10">
            <v>24.454166666666669</v>
          </cell>
          <cell r="C10">
            <v>30.8</v>
          </cell>
          <cell r="D10">
            <v>19.100000000000001</v>
          </cell>
          <cell r="E10">
            <v>65.083333333333329</v>
          </cell>
          <cell r="F10">
            <v>88</v>
          </cell>
          <cell r="G10">
            <v>32</v>
          </cell>
          <cell r="H10">
            <v>13.68</v>
          </cell>
          <cell r="I10" t="str">
            <v>S</v>
          </cell>
          <cell r="J10">
            <v>33.840000000000003</v>
          </cell>
          <cell r="K10">
            <v>0</v>
          </cell>
        </row>
        <row r="11">
          <cell r="B11">
            <v>24.945833333333329</v>
          </cell>
          <cell r="C11">
            <v>32.200000000000003</v>
          </cell>
          <cell r="D11">
            <v>18.8</v>
          </cell>
          <cell r="E11">
            <v>48.916666666666664</v>
          </cell>
          <cell r="F11">
            <v>70</v>
          </cell>
          <cell r="G11">
            <v>25</v>
          </cell>
          <cell r="H11">
            <v>15.48</v>
          </cell>
          <cell r="I11" t="str">
            <v>S</v>
          </cell>
          <cell r="J11">
            <v>24.840000000000003</v>
          </cell>
          <cell r="K11">
            <v>0</v>
          </cell>
        </row>
        <row r="12">
          <cell r="B12">
            <v>26.50833333333334</v>
          </cell>
          <cell r="C12">
            <v>32.9</v>
          </cell>
          <cell r="D12">
            <v>20.100000000000001</v>
          </cell>
          <cell r="E12">
            <v>52.208333333333336</v>
          </cell>
          <cell r="F12">
            <v>72</v>
          </cell>
          <cell r="G12">
            <v>36</v>
          </cell>
          <cell r="H12">
            <v>14.76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23.45</v>
          </cell>
          <cell r="C13">
            <v>26.8</v>
          </cell>
          <cell r="D13">
            <v>19.600000000000001</v>
          </cell>
          <cell r="E13">
            <v>80.791666666666671</v>
          </cell>
          <cell r="F13">
            <v>95</v>
          </cell>
          <cell r="G13">
            <v>60</v>
          </cell>
          <cell r="H13">
            <v>19.079999999999998</v>
          </cell>
          <cell r="I13" t="str">
            <v>S</v>
          </cell>
          <cell r="J13">
            <v>38.519999999999996</v>
          </cell>
          <cell r="K13">
            <v>22.600000000000005</v>
          </cell>
        </row>
        <row r="14">
          <cell r="B14">
            <v>25.916666666666668</v>
          </cell>
          <cell r="C14">
            <v>31.6</v>
          </cell>
          <cell r="D14">
            <v>21.6</v>
          </cell>
          <cell r="E14">
            <v>76.833333333333329</v>
          </cell>
          <cell r="F14">
            <v>95</v>
          </cell>
          <cell r="G14">
            <v>50</v>
          </cell>
          <cell r="H14">
            <v>8.64</v>
          </cell>
          <cell r="I14" t="str">
            <v>NE</v>
          </cell>
          <cell r="J14">
            <v>19.440000000000001</v>
          </cell>
          <cell r="K14">
            <v>0.60000000000000009</v>
          </cell>
        </row>
        <row r="15">
          <cell r="B15">
            <v>24.9375</v>
          </cell>
          <cell r="C15">
            <v>31.8</v>
          </cell>
          <cell r="D15">
            <v>21.6</v>
          </cell>
          <cell r="E15">
            <v>83.083333333333329</v>
          </cell>
          <cell r="F15">
            <v>95</v>
          </cell>
          <cell r="G15">
            <v>51</v>
          </cell>
          <cell r="H15">
            <v>19.8</v>
          </cell>
          <cell r="I15" t="str">
            <v>NO</v>
          </cell>
          <cell r="J15">
            <v>47.519999999999996</v>
          </cell>
          <cell r="K15">
            <v>14.4</v>
          </cell>
        </row>
        <row r="16">
          <cell r="B16">
            <v>24.974999999999998</v>
          </cell>
          <cell r="C16">
            <v>33.200000000000003</v>
          </cell>
          <cell r="D16">
            <v>20.5</v>
          </cell>
          <cell r="E16">
            <v>80.208333333333329</v>
          </cell>
          <cell r="F16">
            <v>97</v>
          </cell>
          <cell r="G16">
            <v>49</v>
          </cell>
          <cell r="H16">
            <v>21.96</v>
          </cell>
          <cell r="I16" t="str">
            <v>NE</v>
          </cell>
          <cell r="J16">
            <v>44.64</v>
          </cell>
          <cell r="K16">
            <v>0.4</v>
          </cell>
        </row>
        <row r="17">
          <cell r="B17">
            <v>25.358333333333334</v>
          </cell>
          <cell r="C17">
            <v>32.299999999999997</v>
          </cell>
          <cell r="D17">
            <v>20.7</v>
          </cell>
          <cell r="E17">
            <v>74.5</v>
          </cell>
          <cell r="F17">
            <v>94</v>
          </cell>
          <cell r="G17">
            <v>45</v>
          </cell>
          <cell r="H17">
            <v>12.96</v>
          </cell>
          <cell r="I17" t="str">
            <v>SE</v>
          </cell>
          <cell r="J17">
            <v>37.440000000000005</v>
          </cell>
          <cell r="K17">
            <v>1</v>
          </cell>
        </row>
        <row r="18">
          <cell r="B18">
            <v>24.086956521739125</v>
          </cell>
          <cell r="C18">
            <v>28.9</v>
          </cell>
          <cell r="D18">
            <v>20.5</v>
          </cell>
          <cell r="E18">
            <v>84.956521739130437</v>
          </cell>
          <cell r="F18">
            <v>98</v>
          </cell>
          <cell r="G18">
            <v>45</v>
          </cell>
          <cell r="H18">
            <v>24.840000000000003</v>
          </cell>
          <cell r="I18" t="str">
            <v>L</v>
          </cell>
          <cell r="J18">
            <v>57.6</v>
          </cell>
          <cell r="K18">
            <v>41.800000000000004</v>
          </cell>
        </row>
        <row r="19">
          <cell r="B19">
            <v>24.591666666666672</v>
          </cell>
          <cell r="C19">
            <v>31.9</v>
          </cell>
          <cell r="D19">
            <v>21.1</v>
          </cell>
          <cell r="E19">
            <v>84</v>
          </cell>
          <cell r="F19">
            <v>96</v>
          </cell>
          <cell r="G19">
            <v>59</v>
          </cell>
          <cell r="H19">
            <v>13.32</v>
          </cell>
          <cell r="I19" t="str">
            <v>NE</v>
          </cell>
          <cell r="J19">
            <v>41.04</v>
          </cell>
          <cell r="K19">
            <v>0.8</v>
          </cell>
        </row>
        <row r="20">
          <cell r="B20">
            <v>22.737500000000001</v>
          </cell>
          <cell r="C20">
            <v>26.4</v>
          </cell>
          <cell r="D20">
            <v>20.399999999999999</v>
          </cell>
          <cell r="E20">
            <v>86.375</v>
          </cell>
          <cell r="F20">
            <v>96</v>
          </cell>
          <cell r="G20">
            <v>70</v>
          </cell>
          <cell r="H20">
            <v>21.96</v>
          </cell>
          <cell r="I20" t="str">
            <v>SE</v>
          </cell>
          <cell r="J20">
            <v>37.440000000000005</v>
          </cell>
          <cell r="K20">
            <v>14.8</v>
          </cell>
        </row>
        <row r="21">
          <cell r="B21">
            <v>21.737499999999997</v>
          </cell>
          <cell r="C21">
            <v>26.8</v>
          </cell>
          <cell r="D21">
            <v>20.3</v>
          </cell>
          <cell r="E21">
            <v>92.833333333333329</v>
          </cell>
          <cell r="F21">
            <v>97</v>
          </cell>
          <cell r="G21">
            <v>74</v>
          </cell>
          <cell r="H21">
            <v>17.28</v>
          </cell>
          <cell r="I21" t="str">
            <v>NE</v>
          </cell>
          <cell r="J21">
            <v>35.64</v>
          </cell>
          <cell r="K21">
            <v>34.400000000000006</v>
          </cell>
        </row>
        <row r="22">
          <cell r="B22">
            <v>23</v>
          </cell>
          <cell r="C22">
            <v>29.7</v>
          </cell>
          <cell r="D22">
            <v>20.3</v>
          </cell>
          <cell r="E22">
            <v>87.95</v>
          </cell>
          <cell r="F22">
            <v>100</v>
          </cell>
          <cell r="G22">
            <v>61</v>
          </cell>
          <cell r="H22">
            <v>11.879999999999999</v>
          </cell>
          <cell r="I22" t="str">
            <v>SE</v>
          </cell>
          <cell r="J22">
            <v>25.56</v>
          </cell>
          <cell r="K22">
            <v>8.6000000000000014</v>
          </cell>
        </row>
        <row r="23">
          <cell r="B23">
            <v>24.9375</v>
          </cell>
          <cell r="C23">
            <v>31.9</v>
          </cell>
          <cell r="D23">
            <v>22.2</v>
          </cell>
          <cell r="E23">
            <v>84.541666666666671</v>
          </cell>
          <cell r="F23">
            <v>95</v>
          </cell>
          <cell r="G23">
            <v>53</v>
          </cell>
          <cell r="H23">
            <v>12.96</v>
          </cell>
          <cell r="I23" t="str">
            <v>NE</v>
          </cell>
          <cell r="J23">
            <v>36.36</v>
          </cell>
          <cell r="K23">
            <v>4.4000000000000004</v>
          </cell>
        </row>
        <row r="24">
          <cell r="B24">
            <v>24.395833333333332</v>
          </cell>
          <cell r="C24">
            <v>32.4</v>
          </cell>
          <cell r="D24">
            <v>21</v>
          </cell>
          <cell r="E24">
            <v>84.739130434782609</v>
          </cell>
          <cell r="F24">
            <v>100</v>
          </cell>
          <cell r="G24">
            <v>48</v>
          </cell>
          <cell r="H24">
            <v>16.920000000000002</v>
          </cell>
          <cell r="I24" t="str">
            <v>N</v>
          </cell>
          <cell r="J24">
            <v>82.08</v>
          </cell>
          <cell r="K24">
            <v>16.200000000000003</v>
          </cell>
        </row>
        <row r="25">
          <cell r="B25">
            <v>22.895833333333339</v>
          </cell>
          <cell r="C25">
            <v>26.3</v>
          </cell>
          <cell r="D25">
            <v>20.5</v>
          </cell>
          <cell r="E25">
            <v>86.166666666666671</v>
          </cell>
          <cell r="F25">
            <v>95</v>
          </cell>
          <cell r="G25">
            <v>67</v>
          </cell>
          <cell r="H25">
            <v>27.36</v>
          </cell>
          <cell r="I25" t="str">
            <v>N</v>
          </cell>
          <cell r="J25">
            <v>50.76</v>
          </cell>
          <cell r="K25">
            <v>8.1999999999999993</v>
          </cell>
        </row>
        <row r="26">
          <cell r="B26">
            <v>25.079166666666666</v>
          </cell>
          <cell r="C26">
            <v>31.1</v>
          </cell>
          <cell r="D26">
            <v>21.3</v>
          </cell>
          <cell r="E26">
            <v>75.583333333333329</v>
          </cell>
          <cell r="F26">
            <v>94</v>
          </cell>
          <cell r="G26">
            <v>47</v>
          </cell>
          <cell r="H26">
            <v>11.879999999999999</v>
          </cell>
          <cell r="I26" t="str">
            <v>S</v>
          </cell>
          <cell r="J26">
            <v>33.480000000000004</v>
          </cell>
          <cell r="K26">
            <v>0</v>
          </cell>
        </row>
        <row r="27">
          <cell r="B27">
            <v>25.416666666666668</v>
          </cell>
          <cell r="C27">
            <v>32.5</v>
          </cell>
          <cell r="D27">
            <v>19</v>
          </cell>
          <cell r="E27">
            <v>61.333333333333336</v>
          </cell>
          <cell r="F27">
            <v>88</v>
          </cell>
          <cell r="G27">
            <v>23</v>
          </cell>
          <cell r="H27">
            <v>18.36</v>
          </cell>
          <cell r="I27" t="str">
            <v>S</v>
          </cell>
          <cell r="J27">
            <v>31.319999999999997</v>
          </cell>
          <cell r="K27">
            <v>0</v>
          </cell>
        </row>
        <row r="28">
          <cell r="B28">
            <v>26.545833333333338</v>
          </cell>
          <cell r="C28">
            <v>33.799999999999997</v>
          </cell>
          <cell r="D28">
            <v>20</v>
          </cell>
          <cell r="E28">
            <v>57.375</v>
          </cell>
          <cell r="F28">
            <v>77</v>
          </cell>
          <cell r="G28">
            <v>35</v>
          </cell>
          <cell r="H28">
            <v>12.24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28.320833333333329</v>
          </cell>
          <cell r="C29">
            <v>35.6</v>
          </cell>
          <cell r="D29">
            <v>22.2</v>
          </cell>
          <cell r="E29">
            <v>61.791666666666664</v>
          </cell>
          <cell r="F29">
            <v>87</v>
          </cell>
          <cell r="G29">
            <v>37</v>
          </cell>
          <cell r="H29">
            <v>14.04</v>
          </cell>
          <cell r="I29" t="str">
            <v>L</v>
          </cell>
          <cell r="J29">
            <v>29.16</v>
          </cell>
          <cell r="K29">
            <v>0</v>
          </cell>
        </row>
        <row r="30">
          <cell r="B30">
            <v>28.13333333333334</v>
          </cell>
          <cell r="C30">
            <v>35.700000000000003</v>
          </cell>
          <cell r="D30">
            <v>21.6</v>
          </cell>
          <cell r="E30">
            <v>61.083333333333336</v>
          </cell>
          <cell r="F30">
            <v>88</v>
          </cell>
          <cell r="G30">
            <v>37</v>
          </cell>
          <cell r="H30">
            <v>29.16</v>
          </cell>
          <cell r="I30" t="str">
            <v>NE</v>
          </cell>
          <cell r="J30">
            <v>61.2</v>
          </cell>
          <cell r="K30">
            <v>0</v>
          </cell>
        </row>
        <row r="31">
          <cell r="B31">
            <v>29.670833333333324</v>
          </cell>
          <cell r="C31">
            <v>35.5</v>
          </cell>
          <cell r="D31">
            <v>23.8</v>
          </cell>
          <cell r="E31">
            <v>56.041666666666664</v>
          </cell>
          <cell r="F31">
            <v>86</v>
          </cell>
          <cell r="G31">
            <v>32</v>
          </cell>
          <cell r="H31">
            <v>15.48</v>
          </cell>
          <cell r="I31" t="str">
            <v>L</v>
          </cell>
          <cell r="J31">
            <v>35.64</v>
          </cell>
          <cell r="K31">
            <v>0</v>
          </cell>
        </row>
        <row r="32">
          <cell r="B32">
            <v>28.441666666666663</v>
          </cell>
          <cell r="C32">
            <v>34</v>
          </cell>
          <cell r="D32">
            <v>22.3</v>
          </cell>
          <cell r="E32">
            <v>59.583333333333336</v>
          </cell>
          <cell r="F32">
            <v>78</v>
          </cell>
          <cell r="G32">
            <v>50</v>
          </cell>
          <cell r="H32">
            <v>16.559999999999999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28.512500000000003</v>
          </cell>
          <cell r="C33">
            <v>36.700000000000003</v>
          </cell>
          <cell r="D33">
            <v>24.5</v>
          </cell>
          <cell r="E33">
            <v>66.166666666666671</v>
          </cell>
          <cell r="F33">
            <v>82</v>
          </cell>
          <cell r="G33">
            <v>37</v>
          </cell>
          <cell r="H33">
            <v>11.879999999999999</v>
          </cell>
          <cell r="I33" t="str">
            <v>SE</v>
          </cell>
          <cell r="J33">
            <v>61.560000000000009</v>
          </cell>
          <cell r="K33">
            <v>0</v>
          </cell>
        </row>
        <row r="34">
          <cell r="B34">
            <v>30.279166666666669</v>
          </cell>
          <cell r="C34">
            <v>37.1</v>
          </cell>
          <cell r="D34">
            <v>25</v>
          </cell>
          <cell r="E34">
            <v>56.375</v>
          </cell>
          <cell r="F34">
            <v>78</v>
          </cell>
          <cell r="G34">
            <v>32</v>
          </cell>
          <cell r="H34">
            <v>12.24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30.224999999999998</v>
          </cell>
          <cell r="C35">
            <v>37.5</v>
          </cell>
          <cell r="D35">
            <v>24.2</v>
          </cell>
          <cell r="E35">
            <v>51.625</v>
          </cell>
          <cell r="F35">
            <v>76</v>
          </cell>
          <cell r="G35">
            <v>27</v>
          </cell>
          <cell r="H35">
            <v>29.52</v>
          </cell>
          <cell r="I35" t="str">
            <v>SE</v>
          </cell>
          <cell r="J35">
            <v>60.839999999999996</v>
          </cell>
          <cell r="K35">
            <v>0</v>
          </cell>
        </row>
        <row r="36">
          <cell r="I36" t="str">
            <v>S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27.949999999999992</v>
          </cell>
          <cell r="C5">
            <v>32.5</v>
          </cell>
          <cell r="D5">
            <v>23.4</v>
          </cell>
          <cell r="E5">
            <v>74.458333333333329</v>
          </cell>
          <cell r="F5">
            <v>86</v>
          </cell>
          <cell r="G5">
            <v>62</v>
          </cell>
          <cell r="H5">
            <v>12.96</v>
          </cell>
          <cell r="I5" t="str">
            <v>S</v>
          </cell>
          <cell r="J5">
            <v>34.92</v>
          </cell>
          <cell r="K5">
            <v>2.4000000000000004</v>
          </cell>
        </row>
        <row r="6">
          <cell r="B6">
            <v>26.716666666666665</v>
          </cell>
          <cell r="C6">
            <v>33</v>
          </cell>
          <cell r="D6">
            <v>23.4</v>
          </cell>
          <cell r="E6">
            <v>76.25</v>
          </cell>
          <cell r="F6">
            <v>85</v>
          </cell>
          <cell r="G6">
            <v>60</v>
          </cell>
          <cell r="H6">
            <v>10.08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26.983333333333334</v>
          </cell>
          <cell r="C7">
            <v>33.299999999999997</v>
          </cell>
          <cell r="D7">
            <v>23.2</v>
          </cell>
          <cell r="E7">
            <v>80.625</v>
          </cell>
          <cell r="F7">
            <v>94</v>
          </cell>
          <cell r="G7">
            <v>63</v>
          </cell>
          <cell r="H7">
            <v>12.96</v>
          </cell>
          <cell r="I7" t="str">
            <v>N</v>
          </cell>
          <cell r="J7">
            <v>37.800000000000004</v>
          </cell>
          <cell r="K7">
            <v>0.8</v>
          </cell>
        </row>
        <row r="8">
          <cell r="B8">
            <v>26.629166666666663</v>
          </cell>
          <cell r="C8">
            <v>32.299999999999997</v>
          </cell>
          <cell r="D8">
            <v>22.3</v>
          </cell>
          <cell r="E8">
            <v>84.041666666666671</v>
          </cell>
          <cell r="F8">
            <v>97</v>
          </cell>
          <cell r="G8">
            <v>65</v>
          </cell>
          <cell r="H8">
            <v>12.24</v>
          </cell>
          <cell r="I8" t="str">
            <v>N</v>
          </cell>
          <cell r="J8">
            <v>34.92</v>
          </cell>
          <cell r="K8">
            <v>35</v>
          </cell>
        </row>
        <row r="9">
          <cell r="B9">
            <v>24.341666666666665</v>
          </cell>
          <cell r="C9">
            <v>29.4</v>
          </cell>
          <cell r="D9">
            <v>22.1</v>
          </cell>
          <cell r="E9">
            <v>89.5</v>
          </cell>
          <cell r="F9">
            <v>100</v>
          </cell>
          <cell r="G9">
            <v>72</v>
          </cell>
          <cell r="H9">
            <v>13.68</v>
          </cell>
          <cell r="I9" t="str">
            <v>SO</v>
          </cell>
          <cell r="J9">
            <v>41.4</v>
          </cell>
          <cell r="K9">
            <v>24.400000000000002</v>
          </cell>
        </row>
        <row r="10">
          <cell r="B10">
            <v>25.220833333333331</v>
          </cell>
          <cell r="C10">
            <v>31</v>
          </cell>
          <cell r="D10">
            <v>19.7</v>
          </cell>
          <cell r="E10">
            <v>74.80952380952381</v>
          </cell>
          <cell r="F10">
            <v>100</v>
          </cell>
          <cell r="G10">
            <v>45</v>
          </cell>
          <cell r="H10">
            <v>9</v>
          </cell>
          <cell r="I10" t="str">
            <v>SO</v>
          </cell>
          <cell r="J10">
            <v>19.8</v>
          </cell>
          <cell r="K10">
            <v>0</v>
          </cell>
        </row>
        <row r="11">
          <cell r="B11">
            <v>25.312500000000004</v>
          </cell>
          <cell r="C11">
            <v>32.6</v>
          </cell>
          <cell r="D11">
            <v>17.399999999999999</v>
          </cell>
          <cell r="E11">
            <v>63.5</v>
          </cell>
          <cell r="F11">
            <v>83</v>
          </cell>
          <cell r="G11">
            <v>46</v>
          </cell>
          <cell r="H11">
            <v>7.9200000000000008</v>
          </cell>
          <cell r="I11" t="str">
            <v>SE</v>
          </cell>
          <cell r="J11">
            <v>20.52</v>
          </cell>
          <cell r="K11">
            <v>0</v>
          </cell>
        </row>
        <row r="12">
          <cell r="B12">
            <v>27.266666666666662</v>
          </cell>
          <cell r="C12">
            <v>32.4</v>
          </cell>
          <cell r="D12">
            <v>21.2</v>
          </cell>
          <cell r="E12">
            <v>66.291666666666671</v>
          </cell>
          <cell r="F12">
            <v>78</v>
          </cell>
          <cell r="G12">
            <v>52</v>
          </cell>
          <cell r="H12">
            <v>11.520000000000001</v>
          </cell>
          <cell r="I12" t="str">
            <v>SE</v>
          </cell>
          <cell r="J12">
            <v>24.12</v>
          </cell>
          <cell r="K12">
            <v>0</v>
          </cell>
        </row>
        <row r="13">
          <cell r="B13">
            <v>24.591666666666665</v>
          </cell>
          <cell r="C13">
            <v>30</v>
          </cell>
          <cell r="D13">
            <v>21.9</v>
          </cell>
          <cell r="E13">
            <v>85</v>
          </cell>
          <cell r="F13">
            <v>98</v>
          </cell>
          <cell r="G13">
            <v>65</v>
          </cell>
          <cell r="H13">
            <v>16.2</v>
          </cell>
          <cell r="I13" t="str">
            <v>SE</v>
          </cell>
          <cell r="J13">
            <v>34.200000000000003</v>
          </cell>
          <cell r="K13">
            <v>46.599999999999994</v>
          </cell>
        </row>
        <row r="14">
          <cell r="B14">
            <v>25.537499999999998</v>
          </cell>
          <cell r="C14">
            <v>30.4</v>
          </cell>
          <cell r="D14">
            <v>22.3</v>
          </cell>
          <cell r="E14">
            <v>86.208333333333329</v>
          </cell>
          <cell r="F14">
            <v>100</v>
          </cell>
          <cell r="G14">
            <v>68</v>
          </cell>
          <cell r="H14">
            <v>8.2799999999999994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27.116666666666671</v>
          </cell>
          <cell r="C15">
            <v>31.3</v>
          </cell>
          <cell r="D15">
            <v>23.5</v>
          </cell>
          <cell r="E15">
            <v>81.958333333333329</v>
          </cell>
          <cell r="F15">
            <v>94</v>
          </cell>
          <cell r="G15">
            <v>70</v>
          </cell>
          <cell r="H15">
            <v>14.4</v>
          </cell>
          <cell r="I15" t="str">
            <v>N</v>
          </cell>
          <cell r="J15">
            <v>30.96</v>
          </cell>
          <cell r="K15">
            <v>4.8</v>
          </cell>
        </row>
        <row r="16">
          <cell r="B16">
            <v>27.166666666666668</v>
          </cell>
          <cell r="C16">
            <v>33.1</v>
          </cell>
          <cell r="D16">
            <v>21</v>
          </cell>
          <cell r="E16">
            <v>79.208333333333329</v>
          </cell>
          <cell r="F16">
            <v>88</v>
          </cell>
          <cell r="G16">
            <v>67</v>
          </cell>
          <cell r="H16">
            <v>11.879999999999999</v>
          </cell>
          <cell r="I16" t="str">
            <v>L</v>
          </cell>
          <cell r="J16">
            <v>80.64</v>
          </cell>
          <cell r="K16">
            <v>17.600000000000001</v>
          </cell>
        </row>
        <row r="17">
          <cell r="B17">
            <v>26.662499999999998</v>
          </cell>
          <cell r="C17">
            <v>32.700000000000003</v>
          </cell>
          <cell r="D17">
            <v>22</v>
          </cell>
          <cell r="E17">
            <v>80.041666666666671</v>
          </cell>
          <cell r="F17">
            <v>91</v>
          </cell>
          <cell r="G17">
            <v>65</v>
          </cell>
          <cell r="H17">
            <v>9.3600000000000012</v>
          </cell>
          <cell r="I17" t="str">
            <v>NO</v>
          </cell>
          <cell r="J17">
            <v>42.480000000000004</v>
          </cell>
          <cell r="K17">
            <v>9.8000000000000007</v>
          </cell>
        </row>
        <row r="18">
          <cell r="B18">
            <v>27.866666666666674</v>
          </cell>
          <cell r="C18">
            <v>32.9</v>
          </cell>
          <cell r="D18">
            <v>23.5</v>
          </cell>
          <cell r="E18">
            <v>78.75</v>
          </cell>
          <cell r="F18">
            <v>90</v>
          </cell>
          <cell r="G18">
            <v>67</v>
          </cell>
          <cell r="H18">
            <v>14.76</v>
          </cell>
          <cell r="I18" t="str">
            <v>SE</v>
          </cell>
          <cell r="J18">
            <v>50.04</v>
          </cell>
          <cell r="K18">
            <v>2</v>
          </cell>
        </row>
        <row r="19">
          <cell r="B19">
            <v>27.566666666666663</v>
          </cell>
          <cell r="C19">
            <v>32.700000000000003</v>
          </cell>
          <cell r="D19">
            <v>23.4</v>
          </cell>
          <cell r="E19">
            <v>76.833333333333329</v>
          </cell>
          <cell r="F19">
            <v>87</v>
          </cell>
          <cell r="G19">
            <v>65</v>
          </cell>
          <cell r="H19">
            <v>16.920000000000002</v>
          </cell>
          <cell r="I19" t="str">
            <v>N</v>
          </cell>
          <cell r="J19">
            <v>33.119999999999997</v>
          </cell>
          <cell r="K19">
            <v>0</v>
          </cell>
        </row>
        <row r="20">
          <cell r="B20">
            <v>26.791666666666675</v>
          </cell>
          <cell r="C20">
            <v>29.9</v>
          </cell>
          <cell r="D20">
            <v>23.5</v>
          </cell>
          <cell r="E20">
            <v>79.916666666666671</v>
          </cell>
          <cell r="F20">
            <v>91</v>
          </cell>
          <cell r="G20">
            <v>70</v>
          </cell>
          <cell r="H20">
            <v>14.76</v>
          </cell>
          <cell r="I20" t="str">
            <v>N</v>
          </cell>
          <cell r="J20">
            <v>48.24</v>
          </cell>
          <cell r="K20">
            <v>39.4</v>
          </cell>
        </row>
        <row r="21">
          <cell r="B21">
            <v>24.900000000000006</v>
          </cell>
          <cell r="C21">
            <v>26.7</v>
          </cell>
          <cell r="D21">
            <v>23.7</v>
          </cell>
          <cell r="E21">
            <v>91.083333333333329</v>
          </cell>
          <cell r="F21">
            <v>96</v>
          </cell>
          <cell r="G21">
            <v>83</v>
          </cell>
          <cell r="H21">
            <v>8.64</v>
          </cell>
          <cell r="I21" t="str">
            <v>N</v>
          </cell>
          <cell r="J21">
            <v>27</v>
          </cell>
          <cell r="K21">
            <v>8.7999999999999989</v>
          </cell>
        </row>
        <row r="22">
          <cell r="B22">
            <v>25.8125</v>
          </cell>
          <cell r="C22">
            <v>29.4</v>
          </cell>
          <cell r="D22">
            <v>23.9</v>
          </cell>
          <cell r="E22">
            <v>87.125</v>
          </cell>
          <cell r="F22">
            <v>92</v>
          </cell>
          <cell r="G22">
            <v>79</v>
          </cell>
          <cell r="H22">
            <v>11.520000000000001</v>
          </cell>
          <cell r="I22" t="str">
            <v>L</v>
          </cell>
          <cell r="J22">
            <v>24.12</v>
          </cell>
          <cell r="K22">
            <v>10.199999999999999</v>
          </cell>
        </row>
        <row r="23">
          <cell r="B23">
            <v>27.179166666666664</v>
          </cell>
          <cell r="C23">
            <v>32.4</v>
          </cell>
          <cell r="D23">
            <v>24.6</v>
          </cell>
          <cell r="E23">
            <v>84</v>
          </cell>
          <cell r="F23">
            <v>95</v>
          </cell>
          <cell r="G23">
            <v>67</v>
          </cell>
          <cell r="H23">
            <v>14.04</v>
          </cell>
          <cell r="I23" t="str">
            <v>SE</v>
          </cell>
          <cell r="J23">
            <v>41.04</v>
          </cell>
          <cell r="K23">
            <v>2.2000000000000002</v>
          </cell>
        </row>
        <row r="24">
          <cell r="B24">
            <v>28.254166666666666</v>
          </cell>
          <cell r="C24">
            <v>32.4</v>
          </cell>
          <cell r="D24">
            <v>24.6</v>
          </cell>
          <cell r="E24">
            <v>77.791666666666671</v>
          </cell>
          <cell r="F24">
            <v>93</v>
          </cell>
          <cell r="G24">
            <v>59</v>
          </cell>
          <cell r="H24">
            <v>16.559999999999999</v>
          </cell>
          <cell r="I24" t="str">
            <v>N</v>
          </cell>
          <cell r="J24">
            <v>32.04</v>
          </cell>
          <cell r="K24">
            <v>0</v>
          </cell>
        </row>
        <row r="25">
          <cell r="B25">
            <v>25.95</v>
          </cell>
          <cell r="C25">
            <v>29.6</v>
          </cell>
          <cell r="D25">
            <v>23.8</v>
          </cell>
          <cell r="E25">
            <v>79.458333333333329</v>
          </cell>
          <cell r="F25">
            <v>87</v>
          </cell>
          <cell r="G25">
            <v>67</v>
          </cell>
          <cell r="H25">
            <v>13.32</v>
          </cell>
          <cell r="I25" t="str">
            <v>N</v>
          </cell>
          <cell r="J25">
            <v>26.28</v>
          </cell>
          <cell r="K25">
            <v>4.8000000000000007</v>
          </cell>
        </row>
        <row r="26">
          <cell r="B26">
            <v>26.879166666666666</v>
          </cell>
          <cell r="C26">
            <v>31.4</v>
          </cell>
          <cell r="D26">
            <v>23.6</v>
          </cell>
          <cell r="E26">
            <v>76.625</v>
          </cell>
          <cell r="F26">
            <v>88</v>
          </cell>
          <cell r="G26">
            <v>59</v>
          </cell>
          <cell r="H26">
            <v>8.64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27.166666666666668</v>
          </cell>
          <cell r="C27">
            <v>31.9</v>
          </cell>
          <cell r="D27">
            <v>22.4</v>
          </cell>
          <cell r="E27">
            <v>63.5</v>
          </cell>
          <cell r="F27">
            <v>76</v>
          </cell>
          <cell r="G27">
            <v>50</v>
          </cell>
          <cell r="H27">
            <v>6.84</v>
          </cell>
          <cell r="I27" t="str">
            <v>S</v>
          </cell>
          <cell r="J27">
            <v>22.32</v>
          </cell>
          <cell r="K27">
            <v>0</v>
          </cell>
        </row>
        <row r="28">
          <cell r="B28">
            <v>26.841666666666669</v>
          </cell>
          <cell r="C28">
            <v>32.4</v>
          </cell>
          <cell r="D28">
            <v>20.100000000000001</v>
          </cell>
          <cell r="E28">
            <v>64.583333333333329</v>
          </cell>
          <cell r="F28">
            <v>80</v>
          </cell>
          <cell r="G28">
            <v>52</v>
          </cell>
          <cell r="H28">
            <v>9.7200000000000006</v>
          </cell>
          <cell r="I28" t="str">
            <v>N</v>
          </cell>
          <cell r="J28">
            <v>26.28</v>
          </cell>
          <cell r="K28">
            <v>0</v>
          </cell>
        </row>
        <row r="29">
          <cell r="B29">
            <v>29.029166666666658</v>
          </cell>
          <cell r="C29">
            <v>32.9</v>
          </cell>
          <cell r="D29">
            <v>25.6</v>
          </cell>
          <cell r="E29">
            <v>69.75</v>
          </cell>
          <cell r="F29">
            <v>78</v>
          </cell>
          <cell r="G29">
            <v>59</v>
          </cell>
          <cell r="H29">
            <v>14.4</v>
          </cell>
          <cell r="I29" t="str">
            <v>NE</v>
          </cell>
          <cell r="J29">
            <v>31.680000000000003</v>
          </cell>
          <cell r="K29">
            <v>0</v>
          </cell>
        </row>
        <row r="30">
          <cell r="B30">
            <v>28.454166666666666</v>
          </cell>
          <cell r="C30">
            <v>33</v>
          </cell>
          <cell r="D30">
            <v>24.2</v>
          </cell>
          <cell r="E30">
            <v>71.958333333333329</v>
          </cell>
          <cell r="F30">
            <v>83</v>
          </cell>
          <cell r="G30">
            <v>58</v>
          </cell>
          <cell r="H30">
            <v>15.120000000000001</v>
          </cell>
          <cell r="I30" t="str">
            <v>N</v>
          </cell>
          <cell r="J30">
            <v>29.52</v>
          </cell>
          <cell r="K30">
            <v>0</v>
          </cell>
        </row>
        <row r="31">
          <cell r="B31">
            <v>28.354166666666671</v>
          </cell>
          <cell r="C31">
            <v>33.9</v>
          </cell>
          <cell r="D31">
            <v>24.3</v>
          </cell>
          <cell r="E31">
            <v>69.25</v>
          </cell>
          <cell r="F31">
            <v>80</v>
          </cell>
          <cell r="G31">
            <v>56</v>
          </cell>
          <cell r="H31">
            <v>11.879999999999999</v>
          </cell>
          <cell r="I31" t="str">
            <v>L</v>
          </cell>
          <cell r="J31">
            <v>39.6</v>
          </cell>
          <cell r="K31">
            <v>0.2</v>
          </cell>
        </row>
        <row r="32">
          <cell r="B32">
            <v>28.225000000000009</v>
          </cell>
          <cell r="C32">
            <v>32.799999999999997</v>
          </cell>
          <cell r="D32">
            <v>25.1</v>
          </cell>
          <cell r="E32">
            <v>75.708333333333329</v>
          </cell>
          <cell r="F32">
            <v>90</v>
          </cell>
          <cell r="G32">
            <v>56</v>
          </cell>
          <cell r="H32">
            <v>10.44</v>
          </cell>
          <cell r="I32" t="str">
            <v>N</v>
          </cell>
          <cell r="J32">
            <v>29.16</v>
          </cell>
          <cell r="K32">
            <v>1</v>
          </cell>
        </row>
        <row r="33">
          <cell r="B33">
            <v>27.220833333333335</v>
          </cell>
          <cell r="C33">
            <v>32.200000000000003</v>
          </cell>
          <cell r="D33">
            <v>24.5</v>
          </cell>
          <cell r="E33">
            <v>73.333333333333329</v>
          </cell>
          <cell r="F33">
            <v>85</v>
          </cell>
          <cell r="G33">
            <v>61</v>
          </cell>
          <cell r="H33">
            <v>12.6</v>
          </cell>
          <cell r="I33" t="str">
            <v>SE</v>
          </cell>
          <cell r="J33">
            <v>36</v>
          </cell>
          <cell r="K33">
            <v>0.2</v>
          </cell>
        </row>
        <row r="34">
          <cell r="B34">
            <v>28.654166666666665</v>
          </cell>
          <cell r="C34">
            <v>33.5</v>
          </cell>
          <cell r="D34">
            <v>24.3</v>
          </cell>
          <cell r="E34">
            <v>72.916666666666671</v>
          </cell>
          <cell r="F34">
            <v>87</v>
          </cell>
          <cell r="G34">
            <v>53</v>
          </cell>
          <cell r="H34">
            <v>6.84</v>
          </cell>
          <cell r="I34" t="str">
            <v>N</v>
          </cell>
          <cell r="J34">
            <v>48.6</v>
          </cell>
          <cell r="K34">
            <v>2.6</v>
          </cell>
        </row>
        <row r="35">
          <cell r="B35">
            <v>27.441666666666659</v>
          </cell>
          <cell r="C35">
            <v>32.299999999999997</v>
          </cell>
          <cell r="D35">
            <v>24.4</v>
          </cell>
          <cell r="E35">
            <v>73.708333333333329</v>
          </cell>
          <cell r="F35">
            <v>83</v>
          </cell>
          <cell r="G35">
            <v>58</v>
          </cell>
          <cell r="H35">
            <v>20.88</v>
          </cell>
          <cell r="I35" t="str">
            <v>S</v>
          </cell>
          <cell r="J35">
            <v>50.4</v>
          </cell>
          <cell r="K35">
            <v>0.4</v>
          </cell>
        </row>
        <row r="36">
          <cell r="I36" t="str">
            <v>N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26.566666666666659</v>
          </cell>
          <cell r="C5">
            <v>32.6</v>
          </cell>
          <cell r="D5">
            <v>22.2</v>
          </cell>
          <cell r="E5">
            <v>71.125</v>
          </cell>
          <cell r="F5">
            <v>87</v>
          </cell>
          <cell r="G5">
            <v>53</v>
          </cell>
          <cell r="H5">
            <v>15.120000000000001</v>
          </cell>
          <cell r="I5" t="str">
            <v>NE</v>
          </cell>
          <cell r="J5">
            <v>45.72</v>
          </cell>
          <cell r="K5">
            <v>0</v>
          </cell>
        </row>
        <row r="6">
          <cell r="B6">
            <v>26.066666666666666</v>
          </cell>
          <cell r="C6">
            <v>33.799999999999997</v>
          </cell>
          <cell r="D6">
            <v>21.3</v>
          </cell>
          <cell r="E6">
            <v>74.125</v>
          </cell>
          <cell r="F6">
            <v>94</v>
          </cell>
          <cell r="G6">
            <v>40</v>
          </cell>
          <cell r="H6">
            <v>13.32</v>
          </cell>
          <cell r="I6" t="str">
            <v>L</v>
          </cell>
          <cell r="J6">
            <v>30.240000000000002</v>
          </cell>
          <cell r="K6">
            <v>0</v>
          </cell>
        </row>
        <row r="7">
          <cell r="B7">
            <v>25.712500000000002</v>
          </cell>
          <cell r="C7">
            <v>31.9</v>
          </cell>
          <cell r="D7">
            <v>22.1</v>
          </cell>
          <cell r="E7">
            <v>81.333333333333329</v>
          </cell>
          <cell r="F7">
            <v>97</v>
          </cell>
          <cell r="G7">
            <v>55</v>
          </cell>
          <cell r="H7">
            <v>13.68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23.5625</v>
          </cell>
          <cell r="C8">
            <v>26.1</v>
          </cell>
          <cell r="D8">
            <v>20.100000000000001</v>
          </cell>
          <cell r="E8">
            <v>90.083333333333329</v>
          </cell>
          <cell r="F8">
            <v>98</v>
          </cell>
          <cell r="G8">
            <v>77</v>
          </cell>
          <cell r="H8">
            <v>12.24</v>
          </cell>
          <cell r="I8" t="str">
            <v>NO</v>
          </cell>
          <cell r="J8">
            <v>27</v>
          </cell>
          <cell r="K8">
            <v>0</v>
          </cell>
        </row>
        <row r="9">
          <cell r="B9">
            <v>23.320833333333336</v>
          </cell>
          <cell r="C9">
            <v>26.8</v>
          </cell>
          <cell r="D9">
            <v>21.7</v>
          </cell>
          <cell r="E9">
            <v>89.125</v>
          </cell>
          <cell r="F9">
            <v>98</v>
          </cell>
          <cell r="G9">
            <v>72</v>
          </cell>
          <cell r="H9">
            <v>13.32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23.391666666666666</v>
          </cell>
          <cell r="C10">
            <v>30.5</v>
          </cell>
          <cell r="D10">
            <v>17</v>
          </cell>
          <cell r="E10">
            <v>64.875</v>
          </cell>
          <cell r="F10">
            <v>91</v>
          </cell>
          <cell r="G10">
            <v>30</v>
          </cell>
          <cell r="H10">
            <v>11.520000000000001</v>
          </cell>
          <cell r="I10" t="str">
            <v>NE</v>
          </cell>
          <cell r="J10">
            <v>22.68</v>
          </cell>
          <cell r="K10">
            <v>0</v>
          </cell>
        </row>
        <row r="11">
          <cell r="B11">
            <v>23.729166666666671</v>
          </cell>
          <cell r="C11">
            <v>31.5</v>
          </cell>
          <cell r="D11">
            <v>15.3</v>
          </cell>
          <cell r="E11">
            <v>56.5</v>
          </cell>
          <cell r="F11">
            <v>93</v>
          </cell>
          <cell r="G11">
            <v>25</v>
          </cell>
          <cell r="H11">
            <v>10.08</v>
          </cell>
          <cell r="I11" t="str">
            <v>N</v>
          </cell>
          <cell r="J11">
            <v>28.44</v>
          </cell>
          <cell r="K11">
            <v>0</v>
          </cell>
        </row>
        <row r="12">
          <cell r="B12">
            <v>24.370833333333334</v>
          </cell>
          <cell r="C12">
            <v>30.8</v>
          </cell>
          <cell r="D12">
            <v>19.5</v>
          </cell>
          <cell r="E12">
            <v>63.625</v>
          </cell>
          <cell r="F12">
            <v>85</v>
          </cell>
          <cell r="G12">
            <v>39</v>
          </cell>
          <cell r="H12">
            <v>13.32</v>
          </cell>
          <cell r="I12" t="str">
            <v>N</v>
          </cell>
          <cell r="J12">
            <v>28.08</v>
          </cell>
          <cell r="K12">
            <v>0</v>
          </cell>
        </row>
        <row r="13">
          <cell r="B13">
            <v>22.149999999999995</v>
          </cell>
          <cell r="C13">
            <v>25.2</v>
          </cell>
          <cell r="D13">
            <v>18.8</v>
          </cell>
          <cell r="E13">
            <v>86.541666666666671</v>
          </cell>
          <cell r="F13">
            <v>98</v>
          </cell>
          <cell r="G13">
            <v>71</v>
          </cell>
          <cell r="H13">
            <v>14.04</v>
          </cell>
          <cell r="I13" t="str">
            <v>NO</v>
          </cell>
          <cell r="J13">
            <v>30.240000000000002</v>
          </cell>
          <cell r="K13">
            <v>0</v>
          </cell>
        </row>
        <row r="14">
          <cell r="B14">
            <v>25.745833333333337</v>
          </cell>
          <cell r="C14">
            <v>32.1</v>
          </cell>
          <cell r="D14">
            <v>21.8</v>
          </cell>
          <cell r="E14">
            <v>81.125</v>
          </cell>
          <cell r="F14">
            <v>98</v>
          </cell>
          <cell r="G14">
            <v>50</v>
          </cell>
          <cell r="H14">
            <v>5.4</v>
          </cell>
          <cell r="I14" t="str">
            <v>NO</v>
          </cell>
          <cell r="J14">
            <v>17.64</v>
          </cell>
          <cell r="K14">
            <v>0</v>
          </cell>
        </row>
        <row r="15">
          <cell r="B15">
            <v>25.316666666666666</v>
          </cell>
          <cell r="C15">
            <v>28.5</v>
          </cell>
          <cell r="D15">
            <v>21</v>
          </cell>
          <cell r="E15">
            <v>83.5</v>
          </cell>
          <cell r="F15">
            <v>98</v>
          </cell>
          <cell r="G15">
            <v>67</v>
          </cell>
          <cell r="H15">
            <v>14.04</v>
          </cell>
          <cell r="I15" t="str">
            <v>O</v>
          </cell>
          <cell r="J15">
            <v>44.64</v>
          </cell>
          <cell r="K15">
            <v>0</v>
          </cell>
        </row>
        <row r="16">
          <cell r="B16">
            <v>24.529166666666665</v>
          </cell>
          <cell r="C16">
            <v>32.5</v>
          </cell>
          <cell r="D16">
            <v>21.4</v>
          </cell>
          <cell r="E16">
            <v>82.75</v>
          </cell>
          <cell r="F16">
            <v>95</v>
          </cell>
          <cell r="G16">
            <v>57</v>
          </cell>
          <cell r="H16">
            <v>12.96</v>
          </cell>
          <cell r="I16" t="str">
            <v>SO</v>
          </cell>
          <cell r="J16">
            <v>39.96</v>
          </cell>
          <cell r="K16">
            <v>0</v>
          </cell>
        </row>
        <row r="17">
          <cell r="B17">
            <v>25.0625</v>
          </cell>
          <cell r="C17">
            <v>32.4</v>
          </cell>
          <cell r="D17">
            <v>19.399999999999999</v>
          </cell>
          <cell r="E17">
            <v>78.083333333333329</v>
          </cell>
          <cell r="F17">
            <v>99</v>
          </cell>
          <cell r="G17">
            <v>47</v>
          </cell>
          <cell r="H17">
            <v>9</v>
          </cell>
          <cell r="I17" t="str">
            <v>NO</v>
          </cell>
          <cell r="J17">
            <v>43.92</v>
          </cell>
          <cell r="K17">
            <v>0</v>
          </cell>
        </row>
        <row r="18">
          <cell r="B18">
            <v>26.220833333333335</v>
          </cell>
          <cell r="C18">
            <v>30.5</v>
          </cell>
          <cell r="D18">
            <v>22.7</v>
          </cell>
          <cell r="E18">
            <v>75.875</v>
          </cell>
          <cell r="F18">
            <v>90</v>
          </cell>
          <cell r="G18">
            <v>57</v>
          </cell>
          <cell r="H18">
            <v>18</v>
          </cell>
          <cell r="I18" t="str">
            <v>O</v>
          </cell>
          <cell r="J18">
            <v>37.800000000000004</v>
          </cell>
          <cell r="K18">
            <v>0</v>
          </cell>
        </row>
        <row r="19">
          <cell r="B19">
            <v>26.774999999999995</v>
          </cell>
          <cell r="C19">
            <v>33</v>
          </cell>
          <cell r="D19">
            <v>21.2</v>
          </cell>
          <cell r="E19">
            <v>70.708333333333329</v>
          </cell>
          <cell r="F19">
            <v>91</v>
          </cell>
          <cell r="G19">
            <v>48</v>
          </cell>
          <cell r="H19">
            <v>14.76</v>
          </cell>
          <cell r="I19" t="str">
            <v>SO</v>
          </cell>
          <cell r="J19">
            <v>36.36</v>
          </cell>
          <cell r="K19">
            <v>0</v>
          </cell>
        </row>
        <row r="20">
          <cell r="B20">
            <v>21.975000000000005</v>
          </cell>
          <cell r="C20">
            <v>28.1</v>
          </cell>
          <cell r="D20">
            <v>19.5</v>
          </cell>
          <cell r="E20">
            <v>89.833333333333329</v>
          </cell>
          <cell r="F20">
            <v>98</v>
          </cell>
          <cell r="G20">
            <v>61</v>
          </cell>
          <cell r="H20">
            <v>15.120000000000001</v>
          </cell>
          <cell r="I20" t="str">
            <v>NO</v>
          </cell>
          <cell r="J20">
            <v>43.56</v>
          </cell>
          <cell r="K20">
            <v>0</v>
          </cell>
        </row>
        <row r="21">
          <cell r="B21">
            <v>20.545833333333331</v>
          </cell>
          <cell r="C21">
            <v>21.7</v>
          </cell>
          <cell r="D21">
            <v>19.5</v>
          </cell>
          <cell r="E21">
            <v>97.125</v>
          </cell>
          <cell r="F21">
            <v>99</v>
          </cell>
          <cell r="G21">
            <v>93</v>
          </cell>
          <cell r="H21">
            <v>13.32</v>
          </cell>
          <cell r="I21" t="str">
            <v>NO</v>
          </cell>
          <cell r="J21">
            <v>30.96</v>
          </cell>
          <cell r="K21">
            <v>0</v>
          </cell>
        </row>
        <row r="22">
          <cell r="B22">
            <v>22.55</v>
          </cell>
          <cell r="C22">
            <v>27.7</v>
          </cell>
          <cell r="D22">
            <v>19.5</v>
          </cell>
          <cell r="E22">
            <v>88.541666666666671</v>
          </cell>
          <cell r="F22">
            <v>99</v>
          </cell>
          <cell r="G22">
            <v>67</v>
          </cell>
          <cell r="H22">
            <v>11.16</v>
          </cell>
          <cell r="I22" t="str">
            <v>NO</v>
          </cell>
          <cell r="J22">
            <v>20.88</v>
          </cell>
          <cell r="K22">
            <v>0</v>
          </cell>
        </row>
        <row r="23">
          <cell r="B23">
            <v>24.299999999999997</v>
          </cell>
          <cell r="C23">
            <v>30.3</v>
          </cell>
          <cell r="D23">
            <v>22.4</v>
          </cell>
          <cell r="E23">
            <v>88.833333333333329</v>
          </cell>
          <cell r="F23">
            <v>97</v>
          </cell>
          <cell r="G23">
            <v>63</v>
          </cell>
          <cell r="H23">
            <v>10.8</v>
          </cell>
          <cell r="I23" t="str">
            <v>O</v>
          </cell>
          <cell r="J23">
            <v>32.76</v>
          </cell>
          <cell r="K23">
            <v>0</v>
          </cell>
        </row>
        <row r="24">
          <cell r="B24">
            <v>25.254166666666666</v>
          </cell>
          <cell r="C24">
            <v>32.9</v>
          </cell>
          <cell r="D24">
            <v>21.5</v>
          </cell>
          <cell r="E24">
            <v>82.75</v>
          </cell>
          <cell r="F24">
            <v>97</v>
          </cell>
          <cell r="G24">
            <v>53</v>
          </cell>
          <cell r="H24">
            <v>20.88</v>
          </cell>
          <cell r="I24" t="str">
            <v>NO</v>
          </cell>
          <cell r="J24">
            <v>61.92</v>
          </cell>
          <cell r="K24">
            <v>0</v>
          </cell>
        </row>
        <row r="25">
          <cell r="B25">
            <v>23.058333333333334</v>
          </cell>
          <cell r="C25">
            <v>27.5</v>
          </cell>
          <cell r="D25">
            <v>18.5</v>
          </cell>
          <cell r="E25">
            <v>85.833333333333329</v>
          </cell>
          <cell r="F25">
            <v>98</v>
          </cell>
          <cell r="G25">
            <v>59</v>
          </cell>
          <cell r="H25">
            <v>15.120000000000001</v>
          </cell>
          <cell r="I25" t="str">
            <v>SE</v>
          </cell>
          <cell r="J25">
            <v>42.84</v>
          </cell>
          <cell r="K25">
            <v>0</v>
          </cell>
        </row>
        <row r="26">
          <cell r="B26">
            <v>24.204166666666669</v>
          </cell>
          <cell r="C26">
            <v>30.4</v>
          </cell>
          <cell r="D26">
            <v>20</v>
          </cell>
          <cell r="E26">
            <v>76.333333333333329</v>
          </cell>
          <cell r="F26">
            <v>97</v>
          </cell>
          <cell r="G26">
            <v>46</v>
          </cell>
          <cell r="H26">
            <v>7.5600000000000005</v>
          </cell>
          <cell r="I26" t="str">
            <v>L</v>
          </cell>
          <cell r="J26">
            <v>20.88</v>
          </cell>
          <cell r="K26">
            <v>0</v>
          </cell>
        </row>
        <row r="27">
          <cell r="B27">
            <v>24.349999999999998</v>
          </cell>
          <cell r="C27">
            <v>31.6</v>
          </cell>
          <cell r="D27">
            <v>18.3</v>
          </cell>
          <cell r="E27">
            <v>63.666666666666664</v>
          </cell>
          <cell r="F27">
            <v>91</v>
          </cell>
          <cell r="G27">
            <v>30</v>
          </cell>
          <cell r="H27">
            <v>7.9200000000000008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25.387499999999999</v>
          </cell>
          <cell r="C28">
            <v>33.200000000000003</v>
          </cell>
          <cell r="D28">
            <v>17.600000000000001</v>
          </cell>
          <cell r="E28">
            <v>61.333333333333336</v>
          </cell>
          <cell r="F28">
            <v>95</v>
          </cell>
          <cell r="G28">
            <v>29</v>
          </cell>
          <cell r="H28">
            <v>10.44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28.145833333333339</v>
          </cell>
          <cell r="C29">
            <v>35.4</v>
          </cell>
          <cell r="D29">
            <v>22.2</v>
          </cell>
          <cell r="E29">
            <v>61.375</v>
          </cell>
          <cell r="F29">
            <v>85</v>
          </cell>
          <cell r="G29">
            <v>37</v>
          </cell>
          <cell r="H29">
            <v>14.76</v>
          </cell>
          <cell r="I29" t="str">
            <v>SO</v>
          </cell>
          <cell r="J29">
            <v>33.840000000000003</v>
          </cell>
          <cell r="K29">
            <v>0</v>
          </cell>
        </row>
        <row r="30">
          <cell r="B30">
            <v>28.500000000000004</v>
          </cell>
          <cell r="C30">
            <v>35.4</v>
          </cell>
          <cell r="D30">
            <v>22.3</v>
          </cell>
          <cell r="E30">
            <v>62.708333333333336</v>
          </cell>
          <cell r="F30">
            <v>91</v>
          </cell>
          <cell r="G30">
            <v>35</v>
          </cell>
          <cell r="H30">
            <v>14.04</v>
          </cell>
          <cell r="I30" t="str">
            <v>S</v>
          </cell>
          <cell r="J30">
            <v>39.6</v>
          </cell>
          <cell r="K30">
            <v>0</v>
          </cell>
        </row>
        <row r="31">
          <cell r="B31">
            <v>29.433333333333337</v>
          </cell>
          <cell r="C31">
            <v>35.799999999999997</v>
          </cell>
          <cell r="D31">
            <v>23.5</v>
          </cell>
          <cell r="E31">
            <v>59.25</v>
          </cell>
          <cell r="F31">
            <v>92</v>
          </cell>
          <cell r="G31">
            <v>31</v>
          </cell>
          <cell r="H31">
            <v>18.720000000000002</v>
          </cell>
          <cell r="I31" t="str">
            <v>NO</v>
          </cell>
          <cell r="J31">
            <v>38.519999999999996</v>
          </cell>
          <cell r="K31">
            <v>0</v>
          </cell>
        </row>
        <row r="32">
          <cell r="B32">
            <v>28.633333333333336</v>
          </cell>
          <cell r="C32">
            <v>35.200000000000003</v>
          </cell>
          <cell r="D32">
            <v>22.1</v>
          </cell>
          <cell r="E32">
            <v>58.708333333333336</v>
          </cell>
          <cell r="F32">
            <v>91</v>
          </cell>
          <cell r="G32">
            <v>32</v>
          </cell>
          <cell r="H32">
            <v>16.559999999999999</v>
          </cell>
          <cell r="I32" t="str">
            <v>NO</v>
          </cell>
          <cell r="J32">
            <v>33.480000000000004</v>
          </cell>
          <cell r="K32">
            <v>0</v>
          </cell>
        </row>
        <row r="33">
          <cell r="B33">
            <v>27.362500000000001</v>
          </cell>
          <cell r="C33">
            <v>34.700000000000003</v>
          </cell>
          <cell r="D33">
            <v>21.1</v>
          </cell>
          <cell r="E33">
            <v>70.041666666666671</v>
          </cell>
          <cell r="F33">
            <v>93</v>
          </cell>
          <cell r="G33">
            <v>45</v>
          </cell>
          <cell r="H33">
            <v>20.16</v>
          </cell>
          <cell r="I33" t="str">
            <v>NO</v>
          </cell>
          <cell r="J33">
            <v>54.72</v>
          </cell>
          <cell r="K33">
            <v>0.2</v>
          </cell>
        </row>
        <row r="34">
          <cell r="B34">
            <v>28.362499999999997</v>
          </cell>
          <cell r="C34">
            <v>36.5</v>
          </cell>
          <cell r="D34">
            <v>22.2</v>
          </cell>
          <cell r="E34">
            <v>70.041666666666671</v>
          </cell>
          <cell r="F34">
            <v>97</v>
          </cell>
          <cell r="G34">
            <v>28</v>
          </cell>
          <cell r="H34">
            <v>7.2</v>
          </cell>
          <cell r="I34" t="str">
            <v>L</v>
          </cell>
          <cell r="J34">
            <v>27.36</v>
          </cell>
          <cell r="K34">
            <v>5.8</v>
          </cell>
        </row>
        <row r="35">
          <cell r="B35">
            <v>28.016666666666669</v>
          </cell>
          <cell r="C35">
            <v>36.299999999999997</v>
          </cell>
          <cell r="D35">
            <v>22.7</v>
          </cell>
          <cell r="E35">
            <v>71.416666666666671</v>
          </cell>
          <cell r="F35">
            <v>93</v>
          </cell>
          <cell r="G35">
            <v>32</v>
          </cell>
          <cell r="H35">
            <v>11.879999999999999</v>
          </cell>
          <cell r="I35" t="str">
            <v>SE</v>
          </cell>
          <cell r="J35">
            <v>36.72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27.652941176470591</v>
          </cell>
          <cell r="C5">
            <v>31.2</v>
          </cell>
          <cell r="D5">
            <v>21.2</v>
          </cell>
          <cell r="E5">
            <v>68.529411764705884</v>
          </cell>
          <cell r="F5">
            <v>91</v>
          </cell>
          <cell r="G5">
            <v>55</v>
          </cell>
          <cell r="H5">
            <v>31.680000000000003</v>
          </cell>
          <cell r="I5" t="str">
            <v>SO</v>
          </cell>
          <cell r="J5">
            <v>46.800000000000004</v>
          </cell>
          <cell r="K5">
            <v>0</v>
          </cell>
        </row>
        <row r="6">
          <cell r="B6">
            <v>26.87777777777778</v>
          </cell>
          <cell r="C6">
            <v>33.1</v>
          </cell>
          <cell r="D6">
            <v>21.1</v>
          </cell>
          <cell r="E6">
            <v>68</v>
          </cell>
          <cell r="F6">
            <v>91</v>
          </cell>
          <cell r="G6">
            <v>42</v>
          </cell>
          <cell r="H6">
            <v>22.32</v>
          </cell>
          <cell r="I6" t="str">
            <v>S</v>
          </cell>
          <cell r="J6">
            <v>38.159999999999997</v>
          </cell>
          <cell r="K6">
            <v>0.4</v>
          </cell>
        </row>
        <row r="7">
          <cell r="B7">
            <v>26.111764705882358</v>
          </cell>
          <cell r="C7">
            <v>30.7</v>
          </cell>
          <cell r="D7">
            <v>21.1</v>
          </cell>
          <cell r="E7">
            <v>77.470588235294116</v>
          </cell>
          <cell r="F7">
            <v>98</v>
          </cell>
          <cell r="G7">
            <v>59</v>
          </cell>
          <cell r="H7">
            <v>29.16</v>
          </cell>
          <cell r="I7" t="str">
            <v>N</v>
          </cell>
          <cell r="J7">
            <v>47.519999999999996</v>
          </cell>
          <cell r="K7">
            <v>0</v>
          </cell>
        </row>
        <row r="8">
          <cell r="B8">
            <v>24.377777777777776</v>
          </cell>
          <cell r="C8">
            <v>28.8</v>
          </cell>
          <cell r="D8">
            <v>21.4</v>
          </cell>
          <cell r="E8">
            <v>87.666666666666671</v>
          </cell>
          <cell r="F8">
            <v>99</v>
          </cell>
          <cell r="G8">
            <v>71</v>
          </cell>
          <cell r="H8">
            <v>24.48</v>
          </cell>
          <cell r="I8" t="str">
            <v>N</v>
          </cell>
          <cell r="J8">
            <v>49.32</v>
          </cell>
          <cell r="K8">
            <v>50.199999999999996</v>
          </cell>
        </row>
        <row r="9">
          <cell r="B9">
            <v>22.711111111111119</v>
          </cell>
          <cell r="C9">
            <v>25.7</v>
          </cell>
          <cell r="D9">
            <v>21.1</v>
          </cell>
          <cell r="E9">
            <v>88.777777777777771</v>
          </cell>
          <cell r="F9">
            <v>98</v>
          </cell>
          <cell r="G9">
            <v>77</v>
          </cell>
          <cell r="H9">
            <v>27.36</v>
          </cell>
          <cell r="I9" t="str">
            <v>SO</v>
          </cell>
          <cell r="J9">
            <v>45</v>
          </cell>
          <cell r="K9">
            <v>5.6000000000000005</v>
          </cell>
        </row>
        <row r="10">
          <cell r="B10">
            <v>24.341176470588238</v>
          </cell>
          <cell r="C10">
            <v>29.1</v>
          </cell>
          <cell r="D10">
            <v>17.100000000000001</v>
          </cell>
          <cell r="E10">
            <v>60.588235294117645</v>
          </cell>
          <cell r="F10">
            <v>94</v>
          </cell>
          <cell r="G10">
            <v>32</v>
          </cell>
          <cell r="H10">
            <v>17.64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25.333333333333336</v>
          </cell>
          <cell r="C11">
            <v>31.3</v>
          </cell>
          <cell r="D11">
            <v>16.8</v>
          </cell>
          <cell r="E11">
            <v>48.166666666666664</v>
          </cell>
          <cell r="F11">
            <v>78</v>
          </cell>
          <cell r="G11">
            <v>24</v>
          </cell>
          <cell r="H11">
            <v>18.36</v>
          </cell>
          <cell r="I11" t="str">
            <v>SE</v>
          </cell>
          <cell r="J11">
            <v>29.880000000000003</v>
          </cell>
          <cell r="K11">
            <v>0</v>
          </cell>
        </row>
        <row r="12">
          <cell r="B12">
            <v>25.288235294117644</v>
          </cell>
          <cell r="C12">
            <v>30.4</v>
          </cell>
          <cell r="D12">
            <v>21.5</v>
          </cell>
          <cell r="E12">
            <v>56.176470588235297</v>
          </cell>
          <cell r="F12">
            <v>72</v>
          </cell>
          <cell r="G12">
            <v>35</v>
          </cell>
          <cell r="H12">
            <v>22.68</v>
          </cell>
          <cell r="I12" t="str">
            <v>SE</v>
          </cell>
          <cell r="J12">
            <v>36.36</v>
          </cell>
          <cell r="K12">
            <v>0</v>
          </cell>
        </row>
        <row r="13">
          <cell r="B13">
            <v>22.870588235294118</v>
          </cell>
          <cell r="C13">
            <v>24.9</v>
          </cell>
          <cell r="D13">
            <v>19.100000000000001</v>
          </cell>
          <cell r="E13">
            <v>84.470588235294116</v>
          </cell>
          <cell r="F13">
            <v>97</v>
          </cell>
          <cell r="G13">
            <v>72</v>
          </cell>
          <cell r="H13">
            <v>20.16</v>
          </cell>
          <cell r="I13" t="str">
            <v>L</v>
          </cell>
          <cell r="J13">
            <v>34.92</v>
          </cell>
          <cell r="K13">
            <v>1</v>
          </cell>
        </row>
        <row r="14">
          <cell r="B14">
            <v>26.231249999999999</v>
          </cell>
          <cell r="C14">
            <v>30.2</v>
          </cell>
          <cell r="D14">
            <v>20.8</v>
          </cell>
          <cell r="E14">
            <v>76.125</v>
          </cell>
          <cell r="F14">
            <v>99</v>
          </cell>
          <cell r="G14">
            <v>57</v>
          </cell>
          <cell r="H14">
            <v>24.12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25.900000000000002</v>
          </cell>
          <cell r="C15">
            <v>31.3</v>
          </cell>
          <cell r="D15">
            <v>22.3</v>
          </cell>
          <cell r="E15">
            <v>79.529411764705884</v>
          </cell>
          <cell r="F15">
            <v>96</v>
          </cell>
          <cell r="G15">
            <v>50</v>
          </cell>
          <cell r="H15">
            <v>25.56</v>
          </cell>
          <cell r="I15" t="str">
            <v>NO</v>
          </cell>
          <cell r="J15">
            <v>45.72</v>
          </cell>
          <cell r="K15">
            <v>5.8000000000000007</v>
          </cell>
        </row>
        <row r="16">
          <cell r="B16">
            <v>25.766666666666666</v>
          </cell>
          <cell r="C16">
            <v>33.200000000000003</v>
          </cell>
          <cell r="D16">
            <v>20</v>
          </cell>
          <cell r="E16">
            <v>79.5</v>
          </cell>
          <cell r="F16">
            <v>98</v>
          </cell>
          <cell r="G16">
            <v>51</v>
          </cell>
          <cell r="H16">
            <v>43.92</v>
          </cell>
          <cell r="I16" t="str">
            <v>NO</v>
          </cell>
          <cell r="J16">
            <v>73.08</v>
          </cell>
          <cell r="K16">
            <v>10.399999999999999</v>
          </cell>
        </row>
        <row r="17">
          <cell r="B17">
            <v>27.26</v>
          </cell>
          <cell r="C17">
            <v>32</v>
          </cell>
          <cell r="D17">
            <v>19.5</v>
          </cell>
          <cell r="E17">
            <v>63.733333333333334</v>
          </cell>
          <cell r="F17">
            <v>98</v>
          </cell>
          <cell r="G17">
            <v>44</v>
          </cell>
          <cell r="H17">
            <v>33.480000000000004</v>
          </cell>
          <cell r="I17" t="str">
            <v>NE</v>
          </cell>
          <cell r="J17">
            <v>60.12</v>
          </cell>
          <cell r="K17">
            <v>0.4</v>
          </cell>
        </row>
        <row r="18">
          <cell r="B18">
            <v>25.688235294117653</v>
          </cell>
          <cell r="C18">
            <v>31.9</v>
          </cell>
          <cell r="D18">
            <v>20.3</v>
          </cell>
          <cell r="E18">
            <v>79.82352941176471</v>
          </cell>
          <cell r="F18">
            <v>98</v>
          </cell>
          <cell r="G18">
            <v>55</v>
          </cell>
          <cell r="H18">
            <v>46.440000000000005</v>
          </cell>
          <cell r="I18" t="str">
            <v>NE</v>
          </cell>
          <cell r="J18">
            <v>67.319999999999993</v>
          </cell>
          <cell r="K18">
            <v>31</v>
          </cell>
        </row>
        <row r="19">
          <cell r="B19">
            <v>27.506666666666668</v>
          </cell>
          <cell r="C19">
            <v>32.1</v>
          </cell>
          <cell r="D19">
            <v>21</v>
          </cell>
          <cell r="E19">
            <v>72.266666666666666</v>
          </cell>
          <cell r="F19">
            <v>97</v>
          </cell>
          <cell r="G19">
            <v>54</v>
          </cell>
          <cell r="H19">
            <v>27</v>
          </cell>
          <cell r="I19" t="str">
            <v>N</v>
          </cell>
          <cell r="J19">
            <v>41.76</v>
          </cell>
          <cell r="K19">
            <v>0.2</v>
          </cell>
        </row>
        <row r="20">
          <cell r="B20">
            <v>21.708333333333339</v>
          </cell>
          <cell r="C20">
            <v>28</v>
          </cell>
          <cell r="D20">
            <v>19.899999999999999</v>
          </cell>
          <cell r="E20">
            <v>93</v>
          </cell>
          <cell r="F20">
            <v>99</v>
          </cell>
          <cell r="G20">
            <v>70</v>
          </cell>
          <cell r="H20">
            <v>26.28</v>
          </cell>
          <cell r="I20" t="str">
            <v>SE</v>
          </cell>
          <cell r="J20">
            <v>38.519999999999996</v>
          </cell>
          <cell r="K20">
            <v>50.8</v>
          </cell>
        </row>
        <row r="21">
          <cell r="B21">
            <v>20.569230769230767</v>
          </cell>
          <cell r="C21">
            <v>21.9</v>
          </cell>
          <cell r="D21">
            <v>19.2</v>
          </cell>
          <cell r="E21">
            <v>96.692307692307693</v>
          </cell>
          <cell r="F21">
            <v>99</v>
          </cell>
          <cell r="G21">
            <v>91</v>
          </cell>
          <cell r="H21">
            <v>18.36</v>
          </cell>
          <cell r="I21" t="str">
            <v>SE</v>
          </cell>
          <cell r="J21">
            <v>35.64</v>
          </cell>
          <cell r="K21">
            <v>28.599999999999998</v>
          </cell>
        </row>
        <row r="22">
          <cell r="B22">
            <v>23.199999999999996</v>
          </cell>
          <cell r="C22">
            <v>26.8</v>
          </cell>
          <cell r="D22">
            <v>18.899999999999999</v>
          </cell>
          <cell r="E22">
            <v>87.13333333333334</v>
          </cell>
          <cell r="F22">
            <v>99</v>
          </cell>
          <cell r="G22">
            <v>70</v>
          </cell>
          <cell r="H22">
            <v>17.28</v>
          </cell>
          <cell r="I22" t="str">
            <v>L</v>
          </cell>
          <cell r="J22">
            <v>23.040000000000003</v>
          </cell>
          <cell r="K22">
            <v>6.2</v>
          </cell>
        </row>
        <row r="23">
          <cell r="B23">
            <v>25.02941176470588</v>
          </cell>
          <cell r="C23">
            <v>30.1</v>
          </cell>
          <cell r="D23">
            <v>21</v>
          </cell>
          <cell r="E23">
            <v>86</v>
          </cell>
          <cell r="F23">
            <v>98</v>
          </cell>
          <cell r="G23">
            <v>64</v>
          </cell>
          <cell r="H23">
            <v>28.08</v>
          </cell>
          <cell r="I23" t="str">
            <v>N</v>
          </cell>
          <cell r="J23">
            <v>45.36</v>
          </cell>
          <cell r="K23">
            <v>3.8</v>
          </cell>
        </row>
        <row r="24">
          <cell r="B24">
            <v>26.918749999999999</v>
          </cell>
          <cell r="C24">
            <v>31.7</v>
          </cell>
          <cell r="D24">
            <v>20.6</v>
          </cell>
          <cell r="E24">
            <v>75</v>
          </cell>
          <cell r="F24">
            <v>99</v>
          </cell>
          <cell r="G24">
            <v>56</v>
          </cell>
          <cell r="H24">
            <v>30.6</v>
          </cell>
          <cell r="I24" t="str">
            <v>NO</v>
          </cell>
          <cell r="J24">
            <v>44.28</v>
          </cell>
          <cell r="K24">
            <v>0.2</v>
          </cell>
        </row>
        <row r="25">
          <cell r="B25">
            <v>22.529411764705884</v>
          </cell>
          <cell r="C25">
            <v>26.2</v>
          </cell>
          <cell r="D25">
            <v>18.7</v>
          </cell>
          <cell r="E25">
            <v>84</v>
          </cell>
          <cell r="F25">
            <v>97</v>
          </cell>
          <cell r="G25">
            <v>58</v>
          </cell>
          <cell r="H25">
            <v>34.56</v>
          </cell>
          <cell r="I25" t="str">
            <v>S</v>
          </cell>
          <cell r="J25">
            <v>58.680000000000007</v>
          </cell>
          <cell r="K25">
            <v>5.1999999999999993</v>
          </cell>
        </row>
        <row r="26">
          <cell r="B26">
            <v>24.994117647058822</v>
          </cell>
          <cell r="C26">
            <v>29.5</v>
          </cell>
          <cell r="D26">
            <v>19.899999999999999</v>
          </cell>
          <cell r="E26">
            <v>71.529411764705884</v>
          </cell>
          <cell r="F26">
            <v>96</v>
          </cell>
          <cell r="G26">
            <v>43</v>
          </cell>
          <cell r="H26">
            <v>17.64</v>
          </cell>
          <cell r="I26" t="str">
            <v>S</v>
          </cell>
          <cell r="J26">
            <v>28.8</v>
          </cell>
          <cell r="K26">
            <v>0</v>
          </cell>
        </row>
        <row r="27">
          <cell r="B27">
            <v>25.45</v>
          </cell>
          <cell r="C27">
            <v>30.9</v>
          </cell>
          <cell r="D27">
            <v>17.8</v>
          </cell>
          <cell r="E27">
            <v>53</v>
          </cell>
          <cell r="F27">
            <v>89</v>
          </cell>
          <cell r="G27">
            <v>22</v>
          </cell>
          <cell r="H27">
            <v>20.52</v>
          </cell>
          <cell r="I27" t="str">
            <v>S</v>
          </cell>
          <cell r="J27">
            <v>33.840000000000003</v>
          </cell>
          <cell r="K27">
            <v>0</v>
          </cell>
        </row>
        <row r="28">
          <cell r="B28">
            <v>27.676470588235293</v>
          </cell>
          <cell r="C28">
            <v>32.6</v>
          </cell>
          <cell r="D28">
            <v>18.399999999999999</v>
          </cell>
          <cell r="E28">
            <v>54.764705882352942</v>
          </cell>
          <cell r="F28">
            <v>85</v>
          </cell>
          <cell r="G28">
            <v>36</v>
          </cell>
          <cell r="H28">
            <v>19.079999999999998</v>
          </cell>
          <cell r="I28" t="str">
            <v>N</v>
          </cell>
          <cell r="J28">
            <v>33.480000000000004</v>
          </cell>
          <cell r="K28">
            <v>0</v>
          </cell>
        </row>
        <row r="29">
          <cell r="B29">
            <v>28.235294117647062</v>
          </cell>
          <cell r="C29">
            <v>34.4</v>
          </cell>
          <cell r="D29">
            <v>21.1</v>
          </cell>
          <cell r="E29">
            <v>64.294117647058826</v>
          </cell>
          <cell r="F29">
            <v>91</v>
          </cell>
          <cell r="G29">
            <v>45</v>
          </cell>
          <cell r="H29">
            <v>23.759999999999998</v>
          </cell>
          <cell r="I29" t="str">
            <v>N</v>
          </cell>
          <cell r="J29">
            <v>42.12</v>
          </cell>
          <cell r="K29">
            <v>0</v>
          </cell>
        </row>
        <row r="30">
          <cell r="B30">
            <v>28.78235294117647</v>
          </cell>
          <cell r="C30">
            <v>33.700000000000003</v>
          </cell>
          <cell r="D30">
            <v>21.2</v>
          </cell>
          <cell r="E30">
            <v>63.058823529411768</v>
          </cell>
          <cell r="F30">
            <v>91</v>
          </cell>
          <cell r="G30">
            <v>43</v>
          </cell>
          <cell r="H30">
            <v>24.12</v>
          </cell>
          <cell r="I30" t="str">
            <v>N</v>
          </cell>
          <cell r="J30">
            <v>37.800000000000004</v>
          </cell>
          <cell r="K30">
            <v>0</v>
          </cell>
        </row>
        <row r="31">
          <cell r="B31">
            <v>30.505882352941178</v>
          </cell>
          <cell r="C31">
            <v>35.6</v>
          </cell>
          <cell r="D31">
            <v>22.6</v>
          </cell>
          <cell r="E31">
            <v>57.294117647058826</v>
          </cell>
          <cell r="F31">
            <v>92</v>
          </cell>
          <cell r="G31">
            <v>36</v>
          </cell>
          <cell r="H31">
            <v>22.68</v>
          </cell>
          <cell r="I31" t="str">
            <v>L</v>
          </cell>
          <cell r="J31">
            <v>39.6</v>
          </cell>
          <cell r="K31">
            <v>0</v>
          </cell>
        </row>
        <row r="32">
          <cell r="B32">
            <v>30.229411764705887</v>
          </cell>
          <cell r="C32">
            <v>35.1</v>
          </cell>
          <cell r="D32">
            <v>21.3</v>
          </cell>
          <cell r="E32">
            <v>54.058823529411768</v>
          </cell>
          <cell r="F32">
            <v>88</v>
          </cell>
          <cell r="G32">
            <v>34</v>
          </cell>
          <cell r="H32">
            <v>24.840000000000003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29.387499999999996</v>
          </cell>
          <cell r="C33">
            <v>34</v>
          </cell>
          <cell r="D33">
            <v>23.5</v>
          </cell>
          <cell r="E33">
            <v>66.9375</v>
          </cell>
          <cell r="F33">
            <v>86</v>
          </cell>
          <cell r="G33">
            <v>34</v>
          </cell>
          <cell r="H33">
            <v>19.079999999999998</v>
          </cell>
          <cell r="I33" t="str">
            <v>NE</v>
          </cell>
          <cell r="J33">
            <v>33.480000000000004</v>
          </cell>
          <cell r="K33">
            <v>1.4</v>
          </cell>
        </row>
        <row r="34">
          <cell r="B34">
            <v>30.466666666666665</v>
          </cell>
          <cell r="C34">
            <v>35.4</v>
          </cell>
          <cell r="D34">
            <v>22.8</v>
          </cell>
          <cell r="E34">
            <v>56.833333333333336</v>
          </cell>
          <cell r="F34">
            <v>87</v>
          </cell>
          <cell r="G34">
            <v>35</v>
          </cell>
          <cell r="H34">
            <v>24.48</v>
          </cell>
          <cell r="I34" t="str">
            <v>S</v>
          </cell>
          <cell r="J34">
            <v>51.84</v>
          </cell>
          <cell r="K34">
            <v>0</v>
          </cell>
        </row>
        <row r="35">
          <cell r="B35">
            <v>28.758823529411771</v>
          </cell>
          <cell r="C35">
            <v>35.700000000000003</v>
          </cell>
          <cell r="D35">
            <v>21.3</v>
          </cell>
          <cell r="E35">
            <v>66.470588235294116</v>
          </cell>
          <cell r="F35">
            <v>99</v>
          </cell>
          <cell r="G35">
            <v>30</v>
          </cell>
          <cell r="H35">
            <v>23.400000000000002</v>
          </cell>
          <cell r="I35" t="str">
            <v>SO</v>
          </cell>
          <cell r="J35">
            <v>56.16</v>
          </cell>
          <cell r="K35">
            <v>25.4</v>
          </cell>
        </row>
        <row r="36">
          <cell r="I36" t="str">
            <v>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28.420000000000005</v>
          </cell>
          <cell r="C10">
            <v>31</v>
          </cell>
          <cell r="D10">
            <v>25.4</v>
          </cell>
          <cell r="E10">
            <v>41.6</v>
          </cell>
          <cell r="F10">
            <v>53</v>
          </cell>
          <cell r="G10">
            <v>33</v>
          </cell>
          <cell r="H10">
            <v>5.7600000000000007</v>
          </cell>
          <cell r="I10" t="str">
            <v>NO</v>
          </cell>
          <cell r="J10">
            <v>19.8</v>
          </cell>
          <cell r="K10">
            <v>0</v>
          </cell>
        </row>
        <row r="11">
          <cell r="B11">
            <v>23.341666666666665</v>
          </cell>
          <cell r="C11">
            <v>31.2</v>
          </cell>
          <cell r="D11">
            <v>14.7</v>
          </cell>
          <cell r="E11">
            <v>59.5</v>
          </cell>
          <cell r="F11">
            <v>88</v>
          </cell>
          <cell r="G11">
            <v>31</v>
          </cell>
          <cell r="H11">
            <v>0</v>
          </cell>
          <cell r="I11" t="str">
            <v>N</v>
          </cell>
          <cell r="J11">
            <v>14.76</v>
          </cell>
          <cell r="K11">
            <v>0</v>
          </cell>
        </row>
        <row r="12">
          <cell r="B12">
            <v>24.420833333333338</v>
          </cell>
          <cell r="C12">
            <v>32.200000000000003</v>
          </cell>
          <cell r="D12">
            <v>16.899999999999999</v>
          </cell>
          <cell r="E12">
            <v>66.708333333333329</v>
          </cell>
          <cell r="F12">
            <v>90</v>
          </cell>
          <cell r="G12">
            <v>40</v>
          </cell>
          <cell r="H12">
            <v>1.8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22.862499999999997</v>
          </cell>
          <cell r="C13">
            <v>27.1</v>
          </cell>
          <cell r="D13">
            <v>20.100000000000001</v>
          </cell>
          <cell r="E13">
            <v>85.125</v>
          </cell>
          <cell r="F13">
            <v>94</v>
          </cell>
          <cell r="G13">
            <v>64</v>
          </cell>
          <cell r="H13">
            <v>0</v>
          </cell>
          <cell r="I13" t="str">
            <v>SO</v>
          </cell>
          <cell r="J13">
            <v>14.04</v>
          </cell>
          <cell r="K13">
            <v>20.6</v>
          </cell>
        </row>
        <row r="14">
          <cell r="B14">
            <v>24.466666666666669</v>
          </cell>
          <cell r="C14">
            <v>31.4</v>
          </cell>
          <cell r="D14">
            <v>19.399999999999999</v>
          </cell>
          <cell r="E14">
            <v>81.583333333333329</v>
          </cell>
          <cell r="F14">
            <v>95</v>
          </cell>
          <cell r="G14">
            <v>56</v>
          </cell>
          <cell r="H14">
            <v>0</v>
          </cell>
          <cell r="I14" t="str">
            <v>NE</v>
          </cell>
          <cell r="J14">
            <v>10.08</v>
          </cell>
          <cell r="K14">
            <v>0</v>
          </cell>
        </row>
        <row r="15">
          <cell r="B15">
            <v>23.999999999999996</v>
          </cell>
          <cell r="C15">
            <v>25.8</v>
          </cell>
          <cell r="D15">
            <v>22.9</v>
          </cell>
          <cell r="E15">
            <v>88.769230769230774</v>
          </cell>
          <cell r="F15">
            <v>93</v>
          </cell>
          <cell r="G15">
            <v>79</v>
          </cell>
          <cell r="H15">
            <v>0</v>
          </cell>
          <cell r="I15" t="str">
            <v>L</v>
          </cell>
          <cell r="J15">
            <v>2.16</v>
          </cell>
          <cell r="K15">
            <v>1.4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NO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27.616666666666671</v>
          </cell>
          <cell r="C5">
            <v>31.8</v>
          </cell>
          <cell r="D5">
            <v>22.5</v>
          </cell>
          <cell r="E5">
            <v>74.333333333333329</v>
          </cell>
          <cell r="F5">
            <v>91</v>
          </cell>
          <cell r="G5">
            <v>51</v>
          </cell>
          <cell r="H5">
            <v>6.12</v>
          </cell>
          <cell r="I5" t="str">
            <v>NE</v>
          </cell>
          <cell r="J5">
            <v>21.6</v>
          </cell>
          <cell r="K5">
            <v>1.5999999999999999</v>
          </cell>
        </row>
        <row r="6">
          <cell r="B6">
            <v>27.679166666666664</v>
          </cell>
          <cell r="C6">
            <v>33.799999999999997</v>
          </cell>
          <cell r="D6">
            <v>23.7</v>
          </cell>
          <cell r="E6">
            <v>72</v>
          </cell>
          <cell r="F6">
            <v>89</v>
          </cell>
          <cell r="G6">
            <v>48</v>
          </cell>
          <cell r="H6">
            <v>6.48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27.025000000000002</v>
          </cell>
          <cell r="C7">
            <v>32.200000000000003</v>
          </cell>
          <cell r="D7">
            <v>23.2</v>
          </cell>
          <cell r="E7">
            <v>77.75</v>
          </cell>
          <cell r="F7">
            <v>93</v>
          </cell>
          <cell r="G7">
            <v>57</v>
          </cell>
          <cell r="H7">
            <v>9.3600000000000012</v>
          </cell>
          <cell r="I7" t="str">
            <v>N</v>
          </cell>
          <cell r="J7">
            <v>29.880000000000003</v>
          </cell>
          <cell r="K7">
            <v>0</v>
          </cell>
        </row>
        <row r="8">
          <cell r="B8">
            <v>27.587499999999995</v>
          </cell>
          <cell r="C8">
            <v>33.9</v>
          </cell>
          <cell r="D8">
            <v>24</v>
          </cell>
          <cell r="E8">
            <v>76.75</v>
          </cell>
          <cell r="F8">
            <v>90</v>
          </cell>
          <cell r="G8">
            <v>49</v>
          </cell>
          <cell r="H8">
            <v>7.2</v>
          </cell>
          <cell r="I8" t="str">
            <v>N</v>
          </cell>
          <cell r="J8">
            <v>23.040000000000003</v>
          </cell>
          <cell r="K8">
            <v>0.4</v>
          </cell>
        </row>
        <row r="9">
          <cell r="B9">
            <v>25.426086956521743</v>
          </cell>
          <cell r="C9">
            <v>29.2</v>
          </cell>
          <cell r="D9">
            <v>22.8</v>
          </cell>
          <cell r="E9">
            <v>85.304347826086953</v>
          </cell>
          <cell r="F9">
            <v>93</v>
          </cell>
          <cell r="G9">
            <v>72</v>
          </cell>
          <cell r="H9">
            <v>5.7600000000000007</v>
          </cell>
          <cell r="I9" t="str">
            <v>SE</v>
          </cell>
          <cell r="J9">
            <v>39.24</v>
          </cell>
          <cell r="K9">
            <v>47.800000000000011</v>
          </cell>
        </row>
        <row r="10">
          <cell r="B10">
            <v>25.904166666666665</v>
          </cell>
          <cell r="C10">
            <v>31.3</v>
          </cell>
          <cell r="D10">
            <v>22.9</v>
          </cell>
          <cell r="E10">
            <v>68.625</v>
          </cell>
          <cell r="F10">
            <v>88</v>
          </cell>
          <cell r="G10">
            <v>46</v>
          </cell>
          <cell r="H10">
            <v>5.04</v>
          </cell>
          <cell r="I10" t="str">
            <v>S</v>
          </cell>
          <cell r="J10">
            <v>18.720000000000002</v>
          </cell>
          <cell r="K10">
            <v>0</v>
          </cell>
        </row>
        <row r="11">
          <cell r="B11">
            <v>26.466666666666658</v>
          </cell>
          <cell r="C11">
            <v>33.1</v>
          </cell>
          <cell r="D11">
            <v>19.899999999999999</v>
          </cell>
          <cell r="E11">
            <v>62.375</v>
          </cell>
          <cell r="F11">
            <v>86</v>
          </cell>
          <cell r="G11">
            <v>36</v>
          </cell>
          <cell r="H11">
            <v>4.6800000000000006</v>
          </cell>
          <cell r="I11" t="str">
            <v>SE</v>
          </cell>
          <cell r="J11">
            <v>18.720000000000002</v>
          </cell>
          <cell r="K11">
            <v>0</v>
          </cell>
        </row>
        <row r="12">
          <cell r="B12">
            <v>27.095652173913042</v>
          </cell>
          <cell r="C12">
            <v>32.5</v>
          </cell>
          <cell r="D12">
            <v>23</v>
          </cell>
          <cell r="E12">
            <v>68.173913043478265</v>
          </cell>
          <cell r="F12">
            <v>89</v>
          </cell>
          <cell r="G12">
            <v>50</v>
          </cell>
          <cell r="H12">
            <v>0.72000000000000008</v>
          </cell>
          <cell r="I12" t="str">
            <v>S</v>
          </cell>
          <cell r="J12">
            <v>12.6</v>
          </cell>
          <cell r="K12">
            <v>0</v>
          </cell>
        </row>
        <row r="13">
          <cell r="B13">
            <v>24.033333333333335</v>
          </cell>
          <cell r="C13">
            <v>27.9</v>
          </cell>
          <cell r="D13">
            <v>22</v>
          </cell>
          <cell r="E13">
            <v>89.083333333333329</v>
          </cell>
          <cell r="F13">
            <v>94</v>
          </cell>
          <cell r="G13">
            <v>71</v>
          </cell>
          <cell r="H13">
            <v>16.920000000000002</v>
          </cell>
          <cell r="I13" t="str">
            <v>S</v>
          </cell>
          <cell r="J13">
            <v>38.159999999999997</v>
          </cell>
          <cell r="K13">
            <v>66.600000000000009</v>
          </cell>
        </row>
        <row r="14">
          <cell r="B14">
            <v>25.904166666666665</v>
          </cell>
          <cell r="C14">
            <v>31.1</v>
          </cell>
          <cell r="D14">
            <v>22.7</v>
          </cell>
          <cell r="E14">
            <v>81.708333333333329</v>
          </cell>
          <cell r="F14">
            <v>94</v>
          </cell>
          <cell r="G14">
            <v>59</v>
          </cell>
          <cell r="H14">
            <v>7.9200000000000008</v>
          </cell>
          <cell r="I14" t="str">
            <v>NE</v>
          </cell>
          <cell r="J14">
            <v>16.920000000000002</v>
          </cell>
          <cell r="K14">
            <v>0</v>
          </cell>
        </row>
        <row r="15">
          <cell r="B15">
            <v>26.895833333333329</v>
          </cell>
          <cell r="C15">
            <v>31.8</v>
          </cell>
          <cell r="D15">
            <v>23.1</v>
          </cell>
          <cell r="E15">
            <v>80.083333333333329</v>
          </cell>
          <cell r="F15">
            <v>94</v>
          </cell>
          <cell r="G15">
            <v>59</v>
          </cell>
          <cell r="H15">
            <v>11.520000000000001</v>
          </cell>
          <cell r="I15" t="str">
            <v>N</v>
          </cell>
          <cell r="J15">
            <v>27.36</v>
          </cell>
          <cell r="K15">
            <v>20.399999999999999</v>
          </cell>
        </row>
        <row r="16">
          <cell r="B16">
            <v>28.995833333333334</v>
          </cell>
          <cell r="C16">
            <v>35.1</v>
          </cell>
          <cell r="D16">
            <v>24.8</v>
          </cell>
          <cell r="E16">
            <v>71.666666666666671</v>
          </cell>
          <cell r="F16">
            <v>90</v>
          </cell>
          <cell r="G16">
            <v>45</v>
          </cell>
          <cell r="H16">
            <v>9</v>
          </cell>
          <cell r="I16" t="str">
            <v>SE</v>
          </cell>
          <cell r="J16">
            <v>25.92</v>
          </cell>
          <cell r="K16">
            <v>0</v>
          </cell>
        </row>
        <row r="17">
          <cell r="B17">
            <v>26.195833333333336</v>
          </cell>
          <cell r="C17">
            <v>31.2</v>
          </cell>
          <cell r="D17">
            <v>22</v>
          </cell>
          <cell r="E17">
            <v>74.416666666666671</v>
          </cell>
          <cell r="F17">
            <v>91</v>
          </cell>
          <cell r="G17">
            <v>54</v>
          </cell>
          <cell r="H17">
            <v>19.440000000000001</v>
          </cell>
          <cell r="I17" t="str">
            <v>S</v>
          </cell>
          <cell r="J17">
            <v>38.159999999999997</v>
          </cell>
          <cell r="K17">
            <v>0</v>
          </cell>
        </row>
        <row r="18">
          <cell r="B18">
            <v>27.658333333333331</v>
          </cell>
          <cell r="C18">
            <v>32.299999999999997</v>
          </cell>
          <cell r="D18">
            <v>23.1</v>
          </cell>
          <cell r="E18">
            <v>75.666666666666671</v>
          </cell>
          <cell r="F18">
            <v>93</v>
          </cell>
          <cell r="G18">
            <v>56</v>
          </cell>
          <cell r="H18">
            <v>9.3600000000000012</v>
          </cell>
          <cell r="I18" t="str">
            <v>N</v>
          </cell>
          <cell r="J18">
            <v>22.32</v>
          </cell>
          <cell r="K18">
            <v>0</v>
          </cell>
        </row>
        <row r="19">
          <cell r="B19">
            <v>28.045833333333334</v>
          </cell>
          <cell r="C19">
            <v>34.200000000000003</v>
          </cell>
          <cell r="D19">
            <v>22.3</v>
          </cell>
          <cell r="E19">
            <v>70.291666666666671</v>
          </cell>
          <cell r="F19">
            <v>92</v>
          </cell>
          <cell r="G19">
            <v>47</v>
          </cell>
          <cell r="H19">
            <v>21.6</v>
          </cell>
          <cell r="I19" t="str">
            <v>N</v>
          </cell>
          <cell r="J19">
            <v>45</v>
          </cell>
          <cell r="K19">
            <v>0</v>
          </cell>
        </row>
        <row r="20">
          <cell r="B20">
            <v>27.320833333333326</v>
          </cell>
          <cell r="C20">
            <v>32.5</v>
          </cell>
          <cell r="D20">
            <v>24.7</v>
          </cell>
          <cell r="E20">
            <v>76.541666666666671</v>
          </cell>
          <cell r="F20">
            <v>88</v>
          </cell>
          <cell r="G20">
            <v>60</v>
          </cell>
          <cell r="H20" t="str">
            <v>*</v>
          </cell>
          <cell r="I20" t="str">
            <v>N</v>
          </cell>
          <cell r="J20">
            <v>23.400000000000002</v>
          </cell>
          <cell r="K20">
            <v>2.8</v>
          </cell>
        </row>
        <row r="21">
          <cell r="B21">
            <v>24.960869565217394</v>
          </cell>
          <cell r="C21">
            <v>28.1</v>
          </cell>
          <cell r="D21">
            <v>22.4</v>
          </cell>
          <cell r="E21">
            <v>84</v>
          </cell>
          <cell r="F21">
            <v>94</v>
          </cell>
          <cell r="G21">
            <v>67</v>
          </cell>
          <cell r="H21">
            <v>0.36000000000000004</v>
          </cell>
          <cell r="I21" t="str">
            <v>O</v>
          </cell>
          <cell r="J21">
            <v>19.079999999999998</v>
          </cell>
          <cell r="K21">
            <v>7.3999999999999995</v>
          </cell>
        </row>
        <row r="22">
          <cell r="B22">
            <v>26.495833333333337</v>
          </cell>
          <cell r="C22">
            <v>31.3</v>
          </cell>
          <cell r="D22">
            <v>23.4</v>
          </cell>
          <cell r="E22">
            <v>78</v>
          </cell>
          <cell r="F22">
            <v>93</v>
          </cell>
          <cell r="G22">
            <v>54</v>
          </cell>
          <cell r="H22">
            <v>0.36000000000000004</v>
          </cell>
          <cell r="I22" t="str">
            <v>N</v>
          </cell>
          <cell r="J22">
            <v>24.12</v>
          </cell>
          <cell r="K22">
            <v>0</v>
          </cell>
        </row>
        <row r="23">
          <cell r="B23">
            <v>27.041666666666668</v>
          </cell>
          <cell r="C23">
            <v>32</v>
          </cell>
          <cell r="D23">
            <v>24.1</v>
          </cell>
          <cell r="E23">
            <v>81.083333333333329</v>
          </cell>
          <cell r="F23">
            <v>93</v>
          </cell>
          <cell r="G23">
            <v>60</v>
          </cell>
          <cell r="H23">
            <v>0</v>
          </cell>
          <cell r="I23" t="str">
            <v>NE</v>
          </cell>
          <cell r="J23">
            <v>17.64</v>
          </cell>
          <cell r="K23">
            <v>1.6</v>
          </cell>
        </row>
        <row r="24">
          <cell r="B24">
            <v>28.3</v>
          </cell>
          <cell r="C24">
            <v>34.5</v>
          </cell>
          <cell r="D24">
            <v>23.1</v>
          </cell>
          <cell r="E24">
            <v>73.333333333333329</v>
          </cell>
          <cell r="F24">
            <v>94</v>
          </cell>
          <cell r="G24">
            <v>44</v>
          </cell>
          <cell r="H24">
            <v>0.36000000000000004</v>
          </cell>
          <cell r="I24" t="str">
            <v>N</v>
          </cell>
          <cell r="J24">
            <v>21.96</v>
          </cell>
          <cell r="K24">
            <v>0.4</v>
          </cell>
        </row>
        <row r="25">
          <cell r="B25">
            <v>25.099999999999998</v>
          </cell>
          <cell r="C25">
            <v>30.1</v>
          </cell>
          <cell r="D25">
            <v>22.8</v>
          </cell>
          <cell r="E25">
            <v>83.958333333333329</v>
          </cell>
          <cell r="F25">
            <v>92</v>
          </cell>
          <cell r="G25">
            <v>66</v>
          </cell>
          <cell r="H25">
            <v>0</v>
          </cell>
          <cell r="I25" t="str">
            <v>N</v>
          </cell>
          <cell r="J25">
            <v>21.240000000000002</v>
          </cell>
          <cell r="K25">
            <v>5.8</v>
          </cell>
        </row>
        <row r="26">
          <cell r="B26">
            <v>25.566666666666663</v>
          </cell>
          <cell r="C26">
            <v>31.5</v>
          </cell>
          <cell r="D26">
            <v>22.4</v>
          </cell>
          <cell r="E26">
            <v>79.708333333333329</v>
          </cell>
          <cell r="F26">
            <v>93</v>
          </cell>
          <cell r="G26">
            <v>52</v>
          </cell>
          <cell r="H26">
            <v>0</v>
          </cell>
          <cell r="I26" t="str">
            <v>S</v>
          </cell>
          <cell r="J26">
            <v>0</v>
          </cell>
          <cell r="K26">
            <v>0.2</v>
          </cell>
        </row>
        <row r="27">
          <cell r="B27">
            <v>25.733333333333331</v>
          </cell>
          <cell r="C27">
            <v>32.5</v>
          </cell>
          <cell r="D27">
            <v>21.4</v>
          </cell>
          <cell r="E27">
            <v>72.875</v>
          </cell>
          <cell r="F27">
            <v>94</v>
          </cell>
          <cell r="G27">
            <v>48</v>
          </cell>
          <cell r="H27">
            <v>0</v>
          </cell>
          <cell r="I27" t="str">
            <v>S</v>
          </cell>
          <cell r="J27">
            <v>23.400000000000002</v>
          </cell>
          <cell r="K27">
            <v>26.4</v>
          </cell>
        </row>
        <row r="28">
          <cell r="B28">
            <v>27.704166666666669</v>
          </cell>
          <cell r="C28">
            <v>34.4</v>
          </cell>
          <cell r="D28">
            <v>21.8</v>
          </cell>
          <cell r="E28">
            <v>67.5</v>
          </cell>
          <cell r="F28">
            <v>91</v>
          </cell>
          <cell r="G28">
            <v>40</v>
          </cell>
          <cell r="H28">
            <v>0</v>
          </cell>
          <cell r="I28" t="str">
            <v>S</v>
          </cell>
          <cell r="J28">
            <v>0</v>
          </cell>
          <cell r="K28">
            <v>0</v>
          </cell>
        </row>
        <row r="29">
          <cell r="B29">
            <v>27.829166666666666</v>
          </cell>
          <cell r="C29">
            <v>34.799999999999997</v>
          </cell>
          <cell r="D29">
            <v>24</v>
          </cell>
          <cell r="E29">
            <v>76.333333333333329</v>
          </cell>
          <cell r="F29">
            <v>90</v>
          </cell>
          <cell r="G29">
            <v>52</v>
          </cell>
          <cell r="H29">
            <v>0</v>
          </cell>
          <cell r="I29" t="str">
            <v>NE</v>
          </cell>
          <cell r="J29">
            <v>39.6</v>
          </cell>
          <cell r="K29">
            <v>0.4</v>
          </cell>
        </row>
        <row r="30">
          <cell r="B30">
            <v>27.512500000000003</v>
          </cell>
          <cell r="C30">
            <v>34.6</v>
          </cell>
          <cell r="D30">
            <v>22.7</v>
          </cell>
          <cell r="E30">
            <v>75.875</v>
          </cell>
          <cell r="F30">
            <v>92</v>
          </cell>
          <cell r="G30">
            <v>48</v>
          </cell>
          <cell r="H30">
            <v>0</v>
          </cell>
          <cell r="I30" t="str">
            <v>O</v>
          </cell>
          <cell r="J30">
            <v>27</v>
          </cell>
          <cell r="K30">
            <v>0</v>
          </cell>
        </row>
        <row r="31">
          <cell r="B31">
            <v>28.083333333333332</v>
          </cell>
          <cell r="C31">
            <v>35.299999999999997</v>
          </cell>
          <cell r="D31">
            <v>23</v>
          </cell>
          <cell r="E31">
            <v>71.958333333333329</v>
          </cell>
          <cell r="F31">
            <v>90</v>
          </cell>
          <cell r="G31">
            <v>44</v>
          </cell>
          <cell r="H31">
            <v>1.08</v>
          </cell>
          <cell r="I31" t="str">
            <v>S</v>
          </cell>
          <cell r="J31">
            <v>34.92</v>
          </cell>
          <cell r="K31">
            <v>0</v>
          </cell>
        </row>
        <row r="32">
          <cell r="B32">
            <v>27.699999999999992</v>
          </cell>
          <cell r="C32">
            <v>34.6</v>
          </cell>
          <cell r="D32">
            <v>22.5</v>
          </cell>
          <cell r="E32">
            <v>72</v>
          </cell>
          <cell r="F32">
            <v>92</v>
          </cell>
          <cell r="G32">
            <v>42</v>
          </cell>
          <cell r="H32">
            <v>0</v>
          </cell>
          <cell r="I32" t="str">
            <v>L</v>
          </cell>
          <cell r="J32">
            <v>28.8</v>
          </cell>
          <cell r="K32">
            <v>1.2</v>
          </cell>
        </row>
        <row r="33">
          <cell r="B33">
            <v>27.033333333333331</v>
          </cell>
          <cell r="C33">
            <v>33.5</v>
          </cell>
          <cell r="D33">
            <v>22.5</v>
          </cell>
          <cell r="E33">
            <v>76.166666666666671</v>
          </cell>
          <cell r="F33">
            <v>93</v>
          </cell>
          <cell r="G33">
            <v>51</v>
          </cell>
          <cell r="H33">
            <v>3.6</v>
          </cell>
          <cell r="I33" t="str">
            <v>S</v>
          </cell>
          <cell r="J33">
            <v>33.480000000000004</v>
          </cell>
          <cell r="K33">
            <v>8.6</v>
          </cell>
        </row>
        <row r="34">
          <cell r="B34">
            <v>29.579166666666676</v>
          </cell>
          <cell r="C34">
            <v>36.799999999999997</v>
          </cell>
          <cell r="D34">
            <v>23.8</v>
          </cell>
          <cell r="E34">
            <v>69.125</v>
          </cell>
          <cell r="F34">
            <v>91</v>
          </cell>
          <cell r="G34">
            <v>33</v>
          </cell>
          <cell r="H34">
            <v>11.879999999999999</v>
          </cell>
          <cell r="I34" t="str">
            <v>S</v>
          </cell>
          <cell r="J34">
            <v>27.720000000000002</v>
          </cell>
          <cell r="K34">
            <v>0</v>
          </cell>
        </row>
        <row r="35">
          <cell r="B35">
            <v>25.900000000000002</v>
          </cell>
          <cell r="C35">
            <v>34.299999999999997</v>
          </cell>
          <cell r="D35">
            <v>22.7</v>
          </cell>
          <cell r="E35">
            <v>82.666666666666671</v>
          </cell>
          <cell r="F35">
            <v>93</v>
          </cell>
          <cell r="G35">
            <v>51</v>
          </cell>
          <cell r="H35">
            <v>15.840000000000002</v>
          </cell>
          <cell r="I35" t="str">
            <v>SO</v>
          </cell>
          <cell r="J35">
            <v>39.6</v>
          </cell>
          <cell r="K35">
            <v>28.799999999999997</v>
          </cell>
        </row>
        <row r="36">
          <cell r="I36" t="str">
            <v>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25.150000000000002</v>
          </cell>
          <cell r="C5">
            <v>32.200000000000003</v>
          </cell>
          <cell r="D5">
            <v>21.5</v>
          </cell>
          <cell r="E5">
            <v>83.75</v>
          </cell>
          <cell r="F5">
            <v>97</v>
          </cell>
          <cell r="G5">
            <v>59</v>
          </cell>
          <cell r="H5">
            <v>18.720000000000002</v>
          </cell>
          <cell r="I5" t="str">
            <v>O</v>
          </cell>
          <cell r="J5">
            <v>44.64</v>
          </cell>
          <cell r="K5">
            <v>12</v>
          </cell>
        </row>
        <row r="6">
          <cell r="B6">
            <v>26.420833333333334</v>
          </cell>
          <cell r="C6">
            <v>33.299999999999997</v>
          </cell>
          <cell r="D6">
            <v>22.5</v>
          </cell>
          <cell r="E6">
            <v>78.291666666666671</v>
          </cell>
          <cell r="F6">
            <v>96</v>
          </cell>
          <cell r="G6">
            <v>47</v>
          </cell>
          <cell r="H6">
            <v>11.16</v>
          </cell>
          <cell r="I6" t="str">
            <v>SE</v>
          </cell>
          <cell r="J6">
            <v>31.680000000000003</v>
          </cell>
          <cell r="K6">
            <v>0.2</v>
          </cell>
        </row>
        <row r="7">
          <cell r="B7">
            <v>25.349999999999998</v>
          </cell>
          <cell r="C7">
            <v>31.4</v>
          </cell>
          <cell r="D7">
            <v>20.8</v>
          </cell>
          <cell r="E7">
            <v>83.833333333333329</v>
          </cell>
          <cell r="F7">
            <v>97</v>
          </cell>
          <cell r="G7">
            <v>56</v>
          </cell>
          <cell r="H7">
            <v>18.720000000000002</v>
          </cell>
          <cell r="I7" t="str">
            <v>NE</v>
          </cell>
          <cell r="J7">
            <v>57.6</v>
          </cell>
          <cell r="K7">
            <v>15.4</v>
          </cell>
        </row>
        <row r="8">
          <cell r="B8">
            <v>24.512500000000003</v>
          </cell>
          <cell r="C8">
            <v>31.4</v>
          </cell>
          <cell r="D8">
            <v>22.5</v>
          </cell>
          <cell r="E8">
            <v>89.875</v>
          </cell>
          <cell r="F8">
            <v>97</v>
          </cell>
          <cell r="G8">
            <v>63</v>
          </cell>
          <cell r="H8">
            <v>10.44</v>
          </cell>
          <cell r="I8" t="str">
            <v>NE</v>
          </cell>
          <cell r="J8">
            <v>45.36</v>
          </cell>
          <cell r="K8">
            <v>20</v>
          </cell>
        </row>
        <row r="9">
          <cell r="B9">
            <v>23.575000000000003</v>
          </cell>
          <cell r="C9">
            <v>26.8</v>
          </cell>
          <cell r="D9">
            <v>22.2</v>
          </cell>
          <cell r="E9">
            <v>92.791666666666671</v>
          </cell>
          <cell r="F9">
            <v>98</v>
          </cell>
          <cell r="G9">
            <v>81</v>
          </cell>
          <cell r="H9">
            <v>20.16</v>
          </cell>
          <cell r="I9" t="str">
            <v>NO</v>
          </cell>
          <cell r="J9">
            <v>42.84</v>
          </cell>
          <cell r="K9">
            <v>17</v>
          </cell>
        </row>
        <row r="10">
          <cell r="B10">
            <v>24.650000000000002</v>
          </cell>
          <cell r="C10">
            <v>30.7</v>
          </cell>
          <cell r="D10">
            <v>19.899999999999999</v>
          </cell>
          <cell r="E10">
            <v>69.333333333333329</v>
          </cell>
          <cell r="F10">
            <v>94</v>
          </cell>
          <cell r="G10">
            <v>40</v>
          </cell>
          <cell r="H10">
            <v>12.24</v>
          </cell>
          <cell r="I10" t="str">
            <v>SO</v>
          </cell>
          <cell r="J10">
            <v>29.52</v>
          </cell>
          <cell r="K10">
            <v>0.60000000000000009</v>
          </cell>
        </row>
        <row r="11">
          <cell r="B11">
            <v>24.866666666666671</v>
          </cell>
          <cell r="C11">
            <v>31.5</v>
          </cell>
          <cell r="D11">
            <v>18.8</v>
          </cell>
          <cell r="E11">
            <v>52.625</v>
          </cell>
          <cell r="F11">
            <v>72</v>
          </cell>
          <cell r="G11">
            <v>27</v>
          </cell>
          <cell r="H11">
            <v>11.520000000000001</v>
          </cell>
          <cell r="I11" t="str">
            <v>S</v>
          </cell>
          <cell r="J11">
            <v>25.56</v>
          </cell>
          <cell r="K11">
            <v>0</v>
          </cell>
        </row>
        <row r="12">
          <cell r="B12">
            <v>25.6875</v>
          </cell>
          <cell r="C12">
            <v>32.9</v>
          </cell>
          <cell r="D12">
            <v>18.5</v>
          </cell>
          <cell r="E12">
            <v>62.291666666666664</v>
          </cell>
          <cell r="F12">
            <v>90</v>
          </cell>
          <cell r="G12">
            <v>39</v>
          </cell>
          <cell r="H12">
            <v>17.64</v>
          </cell>
          <cell r="I12" t="str">
            <v>S</v>
          </cell>
          <cell r="J12">
            <v>36</v>
          </cell>
          <cell r="K12">
            <v>0</v>
          </cell>
        </row>
        <row r="13">
          <cell r="B13">
            <v>24.029166666666669</v>
          </cell>
          <cell r="C13">
            <v>27.2</v>
          </cell>
          <cell r="D13">
            <v>20.100000000000001</v>
          </cell>
          <cell r="E13">
            <v>80.708333333333329</v>
          </cell>
          <cell r="F13">
            <v>96</v>
          </cell>
          <cell r="G13">
            <v>64</v>
          </cell>
          <cell r="H13">
            <v>19.440000000000001</v>
          </cell>
          <cell r="I13" t="str">
            <v>S</v>
          </cell>
          <cell r="J13">
            <v>38.159999999999997</v>
          </cell>
          <cell r="K13">
            <v>13.799999999999999</v>
          </cell>
        </row>
        <row r="14">
          <cell r="B14">
            <v>25.916666666666668</v>
          </cell>
          <cell r="C14">
            <v>32.299999999999997</v>
          </cell>
          <cell r="D14">
            <v>21.6</v>
          </cell>
          <cell r="E14">
            <v>80.833333333333329</v>
          </cell>
          <cell r="F14">
            <v>97</v>
          </cell>
          <cell r="G14">
            <v>57</v>
          </cell>
          <cell r="H14">
            <v>8.2799999999999994</v>
          </cell>
          <cell r="I14" t="str">
            <v>L</v>
          </cell>
          <cell r="J14">
            <v>16.559999999999999</v>
          </cell>
          <cell r="K14">
            <v>0</v>
          </cell>
        </row>
        <row r="15">
          <cell r="B15">
            <v>25.083333333333332</v>
          </cell>
          <cell r="C15">
            <v>31.8</v>
          </cell>
          <cell r="D15">
            <v>21.5</v>
          </cell>
          <cell r="E15">
            <v>85.5</v>
          </cell>
          <cell r="F15">
            <v>97</v>
          </cell>
          <cell r="G15">
            <v>54</v>
          </cell>
          <cell r="H15">
            <v>18</v>
          </cell>
          <cell r="I15" t="str">
            <v>NO</v>
          </cell>
          <cell r="J15">
            <v>46.800000000000004</v>
          </cell>
          <cell r="K15">
            <v>9.1999999999999993</v>
          </cell>
        </row>
        <row r="16">
          <cell r="B16">
            <v>24.549999999999997</v>
          </cell>
          <cell r="C16">
            <v>33.9</v>
          </cell>
          <cell r="D16">
            <v>20.6</v>
          </cell>
          <cell r="E16">
            <v>85.375</v>
          </cell>
          <cell r="F16">
            <v>98</v>
          </cell>
          <cell r="G16">
            <v>52</v>
          </cell>
          <cell r="H16">
            <v>25.56</v>
          </cell>
          <cell r="I16" t="str">
            <v>NE</v>
          </cell>
          <cell r="J16">
            <v>77.400000000000006</v>
          </cell>
          <cell r="K16">
            <v>22.8</v>
          </cell>
        </row>
        <row r="17">
          <cell r="B17">
            <v>25.383333333333329</v>
          </cell>
          <cell r="C17">
            <v>31.7</v>
          </cell>
          <cell r="D17">
            <v>20.6</v>
          </cell>
          <cell r="E17">
            <v>77.5</v>
          </cell>
          <cell r="F17">
            <v>97</v>
          </cell>
          <cell r="G17">
            <v>51</v>
          </cell>
          <cell r="H17">
            <v>18.36</v>
          </cell>
          <cell r="I17" t="str">
            <v>L</v>
          </cell>
          <cell r="J17">
            <v>42.12</v>
          </cell>
          <cell r="K17">
            <v>11.6</v>
          </cell>
        </row>
        <row r="18">
          <cell r="B18">
            <v>24.220833333333331</v>
          </cell>
          <cell r="C18">
            <v>30</v>
          </cell>
          <cell r="D18">
            <v>21.2</v>
          </cell>
          <cell r="E18">
            <v>87</v>
          </cell>
          <cell r="F18">
            <v>97</v>
          </cell>
          <cell r="G18">
            <v>68</v>
          </cell>
          <cell r="H18">
            <v>27</v>
          </cell>
          <cell r="I18" t="str">
            <v>L</v>
          </cell>
          <cell r="J18">
            <v>41.04</v>
          </cell>
          <cell r="K18">
            <v>22.200000000000003</v>
          </cell>
        </row>
        <row r="19">
          <cell r="B19">
            <v>24.745833333333337</v>
          </cell>
          <cell r="C19">
            <v>31.6</v>
          </cell>
          <cell r="D19">
            <v>21.4</v>
          </cell>
          <cell r="E19">
            <v>86.958333333333329</v>
          </cell>
          <cell r="F19">
            <v>96</v>
          </cell>
          <cell r="G19">
            <v>63</v>
          </cell>
          <cell r="H19">
            <v>14.76</v>
          </cell>
          <cell r="I19" t="str">
            <v>NE</v>
          </cell>
          <cell r="J19">
            <v>50.04</v>
          </cell>
          <cell r="K19">
            <v>7</v>
          </cell>
        </row>
        <row r="20">
          <cell r="B20">
            <v>22.895833333333332</v>
          </cell>
          <cell r="C20">
            <v>27.3</v>
          </cell>
          <cell r="D20">
            <v>21</v>
          </cell>
          <cell r="E20">
            <v>88.916666666666671</v>
          </cell>
          <cell r="F20">
            <v>98</v>
          </cell>
          <cell r="G20">
            <v>72</v>
          </cell>
          <cell r="H20">
            <v>20.52</v>
          </cell>
          <cell r="I20" t="str">
            <v>SE</v>
          </cell>
          <cell r="J20">
            <v>32.04</v>
          </cell>
          <cell r="K20">
            <v>25.4</v>
          </cell>
        </row>
        <row r="21">
          <cell r="B21">
            <v>22.375000000000004</v>
          </cell>
          <cell r="C21">
            <v>27.3</v>
          </cell>
          <cell r="D21">
            <v>20.5</v>
          </cell>
          <cell r="E21">
            <v>92.75</v>
          </cell>
          <cell r="F21">
            <v>98</v>
          </cell>
          <cell r="G21">
            <v>75</v>
          </cell>
          <cell r="H21">
            <v>14.4</v>
          </cell>
          <cell r="I21" t="str">
            <v>NE</v>
          </cell>
          <cell r="J21">
            <v>28.8</v>
          </cell>
          <cell r="K21">
            <v>20.400000000000002</v>
          </cell>
        </row>
        <row r="22">
          <cell r="B22">
            <v>23.704166666666666</v>
          </cell>
          <cell r="C22">
            <v>29</v>
          </cell>
          <cell r="D22">
            <v>21</v>
          </cell>
          <cell r="E22">
            <v>88.708333333333329</v>
          </cell>
          <cell r="F22">
            <v>98</v>
          </cell>
          <cell r="G22">
            <v>66</v>
          </cell>
          <cell r="H22">
            <v>8.64</v>
          </cell>
          <cell r="I22" t="str">
            <v>S</v>
          </cell>
          <cell r="J22">
            <v>18</v>
          </cell>
          <cell r="K22">
            <v>1.5999999999999999</v>
          </cell>
        </row>
        <row r="23">
          <cell r="B23">
            <v>25.675000000000001</v>
          </cell>
          <cell r="C23">
            <v>32.4</v>
          </cell>
          <cell r="D23">
            <v>22.5</v>
          </cell>
          <cell r="E23">
            <v>84.541666666666671</v>
          </cell>
          <cell r="F23">
            <v>96</v>
          </cell>
          <cell r="G23">
            <v>57</v>
          </cell>
          <cell r="H23">
            <v>13.32</v>
          </cell>
          <cell r="I23" t="str">
            <v>NE</v>
          </cell>
          <cell r="J23">
            <v>33.840000000000003</v>
          </cell>
          <cell r="K23">
            <v>1.2</v>
          </cell>
        </row>
        <row r="24">
          <cell r="B24">
            <v>25.158333333333335</v>
          </cell>
          <cell r="C24">
            <v>32.799999999999997</v>
          </cell>
          <cell r="D24">
            <v>22.2</v>
          </cell>
          <cell r="E24">
            <v>85.541666666666671</v>
          </cell>
          <cell r="F24">
            <v>94</v>
          </cell>
          <cell r="G24">
            <v>51</v>
          </cell>
          <cell r="H24">
            <v>15.48</v>
          </cell>
          <cell r="I24" t="str">
            <v>N</v>
          </cell>
          <cell r="J24">
            <v>41.76</v>
          </cell>
          <cell r="K24">
            <v>9.5999999999999979</v>
          </cell>
        </row>
        <row r="25">
          <cell r="B25">
            <v>23.199999999999992</v>
          </cell>
          <cell r="C25">
            <v>26.4</v>
          </cell>
          <cell r="D25">
            <v>21</v>
          </cell>
          <cell r="E25">
            <v>88.25</v>
          </cell>
          <cell r="F25">
            <v>97</v>
          </cell>
          <cell r="G25">
            <v>67</v>
          </cell>
          <cell r="H25">
            <v>22.68</v>
          </cell>
          <cell r="I25" t="str">
            <v>N</v>
          </cell>
          <cell r="J25">
            <v>47.88</v>
          </cell>
          <cell r="K25">
            <v>3.2000000000000006</v>
          </cell>
        </row>
        <row r="26">
          <cell r="B26">
            <v>24.933333333333334</v>
          </cell>
          <cell r="C26">
            <v>30.6</v>
          </cell>
          <cell r="D26">
            <v>21.1</v>
          </cell>
          <cell r="E26">
            <v>80.416666666666671</v>
          </cell>
          <cell r="F26">
            <v>97</v>
          </cell>
          <cell r="G26">
            <v>56</v>
          </cell>
          <cell r="H26">
            <v>9.7200000000000006</v>
          </cell>
          <cell r="I26" t="str">
            <v>O</v>
          </cell>
          <cell r="J26">
            <v>27.720000000000002</v>
          </cell>
          <cell r="K26">
            <v>0</v>
          </cell>
        </row>
        <row r="27">
          <cell r="B27">
            <v>25.629166666666663</v>
          </cell>
          <cell r="C27">
            <v>32.6</v>
          </cell>
          <cell r="D27">
            <v>18.899999999999999</v>
          </cell>
          <cell r="E27">
            <v>64.833333333333329</v>
          </cell>
          <cell r="F27">
            <v>92</v>
          </cell>
          <cell r="G27">
            <v>29</v>
          </cell>
          <cell r="H27">
            <v>13.68</v>
          </cell>
          <cell r="I27" t="str">
            <v>S</v>
          </cell>
          <cell r="J27">
            <v>30.6</v>
          </cell>
          <cell r="K27">
            <v>0</v>
          </cell>
        </row>
        <row r="28">
          <cell r="B28">
            <v>26.104166666666668</v>
          </cell>
          <cell r="C28">
            <v>33.700000000000003</v>
          </cell>
          <cell r="D28">
            <v>18.2</v>
          </cell>
          <cell r="E28">
            <v>64.791666666666671</v>
          </cell>
          <cell r="F28">
            <v>94</v>
          </cell>
          <cell r="G28">
            <v>39</v>
          </cell>
          <cell r="H28">
            <v>11.879999999999999</v>
          </cell>
          <cell r="I28" t="str">
            <v>S</v>
          </cell>
          <cell r="J28">
            <v>24.12</v>
          </cell>
          <cell r="K28">
            <v>0</v>
          </cell>
        </row>
        <row r="29">
          <cell r="B29">
            <v>28.416666666666668</v>
          </cell>
          <cell r="C29">
            <v>35.9</v>
          </cell>
          <cell r="D29">
            <v>22</v>
          </cell>
          <cell r="E29">
            <v>65.291666666666671</v>
          </cell>
          <cell r="F29">
            <v>91</v>
          </cell>
          <cell r="G29">
            <v>39</v>
          </cell>
          <cell r="H29">
            <v>16.2</v>
          </cell>
          <cell r="I29" t="str">
            <v>SE</v>
          </cell>
          <cell r="J29">
            <v>30.6</v>
          </cell>
          <cell r="K29">
            <v>0</v>
          </cell>
        </row>
        <row r="30">
          <cell r="B30">
            <v>28.058333333333337</v>
          </cell>
          <cell r="C30">
            <v>35.700000000000003</v>
          </cell>
          <cell r="D30">
            <v>21.9</v>
          </cell>
          <cell r="E30">
            <v>66.375</v>
          </cell>
          <cell r="F30">
            <v>92</v>
          </cell>
          <cell r="G30">
            <v>41</v>
          </cell>
          <cell r="H30">
            <v>12.96</v>
          </cell>
          <cell r="I30" t="str">
            <v>NE</v>
          </cell>
          <cell r="J30">
            <v>52.92</v>
          </cell>
          <cell r="K30">
            <v>0</v>
          </cell>
        </row>
        <row r="31">
          <cell r="B31">
            <v>29.512499999999999</v>
          </cell>
          <cell r="C31">
            <v>36.4</v>
          </cell>
          <cell r="D31">
            <v>23.1</v>
          </cell>
          <cell r="E31">
            <v>61.375</v>
          </cell>
          <cell r="F31">
            <v>92</v>
          </cell>
          <cell r="G31">
            <v>33</v>
          </cell>
          <cell r="H31">
            <v>18.36</v>
          </cell>
          <cell r="I31" t="str">
            <v>L</v>
          </cell>
          <cell r="J31">
            <v>33.840000000000003</v>
          </cell>
          <cell r="K31">
            <v>0</v>
          </cell>
        </row>
        <row r="32">
          <cell r="B32">
            <v>27.966666666666665</v>
          </cell>
          <cell r="C32">
            <v>35.6</v>
          </cell>
          <cell r="D32">
            <v>20.399999999999999</v>
          </cell>
          <cell r="E32">
            <v>66.375</v>
          </cell>
          <cell r="F32">
            <v>95</v>
          </cell>
          <cell r="G32">
            <v>47</v>
          </cell>
          <cell r="H32">
            <v>16.920000000000002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28.545833333333334</v>
          </cell>
          <cell r="C33">
            <v>37.299999999999997</v>
          </cell>
          <cell r="D33">
            <v>24.2</v>
          </cell>
          <cell r="E33">
            <v>69.416666666666671</v>
          </cell>
          <cell r="F33">
            <v>91</v>
          </cell>
          <cell r="G33">
            <v>38</v>
          </cell>
          <cell r="H33">
            <v>24.840000000000003</v>
          </cell>
          <cell r="I33" t="str">
            <v>S</v>
          </cell>
          <cell r="J33">
            <v>70.56</v>
          </cell>
          <cell r="K33">
            <v>0.4</v>
          </cell>
        </row>
        <row r="34">
          <cell r="B34">
            <v>29.620833333333337</v>
          </cell>
          <cell r="C34">
            <v>36.6</v>
          </cell>
          <cell r="D34">
            <v>22.8</v>
          </cell>
          <cell r="E34">
            <v>63.083333333333336</v>
          </cell>
          <cell r="F34">
            <v>92</v>
          </cell>
          <cell r="G34">
            <v>36</v>
          </cell>
          <cell r="H34">
            <v>13.32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B35">
            <v>29.716666666666665</v>
          </cell>
          <cell r="C35">
            <v>37.6</v>
          </cell>
          <cell r="D35">
            <v>22.2</v>
          </cell>
          <cell r="E35">
            <v>59.208333333333336</v>
          </cell>
          <cell r="F35">
            <v>90</v>
          </cell>
          <cell r="G35">
            <v>31</v>
          </cell>
          <cell r="H35">
            <v>36</v>
          </cell>
          <cell r="I35" t="str">
            <v>NE</v>
          </cell>
          <cell r="J35">
            <v>59.04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29.29</v>
          </cell>
          <cell r="C5">
            <v>33.6</v>
          </cell>
          <cell r="D5">
            <v>24</v>
          </cell>
          <cell r="E5">
            <v>72.400000000000006</v>
          </cell>
          <cell r="F5">
            <v>93</v>
          </cell>
          <cell r="G5">
            <v>54</v>
          </cell>
          <cell r="H5">
            <v>14.04</v>
          </cell>
          <cell r="I5" t="str">
            <v>NO</v>
          </cell>
          <cell r="J5">
            <v>28.44</v>
          </cell>
          <cell r="K5">
            <v>0</v>
          </cell>
        </row>
        <row r="6">
          <cell r="B6">
            <v>27.999999999999996</v>
          </cell>
          <cell r="C6">
            <v>32.200000000000003</v>
          </cell>
          <cell r="D6">
            <v>24.6</v>
          </cell>
          <cell r="E6">
            <v>79.230769230769226</v>
          </cell>
          <cell r="F6">
            <v>92</v>
          </cell>
          <cell r="G6">
            <v>62</v>
          </cell>
          <cell r="H6">
            <v>11.879999999999999</v>
          </cell>
          <cell r="I6" t="str">
            <v>S</v>
          </cell>
          <cell r="J6">
            <v>34.92</v>
          </cell>
          <cell r="K6">
            <v>12</v>
          </cell>
        </row>
        <row r="7">
          <cell r="B7">
            <v>28.046666666666663</v>
          </cell>
          <cell r="C7">
            <v>34.1</v>
          </cell>
          <cell r="D7">
            <v>21.8</v>
          </cell>
          <cell r="E7">
            <v>79.333333333333329</v>
          </cell>
          <cell r="F7">
            <v>96</v>
          </cell>
          <cell r="G7">
            <v>50</v>
          </cell>
          <cell r="H7">
            <v>16.2</v>
          </cell>
          <cell r="I7" t="str">
            <v>O</v>
          </cell>
          <cell r="J7">
            <v>85.32</v>
          </cell>
          <cell r="K7">
            <v>34.199999999999996</v>
          </cell>
        </row>
        <row r="8">
          <cell r="B8">
            <v>28.723809523809525</v>
          </cell>
          <cell r="C8">
            <v>34.4</v>
          </cell>
          <cell r="D8">
            <v>23.4</v>
          </cell>
          <cell r="E8">
            <v>75.428571428571431</v>
          </cell>
          <cell r="F8">
            <v>96</v>
          </cell>
          <cell r="G8">
            <v>48</v>
          </cell>
          <cell r="H8">
            <v>20.52</v>
          </cell>
          <cell r="I8" t="str">
            <v>N</v>
          </cell>
          <cell r="J8">
            <v>37.440000000000005</v>
          </cell>
          <cell r="K8">
            <v>0.2</v>
          </cell>
        </row>
        <row r="9">
          <cell r="B9">
            <v>28.412499999999994</v>
          </cell>
          <cell r="C9">
            <v>35.700000000000003</v>
          </cell>
          <cell r="D9">
            <v>22.8</v>
          </cell>
          <cell r="E9">
            <v>72.583333333333329</v>
          </cell>
          <cell r="F9">
            <v>87</v>
          </cell>
          <cell r="G9">
            <v>44</v>
          </cell>
          <cell r="H9">
            <v>25.56</v>
          </cell>
          <cell r="I9" t="str">
            <v>NO</v>
          </cell>
          <cell r="J9">
            <v>50.04</v>
          </cell>
          <cell r="K9">
            <v>0.2</v>
          </cell>
        </row>
        <row r="10">
          <cell r="B10">
            <v>24.549999999999997</v>
          </cell>
          <cell r="C10">
            <v>29.9</v>
          </cell>
          <cell r="D10">
            <v>20.8</v>
          </cell>
          <cell r="E10">
            <v>77.416666666666671</v>
          </cell>
          <cell r="F10">
            <v>93</v>
          </cell>
          <cell r="G10">
            <v>56</v>
          </cell>
          <cell r="H10">
            <v>8.2799999999999994</v>
          </cell>
          <cell r="I10" t="str">
            <v>SO</v>
          </cell>
          <cell r="J10">
            <v>33.119999999999997</v>
          </cell>
          <cell r="K10">
            <v>0</v>
          </cell>
        </row>
        <row r="11">
          <cell r="B11">
            <v>27.266666666666662</v>
          </cell>
          <cell r="C11">
            <v>35.5</v>
          </cell>
          <cell r="D11">
            <v>21</v>
          </cell>
          <cell r="E11">
            <v>70.291666666666671</v>
          </cell>
          <cell r="F11">
            <v>96</v>
          </cell>
          <cell r="G11">
            <v>35</v>
          </cell>
          <cell r="H11">
            <v>0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28.433333333333323</v>
          </cell>
          <cell r="C12">
            <v>34.700000000000003</v>
          </cell>
          <cell r="D12">
            <v>23</v>
          </cell>
          <cell r="E12">
            <v>73.375</v>
          </cell>
          <cell r="F12">
            <v>94</v>
          </cell>
          <cell r="G12">
            <v>49</v>
          </cell>
          <cell r="H12">
            <v>9.3600000000000012</v>
          </cell>
          <cell r="I12" t="str">
            <v>N</v>
          </cell>
          <cell r="J12">
            <v>23.400000000000002</v>
          </cell>
          <cell r="K12">
            <v>0</v>
          </cell>
        </row>
        <row r="13">
          <cell r="B13">
            <v>24.45</v>
          </cell>
          <cell r="C13">
            <v>28.6</v>
          </cell>
          <cell r="D13">
            <v>22.5</v>
          </cell>
          <cell r="E13">
            <v>90.708333333333329</v>
          </cell>
          <cell r="F13">
            <v>96</v>
          </cell>
          <cell r="G13">
            <v>73</v>
          </cell>
          <cell r="H13">
            <v>32.4</v>
          </cell>
          <cell r="I13" t="str">
            <v>NE</v>
          </cell>
          <cell r="J13">
            <v>52.92</v>
          </cell>
          <cell r="K13">
            <v>56.20000000000001</v>
          </cell>
        </row>
        <row r="14">
          <cell r="B14">
            <v>26.3</v>
          </cell>
          <cell r="C14">
            <v>32.799999999999997</v>
          </cell>
          <cell r="D14">
            <v>23.1</v>
          </cell>
          <cell r="E14">
            <v>82.958333333333329</v>
          </cell>
          <cell r="F14">
            <v>96</v>
          </cell>
          <cell r="G14">
            <v>54</v>
          </cell>
          <cell r="H14">
            <v>16.559999999999999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28.362499999999997</v>
          </cell>
          <cell r="C15">
            <v>34.200000000000003</v>
          </cell>
          <cell r="D15">
            <v>24.2</v>
          </cell>
          <cell r="E15">
            <v>73.916666666666671</v>
          </cell>
          <cell r="F15">
            <v>93</v>
          </cell>
          <cell r="G15">
            <v>47</v>
          </cell>
          <cell r="H15">
            <v>19.440000000000001</v>
          </cell>
          <cell r="I15" t="str">
            <v>N</v>
          </cell>
          <cell r="J15">
            <v>39.6</v>
          </cell>
          <cell r="K15">
            <v>0.2</v>
          </cell>
        </row>
        <row r="16">
          <cell r="B16">
            <v>30.145833333333339</v>
          </cell>
          <cell r="C16">
            <v>36.9</v>
          </cell>
          <cell r="D16">
            <v>25.6</v>
          </cell>
          <cell r="E16">
            <v>68.208333333333329</v>
          </cell>
          <cell r="F16">
            <v>87</v>
          </cell>
          <cell r="G16">
            <v>42</v>
          </cell>
          <cell r="H16">
            <v>10.44</v>
          </cell>
          <cell r="I16" t="str">
            <v>N</v>
          </cell>
          <cell r="J16">
            <v>24.48</v>
          </cell>
          <cell r="K16">
            <v>0</v>
          </cell>
        </row>
        <row r="17">
          <cell r="B17">
            <v>27.266666666666669</v>
          </cell>
          <cell r="C17">
            <v>34.4</v>
          </cell>
          <cell r="D17">
            <v>22</v>
          </cell>
          <cell r="E17">
            <v>76.5</v>
          </cell>
          <cell r="F17">
            <v>93</v>
          </cell>
          <cell r="G17">
            <v>49</v>
          </cell>
          <cell r="H17">
            <v>18.36</v>
          </cell>
          <cell r="I17" t="str">
            <v>N</v>
          </cell>
          <cell r="J17">
            <v>53.28</v>
          </cell>
          <cell r="K17">
            <v>1.2</v>
          </cell>
        </row>
        <row r="18">
          <cell r="B18">
            <v>28.029166666666669</v>
          </cell>
          <cell r="C18">
            <v>34.700000000000003</v>
          </cell>
          <cell r="D18">
            <v>23.6</v>
          </cell>
          <cell r="E18">
            <v>76.833333333333329</v>
          </cell>
          <cell r="F18">
            <v>95</v>
          </cell>
          <cell r="G18">
            <v>42</v>
          </cell>
          <cell r="H18">
            <v>7.9200000000000008</v>
          </cell>
          <cell r="I18" t="str">
            <v>NO</v>
          </cell>
          <cell r="J18">
            <v>26.64</v>
          </cell>
          <cell r="K18">
            <v>0.2</v>
          </cell>
        </row>
        <row r="19">
          <cell r="B19">
            <v>28.408333333333335</v>
          </cell>
          <cell r="C19">
            <v>35.700000000000003</v>
          </cell>
          <cell r="D19">
            <v>22.3</v>
          </cell>
          <cell r="E19">
            <v>71.791666666666671</v>
          </cell>
          <cell r="F19">
            <v>95</v>
          </cell>
          <cell r="G19">
            <v>44</v>
          </cell>
          <cell r="H19">
            <v>20.52</v>
          </cell>
          <cell r="I19" t="str">
            <v>N</v>
          </cell>
          <cell r="J19">
            <v>42.12</v>
          </cell>
          <cell r="K19">
            <v>0.60000000000000009</v>
          </cell>
        </row>
        <row r="20">
          <cell r="B20">
            <v>28.850000000000009</v>
          </cell>
          <cell r="C20">
            <v>34.700000000000003</v>
          </cell>
          <cell r="D20">
            <v>25</v>
          </cell>
          <cell r="E20">
            <v>70.625</v>
          </cell>
          <cell r="F20">
            <v>86</v>
          </cell>
          <cell r="G20">
            <v>49</v>
          </cell>
          <cell r="H20">
            <v>23.400000000000002</v>
          </cell>
          <cell r="I20" t="str">
            <v>N</v>
          </cell>
          <cell r="J20">
            <v>66.960000000000008</v>
          </cell>
          <cell r="K20">
            <v>0.2</v>
          </cell>
        </row>
        <row r="21">
          <cell r="B21">
            <v>25.824999999999999</v>
          </cell>
          <cell r="C21">
            <v>30.3</v>
          </cell>
          <cell r="D21">
            <v>21.9</v>
          </cell>
          <cell r="E21">
            <v>82.166666666666671</v>
          </cell>
          <cell r="F21">
            <v>96</v>
          </cell>
          <cell r="G21">
            <v>62</v>
          </cell>
          <cell r="H21">
            <v>21.6</v>
          </cell>
          <cell r="I21" t="str">
            <v>O</v>
          </cell>
          <cell r="J21">
            <v>44.64</v>
          </cell>
          <cell r="K21">
            <v>34.000000000000007</v>
          </cell>
        </row>
        <row r="22">
          <cell r="B22">
            <v>26.470833333333331</v>
          </cell>
          <cell r="C22">
            <v>32.200000000000003</v>
          </cell>
          <cell r="D22">
            <v>23.2</v>
          </cell>
          <cell r="E22">
            <v>80.458333333333329</v>
          </cell>
          <cell r="F22">
            <v>94</v>
          </cell>
          <cell r="G22">
            <v>55</v>
          </cell>
          <cell r="H22">
            <v>13.68</v>
          </cell>
          <cell r="I22" t="str">
            <v>NO</v>
          </cell>
          <cell r="J22">
            <v>23.759999999999998</v>
          </cell>
          <cell r="K22">
            <v>0</v>
          </cell>
        </row>
        <row r="23">
          <cell r="B23">
            <v>28.654166666666665</v>
          </cell>
          <cell r="C23">
            <v>34.200000000000003</v>
          </cell>
          <cell r="D23">
            <v>24.6</v>
          </cell>
          <cell r="E23">
            <v>73.291666666666671</v>
          </cell>
          <cell r="F23">
            <v>91</v>
          </cell>
          <cell r="G23">
            <v>47</v>
          </cell>
          <cell r="H23">
            <v>15.48</v>
          </cell>
          <cell r="I23" t="str">
            <v>N</v>
          </cell>
          <cell r="J23">
            <v>35.64</v>
          </cell>
          <cell r="K23">
            <v>0</v>
          </cell>
        </row>
        <row r="24">
          <cell r="B24">
            <v>28.666666666666668</v>
          </cell>
          <cell r="C24">
            <v>35.700000000000003</v>
          </cell>
          <cell r="D24">
            <v>24.2</v>
          </cell>
          <cell r="E24">
            <v>73.291666666666671</v>
          </cell>
          <cell r="F24">
            <v>91</v>
          </cell>
          <cell r="G24">
            <v>46</v>
          </cell>
          <cell r="H24">
            <v>22.32</v>
          </cell>
          <cell r="I24" t="str">
            <v>N</v>
          </cell>
          <cell r="J24">
            <v>37.800000000000004</v>
          </cell>
          <cell r="K24">
            <v>0</v>
          </cell>
        </row>
        <row r="25">
          <cell r="B25">
            <v>26.900000000000002</v>
          </cell>
          <cell r="C25">
            <v>32.4</v>
          </cell>
          <cell r="D25">
            <v>22.9</v>
          </cell>
          <cell r="E25">
            <v>77.75</v>
          </cell>
          <cell r="F25">
            <v>94</v>
          </cell>
          <cell r="G25">
            <v>49</v>
          </cell>
          <cell r="H25">
            <v>24.48</v>
          </cell>
          <cell r="I25" t="str">
            <v>NO</v>
          </cell>
          <cell r="J25">
            <v>42.480000000000004</v>
          </cell>
          <cell r="K25">
            <v>8</v>
          </cell>
        </row>
        <row r="26">
          <cell r="B26">
            <v>25.420833333333331</v>
          </cell>
          <cell r="C26">
            <v>30.4</v>
          </cell>
          <cell r="D26">
            <v>23.3</v>
          </cell>
          <cell r="E26">
            <v>86.041666666666671</v>
          </cell>
          <cell r="F26">
            <v>95</v>
          </cell>
          <cell r="G26">
            <v>63</v>
          </cell>
          <cell r="H26">
            <v>16.920000000000002</v>
          </cell>
          <cell r="I26" t="str">
            <v>SE</v>
          </cell>
          <cell r="J26">
            <v>28.08</v>
          </cell>
          <cell r="K26">
            <v>2.8</v>
          </cell>
        </row>
        <row r="27">
          <cell r="B27">
            <v>26.504166666666666</v>
          </cell>
          <cell r="C27">
            <v>32.700000000000003</v>
          </cell>
          <cell r="D27">
            <v>22.2</v>
          </cell>
          <cell r="E27">
            <v>80.125</v>
          </cell>
          <cell r="F27">
            <v>96</v>
          </cell>
          <cell r="G27">
            <v>51</v>
          </cell>
          <cell r="H27">
            <v>17.28</v>
          </cell>
          <cell r="I27" t="str">
            <v>L</v>
          </cell>
          <cell r="J27">
            <v>25.2</v>
          </cell>
          <cell r="K27">
            <v>0.2</v>
          </cell>
        </row>
        <row r="28">
          <cell r="B28">
            <v>28.920833333333334</v>
          </cell>
          <cell r="C28">
            <v>36.299999999999997</v>
          </cell>
          <cell r="D28">
            <v>22.5</v>
          </cell>
          <cell r="E28">
            <v>71.333333333333329</v>
          </cell>
          <cell r="F28">
            <v>95</v>
          </cell>
          <cell r="G28">
            <v>38</v>
          </cell>
          <cell r="H28">
            <v>9</v>
          </cell>
          <cell r="I28" t="str">
            <v>NE</v>
          </cell>
          <cell r="J28">
            <v>22.32</v>
          </cell>
          <cell r="K28">
            <v>0.2</v>
          </cell>
        </row>
        <row r="29">
          <cell r="B29">
            <v>27.958333333333325</v>
          </cell>
          <cell r="C29">
            <v>35.700000000000003</v>
          </cell>
          <cell r="D29">
            <v>24.5</v>
          </cell>
          <cell r="E29">
            <v>78.583333333333329</v>
          </cell>
          <cell r="F29">
            <v>92</v>
          </cell>
          <cell r="G29">
            <v>45</v>
          </cell>
          <cell r="H29">
            <v>11.16</v>
          </cell>
          <cell r="I29" t="str">
            <v>N</v>
          </cell>
          <cell r="J29">
            <v>28.44</v>
          </cell>
          <cell r="K29">
            <v>3.6</v>
          </cell>
        </row>
        <row r="30">
          <cell r="B30">
            <v>27.770833333333332</v>
          </cell>
          <cell r="C30">
            <v>35.1</v>
          </cell>
          <cell r="D30">
            <v>23.9</v>
          </cell>
          <cell r="E30">
            <v>78.708333333333329</v>
          </cell>
          <cell r="F30">
            <v>95</v>
          </cell>
          <cell r="G30">
            <v>48</v>
          </cell>
          <cell r="H30">
            <v>1.4400000000000002</v>
          </cell>
          <cell r="I30" t="str">
            <v>NE</v>
          </cell>
          <cell r="J30">
            <v>19.079999999999998</v>
          </cell>
          <cell r="K30">
            <v>0.4</v>
          </cell>
        </row>
        <row r="31">
          <cell r="B31">
            <v>28.787499999999998</v>
          </cell>
          <cell r="C31">
            <v>37</v>
          </cell>
          <cell r="D31">
            <v>21.2</v>
          </cell>
          <cell r="E31">
            <v>67.291666666666671</v>
          </cell>
          <cell r="F31">
            <v>95</v>
          </cell>
          <cell r="G31">
            <v>35</v>
          </cell>
          <cell r="H31">
            <v>0.72000000000000008</v>
          </cell>
          <cell r="I31" t="str">
            <v>NE</v>
          </cell>
          <cell r="J31">
            <v>12.96</v>
          </cell>
          <cell r="K31">
            <v>0</v>
          </cell>
        </row>
        <row r="32">
          <cell r="B32">
            <v>28.558333333333334</v>
          </cell>
          <cell r="C32">
            <v>35.799999999999997</v>
          </cell>
          <cell r="D32">
            <v>23.3</v>
          </cell>
          <cell r="E32">
            <v>68.875</v>
          </cell>
          <cell r="F32">
            <v>92</v>
          </cell>
          <cell r="G32">
            <v>36</v>
          </cell>
          <cell r="H32">
            <v>9</v>
          </cell>
          <cell r="I32" t="str">
            <v>NE</v>
          </cell>
          <cell r="J32">
            <v>37.440000000000005</v>
          </cell>
          <cell r="K32">
            <v>0.2</v>
          </cell>
        </row>
        <row r="33">
          <cell r="B33">
            <v>28.825000000000003</v>
          </cell>
          <cell r="C33">
            <v>36.299999999999997</v>
          </cell>
          <cell r="D33">
            <v>22.4</v>
          </cell>
          <cell r="E33">
            <v>70.375</v>
          </cell>
          <cell r="F33">
            <v>94</v>
          </cell>
          <cell r="G33">
            <v>43</v>
          </cell>
          <cell r="H33">
            <v>0.72000000000000008</v>
          </cell>
          <cell r="I33" t="str">
            <v>N</v>
          </cell>
          <cell r="J33">
            <v>17.28</v>
          </cell>
          <cell r="K33">
            <v>0</v>
          </cell>
        </row>
        <row r="34">
          <cell r="B34">
            <v>29.383333333333336</v>
          </cell>
          <cell r="C34">
            <v>37.4</v>
          </cell>
          <cell r="D34">
            <v>23.3</v>
          </cell>
          <cell r="E34">
            <v>68.375</v>
          </cell>
          <cell r="F34">
            <v>93</v>
          </cell>
          <cell r="G34">
            <v>40</v>
          </cell>
          <cell r="H34">
            <v>2.52</v>
          </cell>
          <cell r="I34" t="str">
            <v>NO</v>
          </cell>
          <cell r="J34">
            <v>24.12</v>
          </cell>
          <cell r="K34">
            <v>0</v>
          </cell>
        </row>
        <row r="35">
          <cell r="B35">
            <v>25.370833333333337</v>
          </cell>
          <cell r="C35">
            <v>28.9</v>
          </cell>
          <cell r="D35">
            <v>22.7</v>
          </cell>
          <cell r="E35">
            <v>83.541666666666671</v>
          </cell>
          <cell r="F35">
            <v>93</v>
          </cell>
          <cell r="G35">
            <v>63</v>
          </cell>
          <cell r="H35">
            <v>1.8</v>
          </cell>
          <cell r="I35" t="str">
            <v>SO</v>
          </cell>
          <cell r="J35">
            <v>6.12</v>
          </cell>
          <cell r="K35">
            <v>18.2</v>
          </cell>
        </row>
        <row r="36">
          <cell r="I36" t="str">
            <v>N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26.220833333333335</v>
          </cell>
          <cell r="C5">
            <v>31.3</v>
          </cell>
          <cell r="D5">
            <v>23.4</v>
          </cell>
          <cell r="E5">
            <v>78.666666666666671</v>
          </cell>
          <cell r="F5">
            <v>84</v>
          </cell>
          <cell r="G5">
            <v>71</v>
          </cell>
          <cell r="H5">
            <v>15.120000000000001</v>
          </cell>
          <cell r="I5" t="str">
            <v>S</v>
          </cell>
          <cell r="J5">
            <v>48.24</v>
          </cell>
          <cell r="K5">
            <v>13</v>
          </cell>
        </row>
        <row r="6">
          <cell r="B6">
            <v>26.483333333333334</v>
          </cell>
          <cell r="C6">
            <v>32.1</v>
          </cell>
          <cell r="D6">
            <v>22.7</v>
          </cell>
          <cell r="E6">
            <v>78.166666666666671</v>
          </cell>
          <cell r="F6">
            <v>85</v>
          </cell>
          <cell r="G6">
            <v>68</v>
          </cell>
          <cell r="H6">
            <v>8.64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26.354166666666661</v>
          </cell>
          <cell r="C7">
            <v>31.2</v>
          </cell>
          <cell r="D7">
            <v>23.5</v>
          </cell>
          <cell r="E7">
            <v>77.416666666666671</v>
          </cell>
          <cell r="F7">
            <v>82</v>
          </cell>
          <cell r="G7">
            <v>70</v>
          </cell>
          <cell r="H7">
            <v>14.4</v>
          </cell>
          <cell r="I7" t="str">
            <v>N</v>
          </cell>
          <cell r="J7">
            <v>33.480000000000004</v>
          </cell>
          <cell r="K7">
            <v>6.3999999999999995</v>
          </cell>
        </row>
        <row r="8">
          <cell r="B8">
            <v>26.525000000000002</v>
          </cell>
          <cell r="C8">
            <v>32.5</v>
          </cell>
          <cell r="D8">
            <v>24.5</v>
          </cell>
          <cell r="E8">
            <v>81.583333333333329</v>
          </cell>
          <cell r="F8">
            <v>86</v>
          </cell>
          <cell r="G8">
            <v>71</v>
          </cell>
          <cell r="H8">
            <v>14.76</v>
          </cell>
          <cell r="I8" t="str">
            <v>N</v>
          </cell>
          <cell r="J8">
            <v>41.4</v>
          </cell>
          <cell r="K8">
            <v>0.8</v>
          </cell>
        </row>
        <row r="9">
          <cell r="B9">
            <v>24.654166666666658</v>
          </cell>
          <cell r="C9">
            <v>28.5</v>
          </cell>
          <cell r="D9">
            <v>22.8</v>
          </cell>
          <cell r="E9">
            <v>83.5</v>
          </cell>
          <cell r="F9">
            <v>86</v>
          </cell>
          <cell r="G9">
            <v>79</v>
          </cell>
          <cell r="H9">
            <v>14.04</v>
          </cell>
          <cell r="I9" t="str">
            <v>SO</v>
          </cell>
          <cell r="J9">
            <v>45</v>
          </cell>
          <cell r="K9">
            <v>19.599999999999998</v>
          </cell>
        </row>
        <row r="10">
          <cell r="B10">
            <v>24.845833333333331</v>
          </cell>
          <cell r="C10">
            <v>29.4</v>
          </cell>
          <cell r="D10">
            <v>21.2</v>
          </cell>
          <cell r="E10">
            <v>79.375</v>
          </cell>
          <cell r="F10">
            <v>86</v>
          </cell>
          <cell r="G10">
            <v>66</v>
          </cell>
          <cell r="H10">
            <v>11.16</v>
          </cell>
          <cell r="I10" t="str">
            <v>SO</v>
          </cell>
          <cell r="J10">
            <v>22.68</v>
          </cell>
          <cell r="K10">
            <v>0.2</v>
          </cell>
        </row>
        <row r="11">
          <cell r="B11">
            <v>23.987500000000001</v>
          </cell>
          <cell r="C11">
            <v>31.3</v>
          </cell>
          <cell r="D11">
            <v>16.8</v>
          </cell>
          <cell r="E11">
            <v>68.791666666666671</v>
          </cell>
          <cell r="F11">
            <v>85</v>
          </cell>
          <cell r="G11">
            <v>49</v>
          </cell>
          <cell r="H11">
            <v>9</v>
          </cell>
          <cell r="I11" t="str">
            <v>SE</v>
          </cell>
          <cell r="J11">
            <v>19.8</v>
          </cell>
          <cell r="K11">
            <v>0</v>
          </cell>
        </row>
        <row r="12">
          <cell r="B12">
            <v>25.829166666666666</v>
          </cell>
          <cell r="C12">
            <v>33.6</v>
          </cell>
          <cell r="D12">
            <v>18.5</v>
          </cell>
          <cell r="E12">
            <v>64.166666666666671</v>
          </cell>
          <cell r="F12">
            <v>77</v>
          </cell>
          <cell r="G12">
            <v>51</v>
          </cell>
          <cell r="H12">
            <v>12.24</v>
          </cell>
          <cell r="I12" t="str">
            <v>N</v>
          </cell>
          <cell r="J12">
            <v>28.44</v>
          </cell>
          <cell r="K12">
            <v>0</v>
          </cell>
        </row>
        <row r="13">
          <cell r="B13">
            <v>25.041666666666671</v>
          </cell>
          <cell r="C13">
            <v>29</v>
          </cell>
          <cell r="D13">
            <v>21.9</v>
          </cell>
          <cell r="E13">
            <v>73.708333333333329</v>
          </cell>
          <cell r="F13">
            <v>81</v>
          </cell>
          <cell r="G13">
            <v>56</v>
          </cell>
          <cell r="H13">
            <v>8.2799999999999994</v>
          </cell>
          <cell r="I13" t="str">
            <v>S</v>
          </cell>
          <cell r="J13">
            <v>20.88</v>
          </cell>
          <cell r="K13">
            <v>16</v>
          </cell>
        </row>
        <row r="14">
          <cell r="B14">
            <v>25.629166666666663</v>
          </cell>
          <cell r="C14">
            <v>31.6</v>
          </cell>
          <cell r="D14">
            <v>21.8</v>
          </cell>
          <cell r="E14">
            <v>80.875</v>
          </cell>
          <cell r="F14">
            <v>86</v>
          </cell>
          <cell r="G14">
            <v>74</v>
          </cell>
          <cell r="H14">
            <v>11.879999999999999</v>
          </cell>
          <cell r="I14" t="str">
            <v>NE</v>
          </cell>
          <cell r="J14">
            <v>21.6</v>
          </cell>
          <cell r="K14">
            <v>0</v>
          </cell>
        </row>
        <row r="15">
          <cell r="B15">
            <v>26.587500000000002</v>
          </cell>
          <cell r="C15">
            <v>32.4</v>
          </cell>
          <cell r="D15">
            <v>24</v>
          </cell>
          <cell r="E15">
            <v>79.625</v>
          </cell>
          <cell r="F15">
            <v>85</v>
          </cell>
          <cell r="G15">
            <v>68</v>
          </cell>
          <cell r="H15">
            <v>12.6</v>
          </cell>
          <cell r="I15" t="str">
            <v>O</v>
          </cell>
          <cell r="J15">
            <v>39.24</v>
          </cell>
          <cell r="K15">
            <v>9.6</v>
          </cell>
        </row>
        <row r="16">
          <cell r="B16">
            <v>26.995833333333334</v>
          </cell>
          <cell r="C16">
            <v>34.1</v>
          </cell>
          <cell r="D16">
            <v>22.4</v>
          </cell>
          <cell r="E16">
            <v>77.958333333333329</v>
          </cell>
          <cell r="F16">
            <v>87</v>
          </cell>
          <cell r="G16">
            <v>64</v>
          </cell>
          <cell r="H16">
            <v>18</v>
          </cell>
          <cell r="I16" t="str">
            <v>NE</v>
          </cell>
          <cell r="J16">
            <v>57.960000000000008</v>
          </cell>
          <cell r="K16">
            <v>17.2</v>
          </cell>
        </row>
        <row r="17">
          <cell r="B17">
            <v>25.154166666666669</v>
          </cell>
          <cell r="C17">
            <v>31.4</v>
          </cell>
          <cell r="D17">
            <v>20.2</v>
          </cell>
          <cell r="E17">
            <v>75.833333333333329</v>
          </cell>
          <cell r="F17">
            <v>85</v>
          </cell>
          <cell r="G17">
            <v>63</v>
          </cell>
          <cell r="H17">
            <v>15.840000000000002</v>
          </cell>
          <cell r="I17" t="str">
            <v>SE</v>
          </cell>
          <cell r="J17">
            <v>33.480000000000004</v>
          </cell>
          <cell r="K17">
            <v>2.6</v>
          </cell>
        </row>
        <row r="18">
          <cell r="B18">
            <v>25.570833333333336</v>
          </cell>
          <cell r="C18">
            <v>31.6</v>
          </cell>
          <cell r="D18">
            <v>22.7</v>
          </cell>
          <cell r="E18">
            <v>76.916666666666671</v>
          </cell>
          <cell r="F18">
            <v>82</v>
          </cell>
          <cell r="G18">
            <v>68</v>
          </cell>
          <cell r="H18">
            <v>15.48</v>
          </cell>
          <cell r="I18" t="str">
            <v>NE</v>
          </cell>
          <cell r="J18">
            <v>32.76</v>
          </cell>
          <cell r="K18">
            <v>4.2</v>
          </cell>
        </row>
        <row r="19">
          <cell r="B19">
            <v>25.908333333333328</v>
          </cell>
          <cell r="C19">
            <v>32.9</v>
          </cell>
          <cell r="D19">
            <v>22.4</v>
          </cell>
          <cell r="E19">
            <v>79.458333333333329</v>
          </cell>
          <cell r="F19">
            <v>85</v>
          </cell>
          <cell r="G19">
            <v>68</v>
          </cell>
          <cell r="H19">
            <v>18.720000000000002</v>
          </cell>
          <cell r="I19" t="str">
            <v>NE</v>
          </cell>
          <cell r="J19">
            <v>35.64</v>
          </cell>
          <cell r="K19">
            <v>7.9999999999999991</v>
          </cell>
        </row>
        <row r="20">
          <cell r="B20">
            <v>24.600000000000005</v>
          </cell>
          <cell r="C20">
            <v>29.5</v>
          </cell>
          <cell r="D20">
            <v>22.8</v>
          </cell>
          <cell r="E20">
            <v>81.541666666666671</v>
          </cell>
          <cell r="F20">
            <v>85</v>
          </cell>
          <cell r="G20">
            <v>77</v>
          </cell>
          <cell r="H20">
            <v>17.28</v>
          </cell>
          <cell r="I20" t="str">
            <v>SE</v>
          </cell>
          <cell r="J20">
            <v>45.36</v>
          </cell>
          <cell r="K20">
            <v>62.2</v>
          </cell>
        </row>
        <row r="21">
          <cell r="B21">
            <v>24.037499999999998</v>
          </cell>
          <cell r="C21">
            <v>27.9</v>
          </cell>
          <cell r="D21">
            <v>22.2</v>
          </cell>
          <cell r="E21">
            <v>85</v>
          </cell>
          <cell r="F21">
            <v>87</v>
          </cell>
          <cell r="G21">
            <v>81</v>
          </cell>
          <cell r="H21">
            <v>14.76</v>
          </cell>
          <cell r="I21" t="str">
            <v>NE</v>
          </cell>
          <cell r="J21">
            <v>36</v>
          </cell>
          <cell r="K21">
            <v>18</v>
          </cell>
        </row>
        <row r="22">
          <cell r="B22">
            <v>24.916666666666668</v>
          </cell>
          <cell r="C22">
            <v>29.4</v>
          </cell>
          <cell r="D22">
            <v>22.7</v>
          </cell>
          <cell r="E22">
            <v>85.75</v>
          </cell>
          <cell r="F22">
            <v>88</v>
          </cell>
          <cell r="G22">
            <v>82</v>
          </cell>
          <cell r="H22">
            <v>9.3600000000000012</v>
          </cell>
          <cell r="I22" t="str">
            <v>NE</v>
          </cell>
          <cell r="J22">
            <v>23.040000000000003</v>
          </cell>
          <cell r="K22">
            <v>8</v>
          </cell>
        </row>
        <row r="23">
          <cell r="B23">
            <v>25.658333333333335</v>
          </cell>
          <cell r="C23">
            <v>30.9</v>
          </cell>
          <cell r="D23">
            <v>23.4</v>
          </cell>
          <cell r="E23">
            <v>83.791666666666671</v>
          </cell>
          <cell r="F23">
            <v>88</v>
          </cell>
          <cell r="G23">
            <v>73</v>
          </cell>
          <cell r="H23">
            <v>15.120000000000001</v>
          </cell>
          <cell r="I23" t="str">
            <v>NE</v>
          </cell>
          <cell r="J23">
            <v>35.28</v>
          </cell>
          <cell r="K23">
            <v>44</v>
          </cell>
        </row>
        <row r="24">
          <cell r="B24">
            <v>26.937500000000004</v>
          </cell>
          <cell r="C24">
            <v>34.5</v>
          </cell>
          <cell r="D24">
            <v>23.3</v>
          </cell>
          <cell r="E24">
            <v>78.666666666666671</v>
          </cell>
          <cell r="F24">
            <v>87</v>
          </cell>
          <cell r="G24">
            <v>60</v>
          </cell>
          <cell r="H24">
            <v>18</v>
          </cell>
          <cell r="I24" t="str">
            <v>NE</v>
          </cell>
          <cell r="J24">
            <v>34.200000000000003</v>
          </cell>
          <cell r="K24">
            <v>9.6000000000000014</v>
          </cell>
        </row>
        <row r="25">
          <cell r="B25">
            <v>23.970833333333328</v>
          </cell>
          <cell r="C25">
            <v>28.7</v>
          </cell>
          <cell r="D25">
            <v>21.5</v>
          </cell>
          <cell r="E25">
            <v>82.375</v>
          </cell>
          <cell r="F25">
            <v>86</v>
          </cell>
          <cell r="G25">
            <v>77</v>
          </cell>
          <cell r="H25">
            <v>16.2</v>
          </cell>
          <cell r="I25" t="str">
            <v>NE</v>
          </cell>
          <cell r="J25">
            <v>45.72</v>
          </cell>
          <cell r="K25">
            <v>5.2</v>
          </cell>
        </row>
        <row r="26">
          <cell r="B26">
            <v>25.287499999999994</v>
          </cell>
          <cell r="C26">
            <v>30.4</v>
          </cell>
          <cell r="D26">
            <v>21.5</v>
          </cell>
          <cell r="E26">
            <v>81.708333333333329</v>
          </cell>
          <cell r="F26">
            <v>89</v>
          </cell>
          <cell r="G26">
            <v>69</v>
          </cell>
          <cell r="H26">
            <v>9.7200000000000006</v>
          </cell>
          <cell r="I26" t="str">
            <v>S</v>
          </cell>
          <cell r="J26">
            <v>19.8</v>
          </cell>
          <cell r="K26">
            <v>0.2</v>
          </cell>
        </row>
        <row r="27">
          <cell r="B27">
            <v>25.416666666666668</v>
          </cell>
          <cell r="C27">
            <v>31.3</v>
          </cell>
          <cell r="D27">
            <v>20.9</v>
          </cell>
          <cell r="E27">
            <v>74.333333333333329</v>
          </cell>
          <cell r="F27">
            <v>83</v>
          </cell>
          <cell r="G27">
            <v>59</v>
          </cell>
          <cell r="H27">
            <v>10.8</v>
          </cell>
          <cell r="I27" t="str">
            <v>S</v>
          </cell>
          <cell r="J27">
            <v>22.68</v>
          </cell>
          <cell r="K27">
            <v>0</v>
          </cell>
        </row>
        <row r="28">
          <cell r="B28">
            <v>25.729166666666668</v>
          </cell>
          <cell r="C28">
            <v>34.4</v>
          </cell>
          <cell r="D28">
            <v>17.899999999999999</v>
          </cell>
          <cell r="E28">
            <v>71</v>
          </cell>
          <cell r="F28">
            <v>85</v>
          </cell>
          <cell r="G28">
            <v>56</v>
          </cell>
          <cell r="H28">
            <v>10.08</v>
          </cell>
          <cell r="I28" t="str">
            <v>NE</v>
          </cell>
          <cell r="J28">
            <v>21.96</v>
          </cell>
          <cell r="K28">
            <v>0</v>
          </cell>
        </row>
        <row r="29">
          <cell r="B29">
            <v>27.633333333333336</v>
          </cell>
          <cell r="C29">
            <v>35</v>
          </cell>
          <cell r="D29">
            <v>22.5</v>
          </cell>
          <cell r="E29">
            <v>69.708333333333329</v>
          </cell>
          <cell r="F29">
            <v>79</v>
          </cell>
          <cell r="G29">
            <v>58</v>
          </cell>
          <cell r="H29">
            <v>28.8</v>
          </cell>
          <cell r="I29" t="str">
            <v>NE</v>
          </cell>
          <cell r="J29">
            <v>57.24</v>
          </cell>
          <cell r="K29">
            <v>46.599999999999994</v>
          </cell>
        </row>
        <row r="30">
          <cell r="B30">
            <v>26.916666666666661</v>
          </cell>
          <cell r="C30">
            <v>34.1</v>
          </cell>
          <cell r="D30">
            <v>21.5</v>
          </cell>
          <cell r="E30">
            <v>76.083333333333329</v>
          </cell>
          <cell r="F30">
            <v>84</v>
          </cell>
          <cell r="G30">
            <v>65</v>
          </cell>
          <cell r="H30">
            <v>12.96</v>
          </cell>
          <cell r="I30" t="str">
            <v>N</v>
          </cell>
          <cell r="J30">
            <v>28.8</v>
          </cell>
          <cell r="K30">
            <v>0.2</v>
          </cell>
        </row>
        <row r="31">
          <cell r="B31">
            <v>28.033333333333331</v>
          </cell>
          <cell r="C31">
            <v>34.299999999999997</v>
          </cell>
          <cell r="D31">
            <v>22.9</v>
          </cell>
          <cell r="E31">
            <v>73.875</v>
          </cell>
          <cell r="F31">
            <v>83</v>
          </cell>
          <cell r="G31">
            <v>63</v>
          </cell>
          <cell r="H31">
            <v>12.24</v>
          </cell>
          <cell r="I31" t="str">
            <v>L</v>
          </cell>
          <cell r="J31">
            <v>36</v>
          </cell>
          <cell r="K31">
            <v>0</v>
          </cell>
        </row>
        <row r="32">
          <cell r="B32">
            <v>27.475000000000005</v>
          </cell>
          <cell r="C32">
            <v>34.6</v>
          </cell>
          <cell r="D32">
            <v>22.5</v>
          </cell>
          <cell r="E32">
            <v>75.166666666666671</v>
          </cell>
          <cell r="F32">
            <v>84</v>
          </cell>
          <cell r="G32">
            <v>62</v>
          </cell>
          <cell r="H32">
            <v>23.400000000000002</v>
          </cell>
          <cell r="I32" t="str">
            <v>L</v>
          </cell>
          <cell r="J32">
            <v>39.24</v>
          </cell>
          <cell r="K32">
            <v>1.4</v>
          </cell>
        </row>
        <row r="33">
          <cell r="B33">
            <v>28.208333333333332</v>
          </cell>
          <cell r="C33">
            <v>33.5</v>
          </cell>
          <cell r="D33">
            <v>23.5</v>
          </cell>
          <cell r="E33">
            <v>76.791666666666671</v>
          </cell>
          <cell r="F33">
            <v>83</v>
          </cell>
          <cell r="G33">
            <v>70</v>
          </cell>
          <cell r="H33">
            <v>10.08</v>
          </cell>
          <cell r="I33" t="str">
            <v>NO</v>
          </cell>
          <cell r="J33">
            <v>24.12</v>
          </cell>
          <cell r="K33">
            <v>0</v>
          </cell>
        </row>
        <row r="34">
          <cell r="B34">
            <v>28.8</v>
          </cell>
          <cell r="C34">
            <v>35.200000000000003</v>
          </cell>
          <cell r="D34">
            <v>23.6</v>
          </cell>
          <cell r="E34">
            <v>74.666666666666671</v>
          </cell>
          <cell r="F34">
            <v>84</v>
          </cell>
          <cell r="G34">
            <v>61</v>
          </cell>
          <cell r="H34">
            <v>15.48</v>
          </cell>
          <cell r="I34" t="str">
            <v>NE</v>
          </cell>
          <cell r="J34">
            <v>31.319999999999997</v>
          </cell>
          <cell r="K34">
            <v>0.4</v>
          </cell>
        </row>
        <row r="35">
          <cell r="B35">
            <v>28.150000000000002</v>
          </cell>
          <cell r="C35">
            <v>35.799999999999997</v>
          </cell>
          <cell r="D35">
            <v>23.1</v>
          </cell>
          <cell r="E35">
            <v>73.75</v>
          </cell>
          <cell r="F35">
            <v>84</v>
          </cell>
          <cell r="G35">
            <v>60</v>
          </cell>
          <cell r="H35">
            <v>19.079999999999998</v>
          </cell>
          <cell r="I35" t="str">
            <v>O</v>
          </cell>
          <cell r="J35">
            <v>55.440000000000005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26.583333333333329</v>
          </cell>
          <cell r="C5">
            <v>33</v>
          </cell>
          <cell r="D5">
            <v>23.6</v>
          </cell>
          <cell r="E5">
            <v>76.333333333333329</v>
          </cell>
          <cell r="F5">
            <v>89</v>
          </cell>
          <cell r="G5">
            <v>49</v>
          </cell>
          <cell r="H5">
            <v>17.28</v>
          </cell>
          <cell r="I5" t="str">
            <v>N</v>
          </cell>
          <cell r="J5">
            <v>47.519999999999996</v>
          </cell>
          <cell r="K5">
            <v>3.4000000000000004</v>
          </cell>
        </row>
        <row r="6">
          <cell r="B6">
            <v>26.041666666666661</v>
          </cell>
          <cell r="C6">
            <v>32</v>
          </cell>
          <cell r="D6">
            <v>22.7</v>
          </cell>
          <cell r="E6">
            <v>78.708333333333329</v>
          </cell>
          <cell r="F6">
            <v>92</v>
          </cell>
          <cell r="G6">
            <v>49</v>
          </cell>
          <cell r="H6">
            <v>15.48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25.38695652173913</v>
          </cell>
          <cell r="C7">
            <v>29.9</v>
          </cell>
          <cell r="D7">
            <v>22.8</v>
          </cell>
          <cell r="E7">
            <v>83.043478260869563</v>
          </cell>
          <cell r="F7">
            <v>93</v>
          </cell>
          <cell r="G7">
            <v>63</v>
          </cell>
          <cell r="H7">
            <v>20.16</v>
          </cell>
          <cell r="I7" t="str">
            <v>O</v>
          </cell>
          <cell r="J7">
            <v>43.2</v>
          </cell>
          <cell r="K7">
            <v>23.599999999999998</v>
          </cell>
        </row>
        <row r="8">
          <cell r="B8">
            <v>26.240909090909089</v>
          </cell>
          <cell r="C8">
            <v>32.700000000000003</v>
          </cell>
          <cell r="D8">
            <v>22.3</v>
          </cell>
          <cell r="E8">
            <v>76.5</v>
          </cell>
          <cell r="F8">
            <v>92</v>
          </cell>
          <cell r="G8">
            <v>51</v>
          </cell>
          <cell r="H8">
            <v>8.64</v>
          </cell>
          <cell r="I8" t="str">
            <v>NO</v>
          </cell>
          <cell r="J8">
            <v>26.28</v>
          </cell>
          <cell r="K8">
            <v>11.199999999999998</v>
          </cell>
        </row>
        <row r="9">
          <cell r="B9">
            <v>26.94285714285714</v>
          </cell>
          <cell r="C9">
            <v>31.9</v>
          </cell>
          <cell r="D9">
            <v>23.2</v>
          </cell>
          <cell r="E9">
            <v>74</v>
          </cell>
          <cell r="F9">
            <v>90</v>
          </cell>
          <cell r="G9">
            <v>50</v>
          </cell>
          <cell r="H9">
            <v>16.920000000000002</v>
          </cell>
          <cell r="I9" t="str">
            <v>NO</v>
          </cell>
          <cell r="J9">
            <v>53.28</v>
          </cell>
          <cell r="K9">
            <v>6.4</v>
          </cell>
        </row>
        <row r="10">
          <cell r="B10">
            <v>24.783333333333335</v>
          </cell>
          <cell r="C10">
            <v>31.1</v>
          </cell>
          <cell r="D10">
            <v>22.1</v>
          </cell>
          <cell r="E10">
            <v>81.333333333333329</v>
          </cell>
          <cell r="F10">
            <v>93</v>
          </cell>
          <cell r="G10">
            <v>55</v>
          </cell>
          <cell r="H10">
            <v>23.040000000000003</v>
          </cell>
          <cell r="I10" t="str">
            <v>O</v>
          </cell>
          <cell r="J10">
            <v>54.36</v>
          </cell>
          <cell r="K10">
            <v>17.399999999999999</v>
          </cell>
        </row>
        <row r="11">
          <cell r="B11">
            <v>29.046153846153842</v>
          </cell>
          <cell r="C11">
            <v>32.299999999999997</v>
          </cell>
          <cell r="D11">
            <v>22.9</v>
          </cell>
          <cell r="E11">
            <v>58.384615384615387</v>
          </cell>
          <cell r="F11">
            <v>93</v>
          </cell>
          <cell r="G11">
            <v>39</v>
          </cell>
          <cell r="H11">
            <v>14.04</v>
          </cell>
          <cell r="I11" t="str">
            <v>SE</v>
          </cell>
          <cell r="J11">
            <v>23.400000000000002</v>
          </cell>
          <cell r="K11">
            <v>0</v>
          </cell>
        </row>
        <row r="12">
          <cell r="B12">
            <v>31.041666666666661</v>
          </cell>
          <cell r="C12">
            <v>34.1</v>
          </cell>
          <cell r="D12">
            <v>25.2</v>
          </cell>
          <cell r="E12">
            <v>48.583333333333336</v>
          </cell>
          <cell r="F12">
            <v>74</v>
          </cell>
          <cell r="G12">
            <v>33</v>
          </cell>
          <cell r="H12">
            <v>7.9200000000000008</v>
          </cell>
          <cell r="I12" t="str">
            <v>NE</v>
          </cell>
          <cell r="J12">
            <v>19.8</v>
          </cell>
          <cell r="K12">
            <v>0</v>
          </cell>
        </row>
        <row r="13">
          <cell r="B13">
            <v>25.427272727272722</v>
          </cell>
          <cell r="C13">
            <v>31.1</v>
          </cell>
          <cell r="D13">
            <v>22.7</v>
          </cell>
          <cell r="E13">
            <v>77</v>
          </cell>
          <cell r="F13">
            <v>92</v>
          </cell>
          <cell r="G13">
            <v>56</v>
          </cell>
          <cell r="H13">
            <v>14.76</v>
          </cell>
          <cell r="I13" t="str">
            <v>N</v>
          </cell>
          <cell r="J13">
            <v>35.28</v>
          </cell>
          <cell r="K13">
            <v>7.3999999999999995</v>
          </cell>
        </row>
        <row r="14">
          <cell r="B14">
            <v>25.763636363636362</v>
          </cell>
          <cell r="C14">
            <v>30.9</v>
          </cell>
          <cell r="D14">
            <v>21.6</v>
          </cell>
          <cell r="E14">
            <v>76.909090909090907</v>
          </cell>
          <cell r="F14">
            <v>93</v>
          </cell>
          <cell r="G14">
            <v>55</v>
          </cell>
          <cell r="H14">
            <v>16.559999999999999</v>
          </cell>
          <cell r="I14" t="str">
            <v>NE</v>
          </cell>
          <cell r="J14">
            <v>58.680000000000007</v>
          </cell>
          <cell r="K14">
            <v>14.399999999999999</v>
          </cell>
        </row>
        <row r="15">
          <cell r="B15">
            <v>26.639999999999997</v>
          </cell>
          <cell r="C15">
            <v>28.8</v>
          </cell>
          <cell r="D15">
            <v>25.1</v>
          </cell>
          <cell r="E15">
            <v>73.400000000000006</v>
          </cell>
          <cell r="F15">
            <v>82</v>
          </cell>
          <cell r="G15">
            <v>64</v>
          </cell>
          <cell r="H15">
            <v>16.2</v>
          </cell>
          <cell r="I15" t="str">
            <v>N</v>
          </cell>
          <cell r="J15">
            <v>27.720000000000002</v>
          </cell>
          <cell r="K15">
            <v>0.8</v>
          </cell>
        </row>
        <row r="16">
          <cell r="B16">
            <v>28.7</v>
          </cell>
          <cell r="C16">
            <v>31.5</v>
          </cell>
          <cell r="D16">
            <v>24.3</v>
          </cell>
          <cell r="E16">
            <v>70.166666666666671</v>
          </cell>
          <cell r="F16">
            <v>89</v>
          </cell>
          <cell r="G16">
            <v>52</v>
          </cell>
          <cell r="H16">
            <v>11.16</v>
          </cell>
          <cell r="I16" t="str">
            <v>NO</v>
          </cell>
          <cell r="J16">
            <v>29.880000000000003</v>
          </cell>
          <cell r="K16">
            <v>1.4</v>
          </cell>
        </row>
        <row r="17">
          <cell r="B17">
            <v>26.9</v>
          </cell>
          <cell r="C17">
            <v>30.2</v>
          </cell>
          <cell r="D17">
            <v>20.9</v>
          </cell>
          <cell r="E17">
            <v>71.444444444444443</v>
          </cell>
          <cell r="F17">
            <v>90</v>
          </cell>
          <cell r="G17">
            <v>56</v>
          </cell>
          <cell r="H17">
            <v>13.32</v>
          </cell>
          <cell r="I17" t="str">
            <v>L</v>
          </cell>
          <cell r="J17">
            <v>25.92</v>
          </cell>
          <cell r="K17">
            <v>8.6</v>
          </cell>
        </row>
        <row r="18">
          <cell r="B18">
            <v>29.400000000000002</v>
          </cell>
          <cell r="C18">
            <v>31.9</v>
          </cell>
          <cell r="D18">
            <v>25.8</v>
          </cell>
          <cell r="E18">
            <v>60.363636363636367</v>
          </cell>
          <cell r="F18">
            <v>78</v>
          </cell>
          <cell r="G18">
            <v>49</v>
          </cell>
          <cell r="H18">
            <v>15.840000000000002</v>
          </cell>
          <cell r="I18" t="str">
            <v>NE</v>
          </cell>
          <cell r="J18">
            <v>33.119999999999997</v>
          </cell>
          <cell r="K18">
            <v>0</v>
          </cell>
        </row>
        <row r="19">
          <cell r="B19">
            <v>27.631818181818176</v>
          </cell>
          <cell r="C19">
            <v>33.6</v>
          </cell>
          <cell r="D19">
            <v>22.3</v>
          </cell>
          <cell r="E19">
            <v>67.318181818181813</v>
          </cell>
          <cell r="F19">
            <v>87</v>
          </cell>
          <cell r="G19">
            <v>41</v>
          </cell>
          <cell r="H19">
            <v>13.68</v>
          </cell>
          <cell r="I19" t="str">
            <v>L</v>
          </cell>
          <cell r="J19">
            <v>41.76</v>
          </cell>
          <cell r="K19">
            <v>0</v>
          </cell>
        </row>
        <row r="20">
          <cell r="B20">
            <v>29.254545454545454</v>
          </cell>
          <cell r="C20">
            <v>36.200000000000003</v>
          </cell>
          <cell r="D20">
            <v>22.8</v>
          </cell>
          <cell r="E20">
            <v>61.954545454545453</v>
          </cell>
          <cell r="F20">
            <v>90</v>
          </cell>
          <cell r="G20">
            <v>28</v>
          </cell>
          <cell r="H20">
            <v>17.28</v>
          </cell>
          <cell r="I20" t="str">
            <v>N</v>
          </cell>
          <cell r="J20">
            <v>35.64</v>
          </cell>
          <cell r="K20">
            <v>0</v>
          </cell>
        </row>
        <row r="21">
          <cell r="B21">
            <v>25.374999999999996</v>
          </cell>
          <cell r="C21">
            <v>32.299999999999997</v>
          </cell>
          <cell r="D21">
            <v>21.3</v>
          </cell>
          <cell r="E21">
            <v>77.333333333333329</v>
          </cell>
          <cell r="F21">
            <v>93</v>
          </cell>
          <cell r="G21">
            <v>47</v>
          </cell>
          <cell r="H21">
            <v>23.759999999999998</v>
          </cell>
          <cell r="I21" t="str">
            <v>NE</v>
          </cell>
          <cell r="J21">
            <v>52.92</v>
          </cell>
          <cell r="K21">
            <v>33.599999999999994</v>
          </cell>
        </row>
        <row r="22">
          <cell r="B22">
            <v>24.62</v>
          </cell>
          <cell r="C22">
            <v>29</v>
          </cell>
          <cell r="D22">
            <v>22</v>
          </cell>
          <cell r="E22">
            <v>80.099999999999994</v>
          </cell>
          <cell r="F22">
            <v>92</v>
          </cell>
          <cell r="G22">
            <v>59</v>
          </cell>
          <cell r="H22">
            <v>12.6</v>
          </cell>
          <cell r="I22" t="str">
            <v>L</v>
          </cell>
          <cell r="J22">
            <v>19.8</v>
          </cell>
          <cell r="K22">
            <v>0.60000000000000009</v>
          </cell>
        </row>
        <row r="23">
          <cell r="B23">
            <v>26.191666666666674</v>
          </cell>
          <cell r="C23">
            <v>28.5</v>
          </cell>
          <cell r="D23">
            <v>24.7</v>
          </cell>
          <cell r="E23">
            <v>72</v>
          </cell>
          <cell r="F23">
            <v>84</v>
          </cell>
          <cell r="G23">
            <v>53</v>
          </cell>
          <cell r="H23">
            <v>14.4</v>
          </cell>
          <cell r="I23" t="str">
            <v>NE</v>
          </cell>
          <cell r="J23">
            <v>36.72</v>
          </cell>
          <cell r="K23">
            <v>0.4</v>
          </cell>
        </row>
        <row r="24">
          <cell r="B24">
            <v>28.80714285714286</v>
          </cell>
          <cell r="C24">
            <v>32.299999999999997</v>
          </cell>
          <cell r="D24">
            <v>24.1</v>
          </cell>
          <cell r="E24">
            <v>62.214285714285715</v>
          </cell>
          <cell r="F24">
            <v>88</v>
          </cell>
          <cell r="G24">
            <v>46</v>
          </cell>
          <cell r="H24">
            <v>8.64</v>
          </cell>
          <cell r="I24" t="str">
            <v>NE</v>
          </cell>
          <cell r="J24">
            <v>28.08</v>
          </cell>
          <cell r="K24">
            <v>0</v>
          </cell>
        </row>
        <row r="25">
          <cell r="B25">
            <v>25.531578947368416</v>
          </cell>
          <cell r="C25">
            <v>29.1</v>
          </cell>
          <cell r="D25">
            <v>22.8</v>
          </cell>
          <cell r="E25">
            <v>72</v>
          </cell>
          <cell r="F25">
            <v>88</v>
          </cell>
          <cell r="G25">
            <v>59</v>
          </cell>
          <cell r="H25">
            <v>16.2</v>
          </cell>
          <cell r="I25" t="str">
            <v>N</v>
          </cell>
          <cell r="J25">
            <v>29.16</v>
          </cell>
          <cell r="K25">
            <v>0.4</v>
          </cell>
        </row>
        <row r="26">
          <cell r="B26">
            <v>25.146666666666661</v>
          </cell>
          <cell r="C26">
            <v>30.3</v>
          </cell>
          <cell r="D26">
            <v>22</v>
          </cell>
          <cell r="E26">
            <v>79.066666666666663</v>
          </cell>
          <cell r="F26">
            <v>93</v>
          </cell>
          <cell r="G26">
            <v>56</v>
          </cell>
          <cell r="H26">
            <v>13.68</v>
          </cell>
          <cell r="I26" t="str">
            <v>SO</v>
          </cell>
          <cell r="J26">
            <v>28.44</v>
          </cell>
          <cell r="K26">
            <v>46.2</v>
          </cell>
        </row>
        <row r="27">
          <cell r="B27">
            <v>25.491304347826084</v>
          </cell>
          <cell r="C27">
            <v>31.9</v>
          </cell>
          <cell r="D27">
            <v>22.2</v>
          </cell>
          <cell r="E27">
            <v>78.826086956521735</v>
          </cell>
          <cell r="F27">
            <v>93</v>
          </cell>
          <cell r="G27">
            <v>48</v>
          </cell>
          <cell r="H27">
            <v>21.96</v>
          </cell>
          <cell r="I27" t="str">
            <v>NO</v>
          </cell>
          <cell r="J27">
            <v>36.72</v>
          </cell>
          <cell r="K27">
            <v>0.8</v>
          </cell>
        </row>
        <row r="28">
          <cell r="B28">
            <v>27.369230769230775</v>
          </cell>
          <cell r="C28">
            <v>31.2</v>
          </cell>
          <cell r="D28">
            <v>22.3</v>
          </cell>
          <cell r="E28">
            <v>65.769230769230774</v>
          </cell>
          <cell r="F28">
            <v>88</v>
          </cell>
          <cell r="G28">
            <v>46</v>
          </cell>
          <cell r="H28">
            <v>7.5600000000000005</v>
          </cell>
          <cell r="I28" t="str">
            <v>SE</v>
          </cell>
          <cell r="J28">
            <v>18.36</v>
          </cell>
          <cell r="K28">
            <v>0.2</v>
          </cell>
        </row>
        <row r="29">
          <cell r="B29">
            <v>28.021739130434781</v>
          </cell>
          <cell r="C29">
            <v>36</v>
          </cell>
          <cell r="D29">
            <v>21.9</v>
          </cell>
          <cell r="E29">
            <v>65.086956521739125</v>
          </cell>
          <cell r="F29">
            <v>91</v>
          </cell>
          <cell r="G29">
            <v>31</v>
          </cell>
          <cell r="H29">
            <v>12.96</v>
          </cell>
          <cell r="I29" t="str">
            <v>S</v>
          </cell>
          <cell r="J29">
            <v>28.08</v>
          </cell>
          <cell r="K29">
            <v>0</v>
          </cell>
        </row>
        <row r="30">
          <cell r="B30">
            <v>28.758333333333329</v>
          </cell>
          <cell r="C30">
            <v>35.1</v>
          </cell>
          <cell r="D30">
            <v>22.1</v>
          </cell>
          <cell r="E30">
            <v>62</v>
          </cell>
          <cell r="F30">
            <v>89</v>
          </cell>
          <cell r="G30">
            <v>31</v>
          </cell>
          <cell r="H30">
            <v>10.8</v>
          </cell>
          <cell r="I30" t="str">
            <v>N</v>
          </cell>
          <cell r="J30">
            <v>23.040000000000003</v>
          </cell>
          <cell r="K30">
            <v>0</v>
          </cell>
        </row>
        <row r="31">
          <cell r="B31">
            <v>28.883333333333326</v>
          </cell>
          <cell r="C31">
            <v>34.5</v>
          </cell>
          <cell r="D31">
            <v>22.9</v>
          </cell>
          <cell r="E31">
            <v>63.75</v>
          </cell>
          <cell r="F31">
            <v>90</v>
          </cell>
          <cell r="G31">
            <v>39</v>
          </cell>
          <cell r="H31">
            <v>12.96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26.987500000000001</v>
          </cell>
          <cell r="C32">
            <v>32.299999999999997</v>
          </cell>
          <cell r="D32">
            <v>20.9</v>
          </cell>
          <cell r="E32">
            <v>70.708333333333329</v>
          </cell>
          <cell r="F32">
            <v>93</v>
          </cell>
          <cell r="G32">
            <v>47</v>
          </cell>
          <cell r="H32">
            <v>23.759999999999998</v>
          </cell>
          <cell r="I32" t="str">
            <v>L</v>
          </cell>
          <cell r="J32">
            <v>42.12</v>
          </cell>
          <cell r="K32">
            <v>12.6</v>
          </cell>
        </row>
        <row r="33">
          <cell r="B33">
            <v>27.741666666666671</v>
          </cell>
          <cell r="C33">
            <v>35.1</v>
          </cell>
          <cell r="D33">
            <v>22.9</v>
          </cell>
          <cell r="E33">
            <v>71.708333333333329</v>
          </cell>
          <cell r="F33">
            <v>92</v>
          </cell>
          <cell r="G33">
            <v>38</v>
          </cell>
          <cell r="H33">
            <v>17.64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28.770833333333332</v>
          </cell>
          <cell r="C34">
            <v>35.700000000000003</v>
          </cell>
          <cell r="D34">
            <v>23.5</v>
          </cell>
          <cell r="E34">
            <v>65.416666666666671</v>
          </cell>
          <cell r="F34">
            <v>89</v>
          </cell>
          <cell r="G34">
            <v>31</v>
          </cell>
          <cell r="H34">
            <v>9</v>
          </cell>
          <cell r="I34" t="str">
            <v>SO</v>
          </cell>
          <cell r="J34">
            <v>18</v>
          </cell>
          <cell r="K34">
            <v>0</v>
          </cell>
        </row>
        <row r="35">
          <cell r="B35">
            <v>28.987500000000001</v>
          </cell>
          <cell r="C35">
            <v>35.4</v>
          </cell>
          <cell r="D35">
            <v>22.7</v>
          </cell>
          <cell r="E35">
            <v>63.291666666666664</v>
          </cell>
          <cell r="F35">
            <v>89</v>
          </cell>
          <cell r="G35">
            <v>34</v>
          </cell>
          <cell r="H35">
            <v>16.2</v>
          </cell>
          <cell r="I35" t="str">
            <v>S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26.570588235294117</v>
          </cell>
          <cell r="C5">
            <v>30</v>
          </cell>
          <cell r="D5">
            <v>24.5</v>
          </cell>
          <cell r="E5">
            <v>84.8125</v>
          </cell>
          <cell r="F5">
            <v>92</v>
          </cell>
          <cell r="G5">
            <v>68</v>
          </cell>
          <cell r="H5">
            <v>17.28</v>
          </cell>
          <cell r="I5" t="str">
            <v>SE</v>
          </cell>
          <cell r="J5">
            <v>32.4</v>
          </cell>
          <cell r="K5">
            <v>0</v>
          </cell>
        </row>
        <row r="6">
          <cell r="B6">
            <v>26.076470588235296</v>
          </cell>
          <cell r="C6">
            <v>30</v>
          </cell>
          <cell r="D6">
            <v>24.3</v>
          </cell>
          <cell r="E6">
            <v>84.705882352941174</v>
          </cell>
          <cell r="F6">
            <v>90</v>
          </cell>
          <cell r="G6">
            <v>69</v>
          </cell>
          <cell r="H6">
            <v>11.16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25.645</v>
          </cell>
          <cell r="C7">
            <v>30.3</v>
          </cell>
          <cell r="D7">
            <v>23.9</v>
          </cell>
          <cell r="E7">
            <v>85.95</v>
          </cell>
          <cell r="F7">
            <v>91</v>
          </cell>
          <cell r="G7">
            <v>74</v>
          </cell>
          <cell r="H7">
            <v>12.24</v>
          </cell>
          <cell r="I7" t="str">
            <v>N</v>
          </cell>
          <cell r="J7">
            <v>43.2</v>
          </cell>
          <cell r="K7">
            <v>13.2</v>
          </cell>
        </row>
        <row r="8">
          <cell r="B8">
            <v>25.84210526315789</v>
          </cell>
          <cell r="C8">
            <v>30.6</v>
          </cell>
          <cell r="D8">
            <v>24.4</v>
          </cell>
          <cell r="E8">
            <v>87.833333333333329</v>
          </cell>
          <cell r="F8">
            <v>92</v>
          </cell>
          <cell r="G8">
            <v>74</v>
          </cell>
          <cell r="H8">
            <v>20.52</v>
          </cell>
          <cell r="I8" t="str">
            <v>N</v>
          </cell>
          <cell r="J8">
            <v>37.440000000000005</v>
          </cell>
          <cell r="K8">
            <v>13.2</v>
          </cell>
        </row>
        <row r="9">
          <cell r="B9">
            <v>26.487499999999997</v>
          </cell>
          <cell r="C9">
            <v>31.9</v>
          </cell>
          <cell r="D9">
            <v>23.4</v>
          </cell>
          <cell r="E9">
            <v>85.066666666666663</v>
          </cell>
          <cell r="F9">
            <v>92</v>
          </cell>
          <cell r="G9">
            <v>63</v>
          </cell>
          <cell r="H9">
            <v>17.28</v>
          </cell>
          <cell r="I9" t="str">
            <v>NE</v>
          </cell>
          <cell r="J9">
            <v>28.08</v>
          </cell>
          <cell r="K9">
            <v>1</v>
          </cell>
        </row>
        <row r="10">
          <cell r="B10">
            <v>25.305555555555557</v>
          </cell>
          <cell r="C10">
            <v>28.6</v>
          </cell>
          <cell r="D10">
            <v>24</v>
          </cell>
          <cell r="E10">
            <v>85.555555555555557</v>
          </cell>
          <cell r="F10">
            <v>89</v>
          </cell>
          <cell r="G10">
            <v>72</v>
          </cell>
          <cell r="H10">
            <v>9</v>
          </cell>
          <cell r="I10" t="str">
            <v>O</v>
          </cell>
          <cell r="J10">
            <v>18.720000000000002</v>
          </cell>
          <cell r="K10">
            <v>0.2</v>
          </cell>
        </row>
        <row r="11">
          <cell r="B11">
            <v>24.857142857142858</v>
          </cell>
          <cell r="C11">
            <v>31.1</v>
          </cell>
          <cell r="D11">
            <v>22.8</v>
          </cell>
          <cell r="E11">
            <v>87.5</v>
          </cell>
          <cell r="F11">
            <v>92</v>
          </cell>
          <cell r="G11">
            <v>70</v>
          </cell>
          <cell r="H11">
            <v>4.32</v>
          </cell>
          <cell r="I11" t="str">
            <v>N</v>
          </cell>
          <cell r="J11">
            <v>10.8</v>
          </cell>
          <cell r="K11">
            <v>0</v>
          </cell>
        </row>
        <row r="12">
          <cell r="B12">
            <v>26.214285714285719</v>
          </cell>
          <cell r="C12">
            <v>30.6</v>
          </cell>
          <cell r="D12">
            <v>24.2</v>
          </cell>
          <cell r="E12">
            <v>83.857142857142861</v>
          </cell>
          <cell r="F12">
            <v>90</v>
          </cell>
          <cell r="G12">
            <v>69</v>
          </cell>
          <cell r="H12">
            <v>6.12</v>
          </cell>
          <cell r="I12" t="str">
            <v>SE</v>
          </cell>
          <cell r="J12">
            <v>15.840000000000002</v>
          </cell>
          <cell r="K12">
            <v>0</v>
          </cell>
        </row>
        <row r="13">
          <cell r="B13">
            <v>25.709090909090904</v>
          </cell>
          <cell r="C13">
            <v>32.6</v>
          </cell>
          <cell r="D13">
            <v>22.8</v>
          </cell>
          <cell r="E13">
            <v>85.047619047619051</v>
          </cell>
          <cell r="F13">
            <v>91</v>
          </cell>
          <cell r="G13">
            <v>69</v>
          </cell>
          <cell r="H13">
            <v>9</v>
          </cell>
          <cell r="I13" t="str">
            <v>N</v>
          </cell>
          <cell r="J13">
            <v>29.52</v>
          </cell>
          <cell r="K13">
            <v>24.799999999999997</v>
          </cell>
        </row>
        <row r="14">
          <cell r="B14">
            <v>24.62857142857143</v>
          </cell>
          <cell r="C14">
            <v>29.7</v>
          </cell>
          <cell r="D14">
            <v>22.7</v>
          </cell>
          <cell r="E14">
            <v>89.5</v>
          </cell>
          <cell r="F14">
            <v>94</v>
          </cell>
          <cell r="G14">
            <v>75</v>
          </cell>
          <cell r="H14">
            <v>7.9200000000000008</v>
          </cell>
          <cell r="I14" t="str">
            <v>NE</v>
          </cell>
          <cell r="J14">
            <v>31.319999999999997</v>
          </cell>
          <cell r="K14">
            <v>2.9999999999999996</v>
          </cell>
        </row>
        <row r="15">
          <cell r="B15">
            <v>25.337499999999999</v>
          </cell>
          <cell r="C15">
            <v>29.1</v>
          </cell>
          <cell r="D15">
            <v>24.2</v>
          </cell>
          <cell r="E15">
            <v>89.13333333333334</v>
          </cell>
          <cell r="F15">
            <v>92</v>
          </cell>
          <cell r="G15">
            <v>66</v>
          </cell>
          <cell r="H15">
            <v>14.04</v>
          </cell>
          <cell r="I15" t="str">
            <v>L</v>
          </cell>
          <cell r="J15">
            <v>21.6</v>
          </cell>
          <cell r="K15">
            <v>0</v>
          </cell>
        </row>
        <row r="16">
          <cell r="B16">
            <v>25.435714285714283</v>
          </cell>
          <cell r="C16">
            <v>30.4</v>
          </cell>
          <cell r="D16">
            <v>23.9</v>
          </cell>
          <cell r="E16">
            <v>85.857142857142861</v>
          </cell>
          <cell r="F16">
            <v>92</v>
          </cell>
          <cell r="G16">
            <v>66</v>
          </cell>
          <cell r="H16">
            <v>11.16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24.081249999999994</v>
          </cell>
          <cell r="C17">
            <v>29.8</v>
          </cell>
          <cell r="D17">
            <v>21.3</v>
          </cell>
          <cell r="E17">
            <v>83.4375</v>
          </cell>
          <cell r="F17">
            <v>89</v>
          </cell>
          <cell r="G17">
            <v>70</v>
          </cell>
          <cell r="H17">
            <v>26.28</v>
          </cell>
          <cell r="I17" t="str">
            <v>N</v>
          </cell>
          <cell r="J17">
            <v>57.6</v>
          </cell>
          <cell r="K17">
            <v>35.600000000000009</v>
          </cell>
        </row>
        <row r="18">
          <cell r="B18">
            <v>25.857894736842102</v>
          </cell>
          <cell r="C18">
            <v>30.8</v>
          </cell>
          <cell r="D18">
            <v>24</v>
          </cell>
          <cell r="E18">
            <v>85.222222222222229</v>
          </cell>
          <cell r="F18">
            <v>91</v>
          </cell>
          <cell r="G18">
            <v>69</v>
          </cell>
          <cell r="H18">
            <v>12.6</v>
          </cell>
          <cell r="I18" t="str">
            <v>NE</v>
          </cell>
          <cell r="J18">
            <v>27.36</v>
          </cell>
          <cell r="K18">
            <v>1.4</v>
          </cell>
        </row>
        <row r="19">
          <cell r="B19">
            <v>24.621052631578948</v>
          </cell>
          <cell r="C19">
            <v>27.7</v>
          </cell>
          <cell r="D19">
            <v>23.1</v>
          </cell>
          <cell r="E19">
            <v>86.684210526315795</v>
          </cell>
          <cell r="F19">
            <v>93</v>
          </cell>
          <cell r="G19">
            <v>73</v>
          </cell>
          <cell r="H19">
            <v>16.559999999999999</v>
          </cell>
          <cell r="I19" t="str">
            <v>SE</v>
          </cell>
          <cell r="J19">
            <v>32.04</v>
          </cell>
          <cell r="K19">
            <v>2.2000000000000002</v>
          </cell>
        </row>
        <row r="20">
          <cell r="B20">
            <v>24.406666666666663</v>
          </cell>
          <cell r="C20">
            <v>29.3</v>
          </cell>
          <cell r="D20">
            <v>22.7</v>
          </cell>
          <cell r="E20">
            <v>87.8</v>
          </cell>
          <cell r="F20">
            <v>92</v>
          </cell>
          <cell r="G20">
            <v>75</v>
          </cell>
          <cell r="H20">
            <v>6.84</v>
          </cell>
          <cell r="I20" t="str">
            <v>SE</v>
          </cell>
          <cell r="J20">
            <v>13.68</v>
          </cell>
          <cell r="K20">
            <v>0</v>
          </cell>
        </row>
        <row r="21">
          <cell r="B21">
            <v>25.299999999999997</v>
          </cell>
          <cell r="C21">
            <v>30.2</v>
          </cell>
          <cell r="D21">
            <v>22.8</v>
          </cell>
          <cell r="E21">
            <v>86.727272727272734</v>
          </cell>
          <cell r="F21">
            <v>91</v>
          </cell>
          <cell r="G21">
            <v>70</v>
          </cell>
          <cell r="H21">
            <v>16.920000000000002</v>
          </cell>
          <cell r="I21" t="str">
            <v>N</v>
          </cell>
          <cell r="J21">
            <v>44.64</v>
          </cell>
          <cell r="K21">
            <v>27.2</v>
          </cell>
        </row>
        <row r="22">
          <cell r="B22">
            <v>23.937500000000004</v>
          </cell>
          <cell r="C22">
            <v>29.7</v>
          </cell>
          <cell r="D22">
            <v>22.8</v>
          </cell>
          <cell r="E22">
            <v>90.125</v>
          </cell>
          <cell r="F22">
            <v>93</v>
          </cell>
          <cell r="G22">
            <v>73</v>
          </cell>
          <cell r="H22">
            <v>5.04</v>
          </cell>
          <cell r="I22" t="str">
            <v>SE</v>
          </cell>
          <cell r="J22">
            <v>18.36</v>
          </cell>
          <cell r="K22">
            <v>1.4000000000000001</v>
          </cell>
        </row>
        <row r="23">
          <cell r="B23">
            <v>25.422222222222224</v>
          </cell>
          <cell r="C23">
            <v>28.3</v>
          </cell>
          <cell r="D23">
            <v>24.1</v>
          </cell>
          <cell r="E23">
            <v>84.722222222222229</v>
          </cell>
          <cell r="F23">
            <v>90</v>
          </cell>
          <cell r="G23">
            <v>73</v>
          </cell>
          <cell r="H23">
            <v>7.5600000000000005</v>
          </cell>
          <cell r="I23" t="str">
            <v>SE</v>
          </cell>
          <cell r="J23">
            <v>27</v>
          </cell>
          <cell r="K23">
            <v>0.4</v>
          </cell>
        </row>
        <row r="24">
          <cell r="B24">
            <v>25.139999999999997</v>
          </cell>
          <cell r="C24">
            <v>29.9</v>
          </cell>
          <cell r="D24">
            <v>22.8</v>
          </cell>
          <cell r="E24">
            <v>84.2</v>
          </cell>
          <cell r="F24">
            <v>90</v>
          </cell>
          <cell r="G24">
            <v>66</v>
          </cell>
          <cell r="H24">
            <v>8.2799999999999994</v>
          </cell>
          <cell r="I24" t="str">
            <v>N</v>
          </cell>
          <cell r="J24">
            <v>15.120000000000001</v>
          </cell>
          <cell r="K24">
            <v>0</v>
          </cell>
        </row>
        <row r="25">
          <cell r="B25">
            <v>25.542105263157897</v>
          </cell>
          <cell r="C25">
            <v>29</v>
          </cell>
          <cell r="D25">
            <v>22.3</v>
          </cell>
          <cell r="E25">
            <v>84.368421052631575</v>
          </cell>
          <cell r="F25">
            <v>91</v>
          </cell>
          <cell r="G25">
            <v>74</v>
          </cell>
          <cell r="H25">
            <v>12.96</v>
          </cell>
          <cell r="I25" t="str">
            <v>N</v>
          </cell>
          <cell r="J25">
            <v>46.440000000000005</v>
          </cell>
          <cell r="K25">
            <v>28.4</v>
          </cell>
        </row>
        <row r="26">
          <cell r="B26">
            <v>23.356521739130432</v>
          </cell>
          <cell r="C26">
            <v>27.6</v>
          </cell>
          <cell r="D26">
            <v>22</v>
          </cell>
          <cell r="E26">
            <v>90.347826086956516</v>
          </cell>
          <cell r="F26">
            <v>93</v>
          </cell>
          <cell r="G26">
            <v>80</v>
          </cell>
          <cell r="H26">
            <v>10.8</v>
          </cell>
          <cell r="I26" t="str">
            <v>SE</v>
          </cell>
          <cell r="J26">
            <v>34.92</v>
          </cell>
          <cell r="K26">
            <v>24.4</v>
          </cell>
        </row>
        <row r="27">
          <cell r="B27">
            <v>23.2</v>
          </cell>
          <cell r="C27">
            <v>29.7</v>
          </cell>
          <cell r="D27">
            <v>21.7</v>
          </cell>
          <cell r="E27">
            <v>91.2</v>
          </cell>
          <cell r="F27">
            <v>94</v>
          </cell>
          <cell r="G27">
            <v>68</v>
          </cell>
          <cell r="H27">
            <v>7.2</v>
          </cell>
          <cell r="I27" t="str">
            <v>N</v>
          </cell>
          <cell r="J27">
            <v>16.2</v>
          </cell>
          <cell r="K27">
            <v>0</v>
          </cell>
        </row>
        <row r="28">
          <cell r="B28">
            <v>24.769230769230774</v>
          </cell>
          <cell r="C28">
            <v>28.2</v>
          </cell>
          <cell r="D28">
            <v>22.9</v>
          </cell>
          <cell r="E28">
            <v>88.84615384615384</v>
          </cell>
          <cell r="F28">
            <v>93</v>
          </cell>
          <cell r="G28">
            <v>80</v>
          </cell>
          <cell r="H28">
            <v>5.4</v>
          </cell>
          <cell r="I28" t="str">
            <v>SE</v>
          </cell>
          <cell r="J28">
            <v>12.24</v>
          </cell>
          <cell r="K28">
            <v>0</v>
          </cell>
        </row>
        <row r="29">
          <cell r="B29">
            <v>26.35</v>
          </cell>
          <cell r="C29">
            <v>30.9</v>
          </cell>
          <cell r="D29">
            <v>24.1</v>
          </cell>
          <cell r="E29">
            <v>85</v>
          </cell>
          <cell r="F29">
            <v>92</v>
          </cell>
          <cell r="G29">
            <v>67</v>
          </cell>
          <cell r="H29">
            <v>6.84</v>
          </cell>
          <cell r="I29" t="str">
            <v>SE</v>
          </cell>
          <cell r="J29">
            <v>19.079999999999998</v>
          </cell>
          <cell r="K29">
            <v>0</v>
          </cell>
        </row>
        <row r="30">
          <cell r="B30">
            <v>25.688888888888886</v>
          </cell>
          <cell r="C30">
            <v>29.1</v>
          </cell>
          <cell r="D30">
            <v>21.4</v>
          </cell>
          <cell r="E30">
            <v>83.166666666666671</v>
          </cell>
          <cell r="F30">
            <v>90</v>
          </cell>
          <cell r="G30">
            <v>65</v>
          </cell>
          <cell r="H30">
            <v>12.6</v>
          </cell>
          <cell r="I30" t="str">
            <v>S</v>
          </cell>
          <cell r="J30">
            <v>32.4</v>
          </cell>
          <cell r="K30">
            <v>1.2</v>
          </cell>
        </row>
        <row r="31">
          <cell r="B31">
            <v>24.38666666666667</v>
          </cell>
          <cell r="C31">
            <v>30</v>
          </cell>
          <cell r="D31">
            <v>21.9</v>
          </cell>
          <cell r="E31">
            <v>81.666666666666671</v>
          </cell>
          <cell r="F31">
            <v>91</v>
          </cell>
          <cell r="G31">
            <v>55</v>
          </cell>
          <cell r="H31">
            <v>10.8</v>
          </cell>
          <cell r="I31" t="str">
            <v>S</v>
          </cell>
          <cell r="J31">
            <v>32.4</v>
          </cell>
          <cell r="K31">
            <v>0</v>
          </cell>
        </row>
        <row r="32">
          <cell r="B32">
            <v>25.512499999999996</v>
          </cell>
          <cell r="C32">
            <v>28.7</v>
          </cell>
          <cell r="D32">
            <v>23.1</v>
          </cell>
          <cell r="E32">
            <v>79.125</v>
          </cell>
          <cell r="F32">
            <v>89</v>
          </cell>
          <cell r="G32">
            <v>62</v>
          </cell>
          <cell r="H32">
            <v>9</v>
          </cell>
          <cell r="I32" t="str">
            <v>NE</v>
          </cell>
          <cell r="J32">
            <v>18.720000000000002</v>
          </cell>
          <cell r="K32">
            <v>0</v>
          </cell>
        </row>
        <row r="33">
          <cell r="B33">
            <v>25.235714285714288</v>
          </cell>
          <cell r="C33">
            <v>30.8</v>
          </cell>
          <cell r="D33">
            <v>23.3</v>
          </cell>
          <cell r="E33">
            <v>83.857142857142861</v>
          </cell>
          <cell r="F33">
            <v>91</v>
          </cell>
          <cell r="G33">
            <v>58</v>
          </cell>
          <cell r="H33">
            <v>6.84</v>
          </cell>
          <cell r="I33" t="str">
            <v>S</v>
          </cell>
          <cell r="J33">
            <v>38.880000000000003</v>
          </cell>
          <cell r="K33">
            <v>0</v>
          </cell>
        </row>
        <row r="34">
          <cell r="B34">
            <v>25.806666666666665</v>
          </cell>
          <cell r="C34">
            <v>30.7</v>
          </cell>
          <cell r="D34">
            <v>23.6</v>
          </cell>
          <cell r="E34">
            <v>82.8</v>
          </cell>
          <cell r="F34">
            <v>91</v>
          </cell>
          <cell r="G34">
            <v>65</v>
          </cell>
          <cell r="H34">
            <v>4.32</v>
          </cell>
          <cell r="I34" t="str">
            <v>S</v>
          </cell>
          <cell r="J34">
            <v>14.76</v>
          </cell>
          <cell r="K34">
            <v>0</v>
          </cell>
        </row>
        <row r="35">
          <cell r="B35">
            <v>25.778947368421051</v>
          </cell>
          <cell r="C35">
            <v>29.3</v>
          </cell>
          <cell r="D35">
            <v>23</v>
          </cell>
          <cell r="E35">
            <v>84.684210526315795</v>
          </cell>
          <cell r="F35">
            <v>91</v>
          </cell>
          <cell r="G35">
            <v>67</v>
          </cell>
          <cell r="H35">
            <v>15.120000000000001</v>
          </cell>
          <cell r="I35" t="str">
            <v>SO</v>
          </cell>
          <cell r="J35">
            <v>33.119999999999997</v>
          </cell>
          <cell r="K35">
            <v>1.8</v>
          </cell>
        </row>
        <row r="36">
          <cell r="I36" t="str">
            <v>SE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24.966666666666669</v>
          </cell>
          <cell r="C5">
            <v>28.8</v>
          </cell>
          <cell r="D5">
            <v>20.5</v>
          </cell>
          <cell r="E5">
            <v>74.125</v>
          </cell>
          <cell r="F5">
            <v>90</v>
          </cell>
          <cell r="G5">
            <v>58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24.866666666666674</v>
          </cell>
          <cell r="C6">
            <v>31.6</v>
          </cell>
          <cell r="D6">
            <v>19.7</v>
          </cell>
          <cell r="E6">
            <v>71.708333333333329</v>
          </cell>
          <cell r="F6">
            <v>95</v>
          </cell>
          <cell r="G6">
            <v>40</v>
          </cell>
          <cell r="H6" t="str">
            <v>*</v>
          </cell>
          <cell r="I6" t="str">
            <v>O</v>
          </cell>
          <cell r="J6" t="str">
            <v>*</v>
          </cell>
          <cell r="K6">
            <v>0</v>
          </cell>
        </row>
        <row r="7">
          <cell r="B7">
            <v>24.412499999999998</v>
          </cell>
          <cell r="C7">
            <v>31.3</v>
          </cell>
          <cell r="D7">
            <v>20.3</v>
          </cell>
          <cell r="E7">
            <v>79.958333333333329</v>
          </cell>
          <cell r="F7">
            <v>95</v>
          </cell>
          <cell r="G7">
            <v>49</v>
          </cell>
          <cell r="H7" t="str">
            <v>*</v>
          </cell>
          <cell r="I7" t="str">
            <v>NO</v>
          </cell>
          <cell r="J7" t="str">
            <v>*</v>
          </cell>
          <cell r="K7">
            <v>5.2</v>
          </cell>
        </row>
        <row r="8">
          <cell r="B8">
            <v>24.091666666666669</v>
          </cell>
          <cell r="C8">
            <v>30</v>
          </cell>
          <cell r="D8">
            <v>21.8</v>
          </cell>
          <cell r="E8">
            <v>84.708333333333329</v>
          </cell>
          <cell r="F8">
            <v>95</v>
          </cell>
          <cell r="G8">
            <v>60</v>
          </cell>
          <cell r="H8" t="str">
            <v>*</v>
          </cell>
          <cell r="I8" t="str">
            <v>NO</v>
          </cell>
          <cell r="J8" t="str">
            <v>*</v>
          </cell>
          <cell r="K8">
            <v>0.4</v>
          </cell>
        </row>
        <row r="9">
          <cell r="B9">
            <v>21.091666666666669</v>
          </cell>
          <cell r="C9">
            <v>22.4</v>
          </cell>
          <cell r="D9">
            <v>18.5</v>
          </cell>
          <cell r="E9">
            <v>92.708333333333329</v>
          </cell>
          <cell r="F9">
            <v>96</v>
          </cell>
          <cell r="G9">
            <v>81</v>
          </cell>
          <cell r="H9" t="str">
            <v>*</v>
          </cell>
          <cell r="I9" t="str">
            <v>SO</v>
          </cell>
          <cell r="J9" t="str">
            <v>*</v>
          </cell>
          <cell r="K9">
            <v>11.199999999999998</v>
          </cell>
        </row>
        <row r="10">
          <cell r="B10">
            <v>21.260869565217391</v>
          </cell>
          <cell r="C10">
            <v>27.6</v>
          </cell>
          <cell r="D10">
            <v>16.100000000000001</v>
          </cell>
          <cell r="E10">
            <v>64.347826086956516</v>
          </cell>
          <cell r="F10">
            <v>90</v>
          </cell>
          <cell r="G10">
            <v>30</v>
          </cell>
          <cell r="H10" t="str">
            <v>*</v>
          </cell>
          <cell r="I10" t="str">
            <v>SO</v>
          </cell>
          <cell r="J10">
            <v>14.04</v>
          </cell>
          <cell r="K10">
            <v>2.4000000000000004</v>
          </cell>
        </row>
        <row r="11">
          <cell r="B11">
            <v>23.316666666666666</v>
          </cell>
          <cell r="C11">
            <v>29.7</v>
          </cell>
          <cell r="D11">
            <v>17.3</v>
          </cell>
          <cell r="E11">
            <v>46.833333333333336</v>
          </cell>
          <cell r="F11">
            <v>64</v>
          </cell>
          <cell r="G11">
            <v>25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1.2</v>
          </cell>
        </row>
        <row r="12">
          <cell r="B12">
            <v>22.262500000000003</v>
          </cell>
          <cell r="C12">
            <v>26</v>
          </cell>
          <cell r="D12">
            <v>20.100000000000001</v>
          </cell>
          <cell r="E12">
            <v>62.5</v>
          </cell>
          <cell r="F12">
            <v>82</v>
          </cell>
          <cell r="G12">
            <v>45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0.2</v>
          </cell>
        </row>
        <row r="13">
          <cell r="B13">
            <v>21.154166666666669</v>
          </cell>
          <cell r="C13">
            <v>26.3</v>
          </cell>
          <cell r="D13">
            <v>18.2</v>
          </cell>
          <cell r="E13">
            <v>86.625</v>
          </cell>
          <cell r="F13">
            <v>95</v>
          </cell>
          <cell r="G13">
            <v>71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2.6</v>
          </cell>
        </row>
        <row r="14">
          <cell r="B14">
            <v>23.033333333333331</v>
          </cell>
          <cell r="C14">
            <v>28.6</v>
          </cell>
          <cell r="D14">
            <v>19.5</v>
          </cell>
          <cell r="E14">
            <v>85.958333333333329</v>
          </cell>
          <cell r="F14">
            <v>96</v>
          </cell>
          <cell r="G14">
            <v>60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7.8000000000000007</v>
          </cell>
        </row>
        <row r="15">
          <cell r="B15">
            <v>24.304166666666664</v>
          </cell>
          <cell r="C15">
            <v>30.7</v>
          </cell>
          <cell r="D15">
            <v>21.4</v>
          </cell>
          <cell r="E15">
            <v>81.666666666666671</v>
          </cell>
          <cell r="F15">
            <v>94</v>
          </cell>
          <cell r="G15">
            <v>51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2.4</v>
          </cell>
        </row>
        <row r="16">
          <cell r="B16">
            <v>24.016666666666662</v>
          </cell>
          <cell r="C16">
            <v>32.799999999999997</v>
          </cell>
          <cell r="D16">
            <v>20.100000000000001</v>
          </cell>
          <cell r="E16">
            <v>79.833333333333329</v>
          </cell>
          <cell r="F16">
            <v>96</v>
          </cell>
          <cell r="G16">
            <v>49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1.2</v>
          </cell>
        </row>
        <row r="17">
          <cell r="B17">
            <v>24.158333333333331</v>
          </cell>
          <cell r="C17">
            <v>31.1</v>
          </cell>
          <cell r="D17">
            <v>18.5</v>
          </cell>
          <cell r="E17">
            <v>72.333333333333329</v>
          </cell>
          <cell r="F17">
            <v>95</v>
          </cell>
          <cell r="G17">
            <v>38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0.2</v>
          </cell>
        </row>
        <row r="18">
          <cell r="B18">
            <v>24.212499999999995</v>
          </cell>
          <cell r="C18">
            <v>31.4</v>
          </cell>
          <cell r="D18">
            <v>20.7</v>
          </cell>
          <cell r="E18">
            <v>78.25</v>
          </cell>
          <cell r="F18">
            <v>92</v>
          </cell>
          <cell r="G18">
            <v>53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24.849999999999994</v>
          </cell>
          <cell r="C19">
            <v>31.4</v>
          </cell>
          <cell r="D19">
            <v>19.7</v>
          </cell>
          <cell r="E19">
            <v>74.75</v>
          </cell>
          <cell r="F19">
            <v>96</v>
          </cell>
          <cell r="G19">
            <v>45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21.175000000000001</v>
          </cell>
          <cell r="C20">
            <v>27.2</v>
          </cell>
          <cell r="D20">
            <v>19.3</v>
          </cell>
          <cell r="E20">
            <v>90.416666666666671</v>
          </cell>
          <cell r="F20">
            <v>96</v>
          </cell>
          <cell r="G20">
            <v>66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39.599999999999994</v>
          </cell>
        </row>
        <row r="21">
          <cell r="B21">
            <v>20.0625</v>
          </cell>
          <cell r="C21">
            <v>21.4</v>
          </cell>
          <cell r="D21">
            <v>18.3</v>
          </cell>
          <cell r="E21">
            <v>94.75</v>
          </cell>
          <cell r="F21">
            <v>97</v>
          </cell>
          <cell r="G21">
            <v>88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64.400000000000006</v>
          </cell>
        </row>
        <row r="22">
          <cell r="B22">
            <v>21.520833333333339</v>
          </cell>
          <cell r="C22">
            <v>26.2</v>
          </cell>
          <cell r="D22">
            <v>17.600000000000001</v>
          </cell>
          <cell r="E22">
            <v>87.875</v>
          </cell>
          <cell r="F22">
            <v>96</v>
          </cell>
          <cell r="G22">
            <v>68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17.2</v>
          </cell>
        </row>
        <row r="23">
          <cell r="B23">
            <v>23.883333333333329</v>
          </cell>
          <cell r="C23">
            <v>30.4</v>
          </cell>
          <cell r="D23">
            <v>20.8</v>
          </cell>
          <cell r="E23">
            <v>83.666666666666671</v>
          </cell>
          <cell r="F23">
            <v>96</v>
          </cell>
          <cell r="G23">
            <v>56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3.6</v>
          </cell>
        </row>
        <row r="24">
          <cell r="B24">
            <v>24.979166666666661</v>
          </cell>
          <cell r="C24">
            <v>32</v>
          </cell>
          <cell r="D24">
            <v>19.5</v>
          </cell>
          <cell r="E24">
            <v>75.416666666666671</v>
          </cell>
          <cell r="F24">
            <v>96</v>
          </cell>
          <cell r="G24">
            <v>45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21.533333333333331</v>
          </cell>
          <cell r="C25">
            <v>25.5</v>
          </cell>
          <cell r="D25">
            <v>17.8</v>
          </cell>
          <cell r="E25">
            <v>85.833333333333329</v>
          </cell>
          <cell r="F25">
            <v>96</v>
          </cell>
          <cell r="G25">
            <v>61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23.6</v>
          </cell>
        </row>
        <row r="26">
          <cell r="B26">
            <v>22.441666666666666</v>
          </cell>
          <cell r="C26">
            <v>28.7</v>
          </cell>
          <cell r="D26">
            <v>18.899999999999999</v>
          </cell>
          <cell r="E26">
            <v>76.791666666666671</v>
          </cell>
          <cell r="F26">
            <v>96</v>
          </cell>
          <cell r="G26">
            <v>40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22.875</v>
          </cell>
          <cell r="C27">
            <v>29.6</v>
          </cell>
          <cell r="D27">
            <v>16.899999999999999</v>
          </cell>
          <cell r="E27">
            <v>57.25</v>
          </cell>
          <cell r="F27">
            <v>86</v>
          </cell>
          <cell r="G27">
            <v>20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23.908333333333328</v>
          </cell>
          <cell r="C28">
            <v>30.7</v>
          </cell>
          <cell r="D28">
            <v>16.5</v>
          </cell>
          <cell r="E28">
            <v>63.875</v>
          </cell>
          <cell r="F28">
            <v>88</v>
          </cell>
          <cell r="G28">
            <v>42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24.916666666666668</v>
          </cell>
          <cell r="C29">
            <v>32.1</v>
          </cell>
          <cell r="D29">
            <v>20.8</v>
          </cell>
          <cell r="E29">
            <v>74.041666666666671</v>
          </cell>
          <cell r="F29">
            <v>89</v>
          </cell>
          <cell r="G29">
            <v>53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26.054166666666674</v>
          </cell>
          <cell r="C30">
            <v>32.299999999999997</v>
          </cell>
          <cell r="D30">
            <v>20.100000000000001</v>
          </cell>
          <cell r="E30">
            <v>67.333333333333329</v>
          </cell>
          <cell r="F30">
            <v>90</v>
          </cell>
          <cell r="G30">
            <v>35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0.6</v>
          </cell>
        </row>
        <row r="31">
          <cell r="B31">
            <v>27.145833333333339</v>
          </cell>
          <cell r="C31">
            <v>32.799999999999997</v>
          </cell>
          <cell r="D31">
            <v>21.8</v>
          </cell>
          <cell r="E31">
            <v>65</v>
          </cell>
          <cell r="F31">
            <v>86</v>
          </cell>
          <cell r="G31">
            <v>45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27.429166666666671</v>
          </cell>
          <cell r="C32">
            <v>32.9</v>
          </cell>
          <cell r="D32">
            <v>22.8</v>
          </cell>
          <cell r="E32">
            <v>60.791666666666664</v>
          </cell>
          <cell r="F32">
            <v>77</v>
          </cell>
          <cell r="G32">
            <v>40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26.829166666666666</v>
          </cell>
          <cell r="C33">
            <v>32.4</v>
          </cell>
          <cell r="D33">
            <v>22.6</v>
          </cell>
          <cell r="E33">
            <v>67.958333333333329</v>
          </cell>
          <cell r="F33">
            <v>85</v>
          </cell>
          <cell r="G33">
            <v>42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27.541666666666668</v>
          </cell>
          <cell r="C34">
            <v>33.700000000000003</v>
          </cell>
          <cell r="D34">
            <v>23.2</v>
          </cell>
          <cell r="E34">
            <v>62.75</v>
          </cell>
          <cell r="F34">
            <v>78</v>
          </cell>
          <cell r="G34">
            <v>38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26.408333333333328</v>
          </cell>
          <cell r="C35">
            <v>33</v>
          </cell>
          <cell r="D35">
            <v>21.4</v>
          </cell>
          <cell r="E35">
            <v>64.5</v>
          </cell>
          <cell r="F35">
            <v>95</v>
          </cell>
          <cell r="G35">
            <v>42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12.200000000000001</v>
          </cell>
        </row>
        <row r="36">
          <cell r="I36" t="str">
            <v>SO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26.931250000000002</v>
          </cell>
          <cell r="C5">
            <v>34</v>
          </cell>
          <cell r="D5">
            <v>24.1</v>
          </cell>
          <cell r="E5">
            <v>73.375</v>
          </cell>
          <cell r="F5">
            <v>88</v>
          </cell>
          <cell r="G5">
            <v>49</v>
          </cell>
          <cell r="H5">
            <v>18.720000000000002</v>
          </cell>
          <cell r="I5" t="str">
            <v>S</v>
          </cell>
          <cell r="J5">
            <v>46.800000000000004</v>
          </cell>
          <cell r="K5">
            <v>0</v>
          </cell>
        </row>
        <row r="6">
          <cell r="B6">
            <v>28.691666666666663</v>
          </cell>
          <cell r="C6">
            <v>32.6</v>
          </cell>
          <cell r="D6">
            <v>22.5</v>
          </cell>
          <cell r="E6">
            <v>62.833333333333336</v>
          </cell>
          <cell r="F6">
            <v>86</v>
          </cell>
          <cell r="G6">
            <v>48</v>
          </cell>
          <cell r="H6">
            <v>8.64</v>
          </cell>
          <cell r="I6" t="str">
            <v>S</v>
          </cell>
          <cell r="J6">
            <v>20.16</v>
          </cell>
          <cell r="K6">
            <v>0.2</v>
          </cell>
        </row>
        <row r="7">
          <cell r="B7">
            <v>29.431578947368422</v>
          </cell>
          <cell r="C7">
            <v>34.1</v>
          </cell>
          <cell r="D7">
            <v>25.4</v>
          </cell>
          <cell r="E7">
            <v>64</v>
          </cell>
          <cell r="F7">
            <v>76</v>
          </cell>
          <cell r="G7">
            <v>48</v>
          </cell>
          <cell r="H7">
            <v>11.520000000000001</v>
          </cell>
          <cell r="I7" t="str">
            <v>NO</v>
          </cell>
          <cell r="J7">
            <v>26.28</v>
          </cell>
          <cell r="K7">
            <v>0</v>
          </cell>
        </row>
        <row r="8">
          <cell r="B8">
            <v>30.594444444444449</v>
          </cell>
          <cell r="C8">
            <v>35.200000000000003</v>
          </cell>
          <cell r="D8">
            <v>25.7</v>
          </cell>
          <cell r="E8">
            <v>63.722222222222221</v>
          </cell>
          <cell r="F8">
            <v>84</v>
          </cell>
          <cell r="G8">
            <v>42</v>
          </cell>
          <cell r="H8">
            <v>12.24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24.073333333333331</v>
          </cell>
          <cell r="C9">
            <v>32.1</v>
          </cell>
          <cell r="D9">
            <v>19.7</v>
          </cell>
          <cell r="E9">
            <v>82.266666666666666</v>
          </cell>
          <cell r="F9">
            <v>92</v>
          </cell>
          <cell r="G9">
            <v>57</v>
          </cell>
          <cell r="H9">
            <v>12.24</v>
          </cell>
          <cell r="I9" t="str">
            <v>S</v>
          </cell>
          <cell r="J9">
            <v>30.6</v>
          </cell>
          <cell r="K9">
            <v>1.4</v>
          </cell>
        </row>
        <row r="10">
          <cell r="B10">
            <v>24.137500000000003</v>
          </cell>
          <cell r="C10">
            <v>30.7</v>
          </cell>
          <cell r="D10">
            <v>17.899999999999999</v>
          </cell>
          <cell r="E10">
            <v>67.416666666666671</v>
          </cell>
          <cell r="F10">
            <v>93</v>
          </cell>
          <cell r="G10">
            <v>31</v>
          </cell>
          <cell r="H10">
            <v>9.7200000000000006</v>
          </cell>
          <cell r="I10" t="str">
            <v>S</v>
          </cell>
          <cell r="J10">
            <v>25.56</v>
          </cell>
          <cell r="K10">
            <v>0.2</v>
          </cell>
        </row>
        <row r="11">
          <cell r="B11">
            <v>25.158333333333331</v>
          </cell>
          <cell r="C11">
            <v>32.9</v>
          </cell>
          <cell r="D11">
            <v>17.7</v>
          </cell>
          <cell r="E11">
            <v>57.541666666666664</v>
          </cell>
          <cell r="F11">
            <v>87</v>
          </cell>
          <cell r="G11">
            <v>28</v>
          </cell>
          <cell r="H11">
            <v>10.08</v>
          </cell>
          <cell r="I11" t="str">
            <v>SE</v>
          </cell>
          <cell r="J11">
            <v>20.88</v>
          </cell>
          <cell r="K11">
            <v>0</v>
          </cell>
        </row>
        <row r="12">
          <cell r="B12">
            <v>26.745833333333334</v>
          </cell>
          <cell r="C12">
            <v>34.4</v>
          </cell>
          <cell r="D12">
            <v>22.8</v>
          </cell>
          <cell r="E12">
            <v>68.541666666666671</v>
          </cell>
          <cell r="F12">
            <v>88</v>
          </cell>
          <cell r="G12">
            <v>44</v>
          </cell>
          <cell r="H12">
            <v>8.2799999999999994</v>
          </cell>
          <cell r="I12" t="str">
            <v>NE</v>
          </cell>
          <cell r="J12">
            <v>24.12</v>
          </cell>
          <cell r="K12">
            <v>3.8000000000000003</v>
          </cell>
        </row>
        <row r="13">
          <cell r="B13">
            <v>24.987499999999997</v>
          </cell>
          <cell r="C13">
            <v>28.8</v>
          </cell>
          <cell r="D13">
            <v>22.5</v>
          </cell>
          <cell r="E13">
            <v>85.75</v>
          </cell>
          <cell r="F13">
            <v>94</v>
          </cell>
          <cell r="G13">
            <v>70</v>
          </cell>
          <cell r="H13">
            <v>6.48</v>
          </cell>
          <cell r="I13" t="str">
            <v>L</v>
          </cell>
          <cell r="J13">
            <v>32.4</v>
          </cell>
          <cell r="K13">
            <v>16.799999999999997</v>
          </cell>
        </row>
        <row r="14">
          <cell r="B14">
            <v>26.908333333333335</v>
          </cell>
          <cell r="C14">
            <v>32</v>
          </cell>
          <cell r="D14">
            <v>24.5</v>
          </cell>
          <cell r="E14">
            <v>81.416666666666671</v>
          </cell>
          <cell r="F14">
            <v>93</v>
          </cell>
          <cell r="G14">
            <v>57</v>
          </cell>
          <cell r="H14">
            <v>18.720000000000002</v>
          </cell>
          <cell r="I14" t="str">
            <v>NO</v>
          </cell>
          <cell r="J14">
            <v>36</v>
          </cell>
          <cell r="K14">
            <v>9.6</v>
          </cell>
        </row>
        <row r="15">
          <cell r="B15">
            <v>27.162499999999998</v>
          </cell>
          <cell r="C15">
            <v>32.1</v>
          </cell>
          <cell r="D15">
            <v>23.5</v>
          </cell>
          <cell r="E15">
            <v>78.208333333333329</v>
          </cell>
          <cell r="F15">
            <v>93</v>
          </cell>
          <cell r="G15">
            <v>61</v>
          </cell>
          <cell r="H15">
            <v>10.44</v>
          </cell>
          <cell r="I15" t="str">
            <v>N</v>
          </cell>
          <cell r="J15">
            <v>24.840000000000003</v>
          </cell>
          <cell r="K15">
            <v>0</v>
          </cell>
        </row>
        <row r="16">
          <cell r="B16">
            <v>29.941666666666674</v>
          </cell>
          <cell r="C16">
            <v>35.799999999999997</v>
          </cell>
          <cell r="D16">
            <v>25.4</v>
          </cell>
          <cell r="E16">
            <v>70.791666666666671</v>
          </cell>
          <cell r="F16">
            <v>87</v>
          </cell>
          <cell r="G16">
            <v>46</v>
          </cell>
          <cell r="H16">
            <v>9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28.437500000000004</v>
          </cell>
          <cell r="C17">
            <v>34.4</v>
          </cell>
          <cell r="D17">
            <v>22.9</v>
          </cell>
          <cell r="E17">
            <v>68.041666666666671</v>
          </cell>
          <cell r="F17">
            <v>87</v>
          </cell>
          <cell r="G17">
            <v>43</v>
          </cell>
          <cell r="H17">
            <v>7.2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29.624999999999996</v>
          </cell>
          <cell r="C18">
            <v>35.299999999999997</v>
          </cell>
          <cell r="D18">
            <v>25.1</v>
          </cell>
          <cell r="E18">
            <v>67.875</v>
          </cell>
          <cell r="F18">
            <v>89</v>
          </cell>
          <cell r="G18">
            <v>41</v>
          </cell>
          <cell r="H18">
            <v>9.3600000000000012</v>
          </cell>
          <cell r="I18" t="str">
            <v>N</v>
          </cell>
          <cell r="J18">
            <v>27.36</v>
          </cell>
          <cell r="K18">
            <v>0</v>
          </cell>
        </row>
        <row r="19">
          <cell r="B19">
            <v>29.970833333333335</v>
          </cell>
          <cell r="C19">
            <v>35.200000000000003</v>
          </cell>
          <cell r="D19">
            <v>25.2</v>
          </cell>
          <cell r="E19">
            <v>64.125</v>
          </cell>
          <cell r="F19">
            <v>80</v>
          </cell>
          <cell r="G19">
            <v>45</v>
          </cell>
          <cell r="H19">
            <v>14.04</v>
          </cell>
          <cell r="I19" t="str">
            <v>N</v>
          </cell>
          <cell r="J19">
            <v>36.72</v>
          </cell>
          <cell r="K19">
            <v>0</v>
          </cell>
        </row>
        <row r="20">
          <cell r="B20">
            <v>25.233333333333334</v>
          </cell>
          <cell r="C20">
            <v>31.1</v>
          </cell>
          <cell r="D20">
            <v>21</v>
          </cell>
          <cell r="E20">
            <v>84.916666666666671</v>
          </cell>
          <cell r="F20">
            <v>94</v>
          </cell>
          <cell r="G20">
            <v>61</v>
          </cell>
          <cell r="H20">
            <v>25.2</v>
          </cell>
          <cell r="I20" t="str">
            <v>S</v>
          </cell>
          <cell r="J20">
            <v>59.760000000000005</v>
          </cell>
          <cell r="K20">
            <v>0</v>
          </cell>
        </row>
        <row r="21">
          <cell r="B21">
            <v>23.020833333333332</v>
          </cell>
          <cell r="C21">
            <v>25.3</v>
          </cell>
          <cell r="D21">
            <v>21.1</v>
          </cell>
          <cell r="E21">
            <v>90</v>
          </cell>
          <cell r="F21">
            <v>94</v>
          </cell>
          <cell r="G21">
            <v>78</v>
          </cell>
          <cell r="H21">
            <v>13.32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25.462500000000006</v>
          </cell>
          <cell r="C22">
            <v>30.9</v>
          </cell>
          <cell r="D22">
            <v>22.4</v>
          </cell>
          <cell r="E22">
            <v>81.208333333333329</v>
          </cell>
          <cell r="F22">
            <v>93</v>
          </cell>
          <cell r="G22">
            <v>56</v>
          </cell>
          <cell r="H22">
            <v>10.08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28.687500000000004</v>
          </cell>
          <cell r="C23">
            <v>34.4</v>
          </cell>
          <cell r="D23">
            <v>24</v>
          </cell>
          <cell r="E23">
            <v>72.75</v>
          </cell>
          <cell r="F23">
            <v>90</v>
          </cell>
          <cell r="G23">
            <v>48</v>
          </cell>
          <cell r="H23">
            <v>10.08</v>
          </cell>
          <cell r="I23" t="str">
            <v>N</v>
          </cell>
          <cell r="J23">
            <v>24.48</v>
          </cell>
          <cell r="K23">
            <v>0</v>
          </cell>
        </row>
        <row r="24">
          <cell r="B24">
            <v>29.712500000000006</v>
          </cell>
          <cell r="C24">
            <v>35.299999999999997</v>
          </cell>
          <cell r="D24">
            <v>24.7</v>
          </cell>
          <cell r="E24">
            <v>67.041666666666671</v>
          </cell>
          <cell r="F24">
            <v>88</v>
          </cell>
          <cell r="G24">
            <v>45</v>
          </cell>
          <cell r="H24">
            <v>12.6</v>
          </cell>
          <cell r="I24" t="str">
            <v>N</v>
          </cell>
          <cell r="J24">
            <v>35.64</v>
          </cell>
          <cell r="K24">
            <v>0</v>
          </cell>
        </row>
        <row r="25">
          <cell r="B25">
            <v>24.258333333333336</v>
          </cell>
          <cell r="C25">
            <v>30.7</v>
          </cell>
          <cell r="D25">
            <v>20.100000000000001</v>
          </cell>
          <cell r="E25">
            <v>82.208333333333329</v>
          </cell>
          <cell r="F25">
            <v>96</v>
          </cell>
          <cell r="G25">
            <v>58</v>
          </cell>
          <cell r="H25">
            <v>16.2</v>
          </cell>
          <cell r="I25" t="str">
            <v>N</v>
          </cell>
          <cell r="J25">
            <v>52.2</v>
          </cell>
          <cell r="K25">
            <v>0</v>
          </cell>
        </row>
        <row r="26">
          <cell r="B26">
            <v>24.80416666666666</v>
          </cell>
          <cell r="C26">
            <v>31</v>
          </cell>
          <cell r="D26">
            <v>21</v>
          </cell>
          <cell r="E26">
            <v>77.875</v>
          </cell>
          <cell r="F26">
            <v>94</v>
          </cell>
          <cell r="G26">
            <v>54</v>
          </cell>
          <cell r="H26">
            <v>10.08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25.420833333333338</v>
          </cell>
          <cell r="C27">
            <v>31.8</v>
          </cell>
          <cell r="D27">
            <v>20.3</v>
          </cell>
          <cell r="E27">
            <v>63.458333333333336</v>
          </cell>
          <cell r="F27">
            <v>86</v>
          </cell>
          <cell r="G27">
            <v>34</v>
          </cell>
          <cell r="H27">
            <v>9</v>
          </cell>
          <cell r="I27" t="str">
            <v>S</v>
          </cell>
          <cell r="J27">
            <v>22.32</v>
          </cell>
          <cell r="K27">
            <v>0</v>
          </cell>
        </row>
        <row r="28">
          <cell r="B28">
            <v>27.36666666666666</v>
          </cell>
          <cell r="C28">
            <v>34.700000000000003</v>
          </cell>
          <cell r="D28">
            <v>20.3</v>
          </cell>
          <cell r="E28">
            <v>65.125</v>
          </cell>
          <cell r="F28">
            <v>90</v>
          </cell>
          <cell r="G28">
            <v>41</v>
          </cell>
          <cell r="H28">
            <v>9</v>
          </cell>
          <cell r="I28" t="str">
            <v>N</v>
          </cell>
          <cell r="J28">
            <v>27.720000000000002</v>
          </cell>
          <cell r="K28">
            <v>0</v>
          </cell>
        </row>
        <row r="29">
          <cell r="B29">
            <v>30.816666666666663</v>
          </cell>
          <cell r="C29">
            <v>36.700000000000003</v>
          </cell>
          <cell r="D29">
            <v>25.7</v>
          </cell>
          <cell r="E29">
            <v>61</v>
          </cell>
          <cell r="F29">
            <v>77</v>
          </cell>
          <cell r="G29">
            <v>40</v>
          </cell>
          <cell r="H29">
            <v>11.879999999999999</v>
          </cell>
          <cell r="I29" t="str">
            <v>NE</v>
          </cell>
          <cell r="J29">
            <v>34.200000000000003</v>
          </cell>
          <cell r="K29">
            <v>0</v>
          </cell>
        </row>
        <row r="30">
          <cell r="B30">
            <v>30.462500000000002</v>
          </cell>
          <cell r="C30">
            <v>35.9</v>
          </cell>
          <cell r="D30">
            <v>25.6</v>
          </cell>
          <cell r="E30">
            <v>65.958333333333329</v>
          </cell>
          <cell r="F30">
            <v>82</v>
          </cell>
          <cell r="G30">
            <v>43</v>
          </cell>
          <cell r="H30">
            <v>8.2799999999999994</v>
          </cell>
          <cell r="I30" t="str">
            <v>N</v>
          </cell>
          <cell r="J30">
            <v>27.36</v>
          </cell>
          <cell r="K30">
            <v>0</v>
          </cell>
        </row>
        <row r="31">
          <cell r="B31">
            <v>29.095833333333328</v>
          </cell>
          <cell r="C31">
            <v>35.700000000000003</v>
          </cell>
          <cell r="D31">
            <v>24.7</v>
          </cell>
          <cell r="E31">
            <v>65.875</v>
          </cell>
          <cell r="F31">
            <v>83</v>
          </cell>
          <cell r="G31">
            <v>38</v>
          </cell>
          <cell r="H31">
            <v>23.040000000000003</v>
          </cell>
          <cell r="I31" t="str">
            <v>N</v>
          </cell>
          <cell r="J31">
            <v>64.08</v>
          </cell>
          <cell r="K31">
            <v>0</v>
          </cell>
        </row>
        <row r="32">
          <cell r="B32">
            <v>29.445833333333329</v>
          </cell>
          <cell r="C32">
            <v>36</v>
          </cell>
          <cell r="D32">
            <v>24.2</v>
          </cell>
          <cell r="E32">
            <v>64.291666666666671</v>
          </cell>
          <cell r="F32">
            <v>88</v>
          </cell>
          <cell r="G32">
            <v>37</v>
          </cell>
          <cell r="H32">
            <v>7.2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B33">
            <v>28.528571428571428</v>
          </cell>
          <cell r="C33">
            <v>31.3</v>
          </cell>
          <cell r="D33">
            <v>26.1</v>
          </cell>
          <cell r="E33">
            <v>69.571428571428569</v>
          </cell>
          <cell r="F33">
            <v>76</v>
          </cell>
          <cell r="G33">
            <v>63</v>
          </cell>
          <cell r="H33">
            <v>1.4400000000000002</v>
          </cell>
          <cell r="I33" t="str">
            <v>L</v>
          </cell>
          <cell r="J33">
            <v>7.5600000000000005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26.433333333333337</v>
          </cell>
          <cell r="C5">
            <v>34.299999999999997</v>
          </cell>
          <cell r="D5">
            <v>22.5</v>
          </cell>
          <cell r="E5">
            <v>81.666666666666671</v>
          </cell>
          <cell r="F5">
            <v>97</v>
          </cell>
          <cell r="G5">
            <v>47</v>
          </cell>
          <cell r="H5">
            <v>19.079999999999998</v>
          </cell>
          <cell r="I5" t="str">
            <v>NO</v>
          </cell>
          <cell r="J5">
            <v>46.800000000000004</v>
          </cell>
          <cell r="K5">
            <v>6.8</v>
          </cell>
        </row>
        <row r="6">
          <cell r="B6">
            <v>25.420833333333331</v>
          </cell>
          <cell r="C6">
            <v>33.6</v>
          </cell>
          <cell r="D6">
            <v>21.8</v>
          </cell>
          <cell r="E6">
            <v>84.041666666666671</v>
          </cell>
          <cell r="F6">
            <v>98</v>
          </cell>
          <cell r="G6">
            <v>48</v>
          </cell>
          <cell r="H6">
            <v>13.32</v>
          </cell>
          <cell r="I6" t="str">
            <v>NO</v>
          </cell>
          <cell r="J6">
            <v>33.480000000000004</v>
          </cell>
          <cell r="K6">
            <v>0.4</v>
          </cell>
        </row>
        <row r="7">
          <cell r="B7">
            <v>26.116666666666671</v>
          </cell>
          <cell r="C7">
            <v>33</v>
          </cell>
          <cell r="D7">
            <v>22.4</v>
          </cell>
          <cell r="E7">
            <v>82.041666666666671</v>
          </cell>
          <cell r="F7">
            <v>97</v>
          </cell>
          <cell r="G7">
            <v>51</v>
          </cell>
          <cell r="H7">
            <v>12.24</v>
          </cell>
          <cell r="I7" t="str">
            <v>NO</v>
          </cell>
          <cell r="J7">
            <v>46.440000000000005</v>
          </cell>
          <cell r="K7">
            <v>0</v>
          </cell>
        </row>
        <row r="8">
          <cell r="B8">
            <v>25.637499999999999</v>
          </cell>
          <cell r="C8">
            <v>32.6</v>
          </cell>
          <cell r="D8">
            <v>23.1</v>
          </cell>
          <cell r="E8">
            <v>82.791666666666671</v>
          </cell>
          <cell r="F8">
            <v>95</v>
          </cell>
          <cell r="G8">
            <v>53</v>
          </cell>
          <cell r="H8">
            <v>20.52</v>
          </cell>
          <cell r="I8" t="str">
            <v>NO</v>
          </cell>
          <cell r="J8">
            <v>45.72</v>
          </cell>
          <cell r="K8">
            <v>2</v>
          </cell>
        </row>
        <row r="9">
          <cell r="B9">
            <v>23.787500000000005</v>
          </cell>
          <cell r="C9">
            <v>31.8</v>
          </cell>
          <cell r="D9">
            <v>20.8</v>
          </cell>
          <cell r="E9">
            <v>89.708333333333329</v>
          </cell>
          <cell r="F9">
            <v>97</v>
          </cell>
          <cell r="G9">
            <v>57</v>
          </cell>
          <cell r="H9">
            <v>28.08</v>
          </cell>
          <cell r="I9" t="str">
            <v>NO</v>
          </cell>
          <cell r="J9">
            <v>65.160000000000011</v>
          </cell>
          <cell r="K9">
            <v>19</v>
          </cell>
        </row>
        <row r="10">
          <cell r="B10">
            <v>24.349999999999998</v>
          </cell>
          <cell r="C10">
            <v>28.3</v>
          </cell>
          <cell r="D10">
            <v>21.2</v>
          </cell>
          <cell r="E10">
            <v>81.541666666666671</v>
          </cell>
          <cell r="F10">
            <v>97</v>
          </cell>
          <cell r="G10">
            <v>63</v>
          </cell>
          <cell r="H10">
            <v>12.96</v>
          </cell>
          <cell r="I10" t="str">
            <v>S</v>
          </cell>
          <cell r="J10">
            <v>23.759999999999998</v>
          </cell>
          <cell r="K10">
            <v>0</v>
          </cell>
        </row>
        <row r="11">
          <cell r="B11">
            <v>25.120833333333326</v>
          </cell>
          <cell r="C11">
            <v>32.200000000000003</v>
          </cell>
          <cell r="D11">
            <v>18.7</v>
          </cell>
          <cell r="E11">
            <v>66.125</v>
          </cell>
          <cell r="F11">
            <v>96</v>
          </cell>
          <cell r="G11">
            <v>32</v>
          </cell>
          <cell r="H11">
            <v>11.879999999999999</v>
          </cell>
          <cell r="I11" t="str">
            <v>S</v>
          </cell>
          <cell r="J11">
            <v>21.6</v>
          </cell>
          <cell r="K11">
            <v>0</v>
          </cell>
        </row>
        <row r="12">
          <cell r="B12">
            <v>25.879166666666666</v>
          </cell>
          <cell r="C12">
            <v>35.1</v>
          </cell>
          <cell r="D12">
            <v>18</v>
          </cell>
          <cell r="E12">
            <v>64.125</v>
          </cell>
          <cell r="F12">
            <v>96</v>
          </cell>
          <cell r="G12">
            <v>37</v>
          </cell>
          <cell r="H12">
            <v>10.08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25.483333333333324</v>
          </cell>
          <cell r="C13">
            <v>29.5</v>
          </cell>
          <cell r="D13">
            <v>23</v>
          </cell>
          <cell r="E13">
            <v>77.916666666666671</v>
          </cell>
          <cell r="F13">
            <v>91</v>
          </cell>
          <cell r="G13">
            <v>55</v>
          </cell>
          <cell r="H13">
            <v>14.4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25.400000000000002</v>
          </cell>
          <cell r="C14">
            <v>32.1</v>
          </cell>
          <cell r="D14">
            <v>21.9</v>
          </cell>
          <cell r="E14">
            <v>80.875</v>
          </cell>
          <cell r="F14">
            <v>97</v>
          </cell>
          <cell r="G14">
            <v>51</v>
          </cell>
          <cell r="H14">
            <v>15.48</v>
          </cell>
          <cell r="I14" t="str">
            <v>NO</v>
          </cell>
          <cell r="J14">
            <v>34.92</v>
          </cell>
          <cell r="K14">
            <v>0</v>
          </cell>
        </row>
        <row r="15">
          <cell r="B15">
            <v>24.07083333333334</v>
          </cell>
          <cell r="C15">
            <v>29.6</v>
          </cell>
          <cell r="D15">
            <v>22</v>
          </cell>
          <cell r="E15">
            <v>89.666666666666671</v>
          </cell>
          <cell r="F15">
            <v>97</v>
          </cell>
          <cell r="G15">
            <v>67</v>
          </cell>
          <cell r="H15">
            <v>19.440000000000001</v>
          </cell>
          <cell r="I15" t="str">
            <v>NO</v>
          </cell>
          <cell r="J15">
            <v>34.92</v>
          </cell>
          <cell r="K15">
            <v>13.2</v>
          </cell>
        </row>
        <row r="16">
          <cell r="B16">
            <v>24.774999999999995</v>
          </cell>
          <cell r="C16">
            <v>33.4</v>
          </cell>
          <cell r="D16">
            <v>20</v>
          </cell>
          <cell r="E16">
            <v>84.125</v>
          </cell>
          <cell r="F16">
            <v>97</v>
          </cell>
          <cell r="G16">
            <v>54</v>
          </cell>
          <cell r="H16">
            <v>25.56</v>
          </cell>
          <cell r="I16" t="str">
            <v>NO</v>
          </cell>
          <cell r="J16">
            <v>55.800000000000004</v>
          </cell>
          <cell r="K16">
            <v>16.2</v>
          </cell>
        </row>
        <row r="17">
          <cell r="B17">
            <v>24.058333333333334</v>
          </cell>
          <cell r="C17">
            <v>29.3</v>
          </cell>
          <cell r="D17">
            <v>20.2</v>
          </cell>
          <cell r="E17">
            <v>82.458333333333329</v>
          </cell>
          <cell r="F17">
            <v>98</v>
          </cell>
          <cell r="G17">
            <v>57</v>
          </cell>
          <cell r="H17">
            <v>16.2</v>
          </cell>
          <cell r="I17" t="str">
            <v>SE</v>
          </cell>
          <cell r="J17">
            <v>31.319999999999997</v>
          </cell>
          <cell r="K17">
            <v>7.4</v>
          </cell>
        </row>
        <row r="18">
          <cell r="B18">
            <v>24.400000000000002</v>
          </cell>
          <cell r="C18">
            <v>32.1</v>
          </cell>
          <cell r="D18">
            <v>21.3</v>
          </cell>
          <cell r="E18">
            <v>86.416666666666671</v>
          </cell>
          <cell r="F18">
            <v>98</v>
          </cell>
          <cell r="G18">
            <v>56</v>
          </cell>
          <cell r="H18">
            <v>20.16</v>
          </cell>
          <cell r="I18" t="str">
            <v>SE</v>
          </cell>
          <cell r="J18">
            <v>48.24</v>
          </cell>
          <cell r="K18">
            <v>34.4</v>
          </cell>
        </row>
        <row r="19">
          <cell r="B19">
            <v>24.766666666666666</v>
          </cell>
          <cell r="C19">
            <v>33</v>
          </cell>
          <cell r="D19">
            <v>21.1</v>
          </cell>
          <cell r="E19">
            <v>83.75</v>
          </cell>
          <cell r="F19">
            <v>98</v>
          </cell>
          <cell r="H19">
            <v>23.759999999999998</v>
          </cell>
          <cell r="I19" t="str">
            <v>NE</v>
          </cell>
          <cell r="J19">
            <v>42.480000000000004</v>
          </cell>
          <cell r="K19">
            <v>6</v>
          </cell>
        </row>
        <row r="20">
          <cell r="B20">
            <v>25.333333333333339</v>
          </cell>
          <cell r="C20">
            <v>34.799999999999997</v>
          </cell>
          <cell r="D20">
            <v>21.4</v>
          </cell>
          <cell r="E20">
            <v>81</v>
          </cell>
          <cell r="F20">
            <v>97</v>
          </cell>
          <cell r="G20">
            <v>45</v>
          </cell>
          <cell r="H20">
            <v>23.040000000000003</v>
          </cell>
          <cell r="I20" t="str">
            <v>NO</v>
          </cell>
          <cell r="J20">
            <v>60.12</v>
          </cell>
          <cell r="K20">
            <v>2.8</v>
          </cell>
        </row>
        <row r="21">
          <cell r="B21">
            <v>23.466666666666669</v>
          </cell>
          <cell r="C21">
            <v>29.9</v>
          </cell>
          <cell r="D21">
            <v>21.3</v>
          </cell>
          <cell r="E21">
            <v>89.333333333333329</v>
          </cell>
          <cell r="F21">
            <v>98</v>
          </cell>
          <cell r="G21">
            <v>63</v>
          </cell>
          <cell r="H21">
            <v>20.16</v>
          </cell>
          <cell r="I21" t="str">
            <v>N</v>
          </cell>
          <cell r="J21">
            <v>38.519999999999996</v>
          </cell>
          <cell r="K21">
            <v>30</v>
          </cell>
        </row>
        <row r="22">
          <cell r="B22">
            <v>23.870833333333337</v>
          </cell>
          <cell r="C22">
            <v>29.7</v>
          </cell>
          <cell r="D22">
            <v>20.5</v>
          </cell>
          <cell r="E22">
            <v>85.666666666666671</v>
          </cell>
          <cell r="F22">
            <v>98</v>
          </cell>
          <cell r="G22">
            <v>60</v>
          </cell>
          <cell r="H22">
            <v>11.879999999999999</v>
          </cell>
          <cell r="I22" t="str">
            <v>N</v>
          </cell>
          <cell r="J22">
            <v>30.96</v>
          </cell>
          <cell r="K22">
            <v>20.999999999999996</v>
          </cell>
        </row>
        <row r="23">
          <cell r="B23">
            <v>25.341666666666665</v>
          </cell>
          <cell r="C23">
            <v>32.700000000000003</v>
          </cell>
          <cell r="D23">
            <v>21.4</v>
          </cell>
          <cell r="E23">
            <v>82.166666666666671</v>
          </cell>
          <cell r="F23">
            <v>97</v>
          </cell>
          <cell r="G23">
            <v>49</v>
          </cell>
          <cell r="H23">
            <v>18</v>
          </cell>
          <cell r="I23" t="str">
            <v>N</v>
          </cell>
          <cell r="J23">
            <v>37.440000000000005</v>
          </cell>
          <cell r="K23">
            <v>33.799999999999997</v>
          </cell>
        </row>
        <row r="24">
          <cell r="B24">
            <v>26.654166666666669</v>
          </cell>
          <cell r="C24">
            <v>34.700000000000003</v>
          </cell>
          <cell r="D24">
            <v>21.9</v>
          </cell>
          <cell r="E24">
            <v>75.791666666666671</v>
          </cell>
          <cell r="F24">
            <v>97</v>
          </cell>
          <cell r="G24">
            <v>41</v>
          </cell>
          <cell r="H24">
            <v>29.52</v>
          </cell>
          <cell r="I24" t="str">
            <v>N</v>
          </cell>
          <cell r="J24">
            <v>45.72</v>
          </cell>
          <cell r="K24">
            <v>0.2</v>
          </cell>
        </row>
        <row r="25">
          <cell r="B25">
            <v>23.616666666666664</v>
          </cell>
          <cell r="C25">
            <v>29.1</v>
          </cell>
          <cell r="D25">
            <v>21.4</v>
          </cell>
          <cell r="E25">
            <v>88.666666666666671</v>
          </cell>
          <cell r="F25">
            <v>96</v>
          </cell>
          <cell r="G25">
            <v>72</v>
          </cell>
          <cell r="H25">
            <v>25.2</v>
          </cell>
          <cell r="I25" t="str">
            <v>NO</v>
          </cell>
          <cell r="J25">
            <v>54.36</v>
          </cell>
          <cell r="K25">
            <v>4.2</v>
          </cell>
        </row>
        <row r="26">
          <cell r="B26">
            <v>22.833333333333332</v>
          </cell>
          <cell r="C26">
            <v>25.8</v>
          </cell>
          <cell r="D26">
            <v>21.3</v>
          </cell>
          <cell r="E26">
            <v>91.75</v>
          </cell>
          <cell r="F26">
            <v>98</v>
          </cell>
          <cell r="G26">
            <v>80</v>
          </cell>
          <cell r="H26">
            <v>10.8</v>
          </cell>
          <cell r="I26" t="str">
            <v>N</v>
          </cell>
          <cell r="J26">
            <v>20.16</v>
          </cell>
          <cell r="K26">
            <v>6.4</v>
          </cell>
        </row>
        <row r="27">
          <cell r="B27">
            <v>25.037499999999998</v>
          </cell>
          <cell r="C27">
            <v>32</v>
          </cell>
          <cell r="D27">
            <v>20.6</v>
          </cell>
          <cell r="E27">
            <v>78.875</v>
          </cell>
          <cell r="F27">
            <v>99</v>
          </cell>
          <cell r="G27">
            <v>50</v>
          </cell>
          <cell r="H27">
            <v>14.04</v>
          </cell>
          <cell r="I27" t="str">
            <v>S</v>
          </cell>
          <cell r="J27">
            <v>23.759999999999998</v>
          </cell>
          <cell r="K27">
            <v>0</v>
          </cell>
        </row>
        <row r="28">
          <cell r="B28">
            <v>26.55</v>
          </cell>
          <cell r="C28">
            <v>34.299999999999997</v>
          </cell>
          <cell r="D28">
            <v>19.8</v>
          </cell>
          <cell r="E28">
            <v>72.041666666666671</v>
          </cell>
          <cell r="F28">
            <v>98</v>
          </cell>
          <cell r="G28">
            <v>37</v>
          </cell>
          <cell r="H28">
            <v>11.879999999999999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27.525000000000002</v>
          </cell>
          <cell r="C29">
            <v>36.200000000000003</v>
          </cell>
          <cell r="D29">
            <v>20.6</v>
          </cell>
          <cell r="E29">
            <v>69.833333333333329</v>
          </cell>
          <cell r="F29">
            <v>96</v>
          </cell>
          <cell r="G29">
            <v>38</v>
          </cell>
          <cell r="H29">
            <v>17.28</v>
          </cell>
          <cell r="I29" t="str">
            <v>NE</v>
          </cell>
          <cell r="J29">
            <v>60.480000000000004</v>
          </cell>
          <cell r="K29">
            <v>40.4</v>
          </cell>
        </row>
        <row r="30">
          <cell r="B30">
            <v>26.399999999999995</v>
          </cell>
          <cell r="C30">
            <v>34.9</v>
          </cell>
          <cell r="D30">
            <v>21.8</v>
          </cell>
          <cell r="E30">
            <v>75.833333333333329</v>
          </cell>
          <cell r="F30">
            <v>97</v>
          </cell>
          <cell r="G30">
            <v>43</v>
          </cell>
          <cell r="H30">
            <v>15.120000000000001</v>
          </cell>
          <cell r="I30" t="str">
            <v>NO</v>
          </cell>
          <cell r="J30">
            <v>38.159999999999997</v>
          </cell>
          <cell r="K30">
            <v>0.2</v>
          </cell>
        </row>
        <row r="31">
          <cell r="B31">
            <v>26.404166666666665</v>
          </cell>
          <cell r="C31">
            <v>35.4</v>
          </cell>
          <cell r="D31">
            <v>21.7</v>
          </cell>
          <cell r="E31">
            <v>76.166666666666671</v>
          </cell>
          <cell r="F31">
            <v>95</v>
          </cell>
          <cell r="G31">
            <v>40</v>
          </cell>
          <cell r="H31">
            <v>21.96</v>
          </cell>
          <cell r="I31" t="str">
            <v>NO</v>
          </cell>
          <cell r="J31">
            <v>44.28</v>
          </cell>
          <cell r="K31">
            <v>9.1999999999999993</v>
          </cell>
        </row>
        <row r="32">
          <cell r="B32">
            <v>26.737500000000001</v>
          </cell>
          <cell r="C32">
            <v>34.4</v>
          </cell>
          <cell r="D32">
            <v>20.9</v>
          </cell>
          <cell r="E32">
            <v>75.375</v>
          </cell>
          <cell r="F32">
            <v>98</v>
          </cell>
          <cell r="G32">
            <v>46</v>
          </cell>
          <cell r="H32">
            <v>16.559999999999999</v>
          </cell>
          <cell r="I32" t="str">
            <v>NO</v>
          </cell>
          <cell r="J32">
            <v>38.519999999999996</v>
          </cell>
          <cell r="K32">
            <v>1.2</v>
          </cell>
        </row>
        <row r="33">
          <cell r="B33">
            <v>27.887499999999999</v>
          </cell>
          <cell r="C33">
            <v>34.5</v>
          </cell>
          <cell r="D33">
            <v>22.2</v>
          </cell>
          <cell r="E33">
            <v>69.833333333333329</v>
          </cell>
          <cell r="F33">
            <v>97</v>
          </cell>
          <cell r="G33">
            <v>31</v>
          </cell>
          <cell r="H33">
            <v>13.68</v>
          </cell>
          <cell r="I33" t="str">
            <v>L</v>
          </cell>
          <cell r="J33">
            <v>25.2</v>
          </cell>
          <cell r="K33">
            <v>0</v>
          </cell>
        </row>
        <row r="34">
          <cell r="B34">
            <v>28.929166666666671</v>
          </cell>
          <cell r="C34">
            <v>36.799999999999997</v>
          </cell>
          <cell r="D34">
            <v>22.7</v>
          </cell>
          <cell r="E34">
            <v>68.416666666666671</v>
          </cell>
          <cell r="F34">
            <v>96</v>
          </cell>
          <cell r="G34">
            <v>35</v>
          </cell>
          <cell r="H34">
            <v>11.520000000000001</v>
          </cell>
          <cell r="I34" t="str">
            <v>S</v>
          </cell>
          <cell r="J34">
            <v>21.96</v>
          </cell>
          <cell r="K34">
            <v>0</v>
          </cell>
        </row>
        <row r="35">
          <cell r="B35">
            <v>28.691666666666666</v>
          </cell>
          <cell r="C35">
            <v>36.700000000000003</v>
          </cell>
          <cell r="D35">
            <v>22.4</v>
          </cell>
          <cell r="E35">
            <v>65.666666666666671</v>
          </cell>
          <cell r="F35">
            <v>94</v>
          </cell>
          <cell r="G35">
            <v>31</v>
          </cell>
          <cell r="H35">
            <v>18.36</v>
          </cell>
          <cell r="I35" t="str">
            <v>NO</v>
          </cell>
          <cell r="J35">
            <v>42.12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25.612500000000001</v>
          </cell>
          <cell r="C5">
            <v>33.1</v>
          </cell>
          <cell r="D5">
            <v>22.1</v>
          </cell>
          <cell r="E5">
            <v>83.208333333333329</v>
          </cell>
          <cell r="F5">
            <v>98</v>
          </cell>
          <cell r="G5">
            <v>52</v>
          </cell>
          <cell r="H5">
            <v>24.840000000000003</v>
          </cell>
          <cell r="I5" t="str">
            <v>SO</v>
          </cell>
          <cell r="J5">
            <v>59.760000000000005</v>
          </cell>
          <cell r="K5">
            <v>20</v>
          </cell>
        </row>
        <row r="6">
          <cell r="B6">
            <v>25.683333333333326</v>
          </cell>
          <cell r="C6">
            <v>33</v>
          </cell>
          <cell r="D6">
            <v>20.8</v>
          </cell>
          <cell r="E6">
            <v>83.583333333333329</v>
          </cell>
          <cell r="F6">
            <v>100</v>
          </cell>
          <cell r="G6">
            <v>48</v>
          </cell>
          <cell r="H6">
            <v>11.520000000000001</v>
          </cell>
          <cell r="I6" t="str">
            <v>O</v>
          </cell>
          <cell r="J6">
            <v>30.96</v>
          </cell>
          <cell r="K6">
            <v>1</v>
          </cell>
        </row>
        <row r="7">
          <cell r="B7">
            <v>25.800000000000008</v>
          </cell>
          <cell r="C7">
            <v>32.200000000000003</v>
          </cell>
          <cell r="D7">
            <v>22.4</v>
          </cell>
          <cell r="E7">
            <v>84.166666666666671</v>
          </cell>
          <cell r="F7">
            <v>97</v>
          </cell>
          <cell r="G7">
            <v>54</v>
          </cell>
          <cell r="H7">
            <v>11.16</v>
          </cell>
          <cell r="I7" t="str">
            <v>NO</v>
          </cell>
          <cell r="J7">
            <v>28.44</v>
          </cell>
          <cell r="K7">
            <v>6.2</v>
          </cell>
        </row>
        <row r="8">
          <cell r="B8">
            <v>24.816666666666666</v>
          </cell>
          <cell r="C8">
            <v>30.6</v>
          </cell>
          <cell r="D8">
            <v>23</v>
          </cell>
          <cell r="E8">
            <v>90.083333333333329</v>
          </cell>
          <cell r="F8">
            <v>98</v>
          </cell>
          <cell r="G8">
            <v>64</v>
          </cell>
          <cell r="H8">
            <v>28.08</v>
          </cell>
          <cell r="I8" t="str">
            <v>N</v>
          </cell>
          <cell r="J8">
            <v>48.6</v>
          </cell>
          <cell r="K8">
            <v>13.2</v>
          </cell>
        </row>
        <row r="9">
          <cell r="B9">
            <v>23.262499999999999</v>
          </cell>
          <cell r="C9">
            <v>25.4</v>
          </cell>
          <cell r="D9">
            <v>21.4</v>
          </cell>
          <cell r="E9">
            <v>94.166666666666671</v>
          </cell>
          <cell r="F9">
            <v>100</v>
          </cell>
          <cell r="G9">
            <v>86</v>
          </cell>
          <cell r="H9">
            <v>20.88</v>
          </cell>
          <cell r="I9" t="str">
            <v>SO</v>
          </cell>
          <cell r="J9">
            <v>56.16</v>
          </cell>
          <cell r="K9">
            <v>50.400000000000006</v>
          </cell>
        </row>
        <row r="10">
          <cell r="B10">
            <v>24.408333333333331</v>
          </cell>
          <cell r="C10">
            <v>30.5</v>
          </cell>
          <cell r="D10">
            <v>19.600000000000001</v>
          </cell>
          <cell r="E10">
            <v>70.625</v>
          </cell>
          <cell r="F10">
            <v>96</v>
          </cell>
          <cell r="G10">
            <v>41</v>
          </cell>
          <cell r="H10">
            <v>10.44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23.395833333333332</v>
          </cell>
          <cell r="C11">
            <v>31.2</v>
          </cell>
          <cell r="D11">
            <v>15.1</v>
          </cell>
          <cell r="E11">
            <v>65.666666666666671</v>
          </cell>
          <cell r="F11">
            <v>99</v>
          </cell>
          <cell r="G11">
            <v>27</v>
          </cell>
          <cell r="H11">
            <v>7.5600000000000005</v>
          </cell>
          <cell r="I11" t="str">
            <v>L</v>
          </cell>
          <cell r="J11">
            <v>19.8</v>
          </cell>
          <cell r="K11">
            <v>0</v>
          </cell>
        </row>
        <row r="12">
          <cell r="B12">
            <v>25.012499999999999</v>
          </cell>
          <cell r="C12">
            <v>33.1</v>
          </cell>
          <cell r="D12">
            <v>16.899999999999999</v>
          </cell>
          <cell r="E12">
            <v>68.166666666666671</v>
          </cell>
          <cell r="F12">
            <v>97</v>
          </cell>
          <cell r="G12">
            <v>39</v>
          </cell>
          <cell r="H12">
            <v>12.6</v>
          </cell>
          <cell r="I12" t="str">
            <v>N</v>
          </cell>
          <cell r="J12">
            <v>23.759999999999998</v>
          </cell>
          <cell r="K12">
            <v>0</v>
          </cell>
        </row>
        <row r="13">
          <cell r="B13">
            <v>23.608333333333334</v>
          </cell>
          <cell r="C13">
            <v>27.9</v>
          </cell>
          <cell r="D13">
            <v>20.5</v>
          </cell>
          <cell r="E13">
            <v>86.5</v>
          </cell>
          <cell r="F13">
            <v>99</v>
          </cell>
          <cell r="G13">
            <v>61</v>
          </cell>
          <cell r="H13">
            <v>13.32</v>
          </cell>
          <cell r="I13" t="str">
            <v>SE</v>
          </cell>
          <cell r="J13">
            <v>26.28</v>
          </cell>
          <cell r="K13">
            <v>12.4</v>
          </cell>
        </row>
        <row r="14">
          <cell r="B14">
            <v>25.337499999999995</v>
          </cell>
          <cell r="C14">
            <v>32.299999999999997</v>
          </cell>
          <cell r="D14">
            <v>20.100000000000001</v>
          </cell>
          <cell r="E14">
            <v>84.208333333333329</v>
          </cell>
          <cell r="F14">
            <v>100</v>
          </cell>
          <cell r="G14">
            <v>52</v>
          </cell>
          <cell r="H14">
            <v>10.8</v>
          </cell>
          <cell r="I14" t="str">
            <v>NO</v>
          </cell>
          <cell r="J14">
            <v>20.88</v>
          </cell>
          <cell r="K14">
            <v>7.8</v>
          </cell>
        </row>
        <row r="15">
          <cell r="B15">
            <v>25.904166666666665</v>
          </cell>
          <cell r="C15">
            <v>32.200000000000003</v>
          </cell>
          <cell r="D15">
            <v>22.9</v>
          </cell>
          <cell r="E15">
            <v>85.541666666666671</v>
          </cell>
          <cell r="F15">
            <v>98</v>
          </cell>
          <cell r="G15">
            <v>53</v>
          </cell>
          <cell r="H15">
            <v>18</v>
          </cell>
          <cell r="I15" t="str">
            <v>O</v>
          </cell>
          <cell r="J15">
            <v>40.32</v>
          </cell>
          <cell r="K15">
            <v>12.2</v>
          </cell>
        </row>
        <row r="16">
          <cell r="B16">
            <v>25.633333333333336</v>
          </cell>
          <cell r="C16">
            <v>33.799999999999997</v>
          </cell>
          <cell r="D16">
            <v>21.2</v>
          </cell>
          <cell r="E16">
            <v>81.708333333333329</v>
          </cell>
          <cell r="F16">
            <v>98</v>
          </cell>
          <cell r="G16">
            <v>51</v>
          </cell>
          <cell r="H16">
            <v>19.440000000000001</v>
          </cell>
          <cell r="I16" t="str">
            <v>N</v>
          </cell>
          <cell r="J16">
            <v>58.32</v>
          </cell>
          <cell r="K16">
            <v>1.4</v>
          </cell>
        </row>
        <row r="17">
          <cell r="B17">
            <v>24.616666666666671</v>
          </cell>
          <cell r="C17">
            <v>31.6</v>
          </cell>
          <cell r="D17">
            <v>19.5</v>
          </cell>
          <cell r="E17">
            <v>79.583333333333329</v>
          </cell>
          <cell r="F17">
            <v>100</v>
          </cell>
          <cell r="G17">
            <v>46</v>
          </cell>
          <cell r="H17">
            <v>14.4</v>
          </cell>
          <cell r="I17" t="str">
            <v>L</v>
          </cell>
          <cell r="J17">
            <v>28.08</v>
          </cell>
          <cell r="K17">
            <v>0</v>
          </cell>
        </row>
        <row r="18">
          <cell r="B18">
            <v>24.966666666666658</v>
          </cell>
          <cell r="C18">
            <v>31.3</v>
          </cell>
          <cell r="D18">
            <v>22.1</v>
          </cell>
          <cell r="E18">
            <v>83.583333333333329</v>
          </cell>
          <cell r="F18">
            <v>96</v>
          </cell>
          <cell r="G18">
            <v>63</v>
          </cell>
          <cell r="H18">
            <v>19.079999999999998</v>
          </cell>
          <cell r="I18" t="str">
            <v>N</v>
          </cell>
          <cell r="J18">
            <v>40.680000000000007</v>
          </cell>
          <cell r="K18">
            <v>0.60000000000000009</v>
          </cell>
        </row>
        <row r="19">
          <cell r="B19">
            <v>25.324999999999999</v>
          </cell>
          <cell r="C19">
            <v>33.1</v>
          </cell>
          <cell r="D19">
            <v>21</v>
          </cell>
          <cell r="E19">
            <v>81.875</v>
          </cell>
          <cell r="F19">
            <v>97</v>
          </cell>
          <cell r="G19">
            <v>49</v>
          </cell>
          <cell r="H19">
            <v>21.240000000000002</v>
          </cell>
          <cell r="I19" t="str">
            <v>N</v>
          </cell>
          <cell r="J19">
            <v>51.12</v>
          </cell>
          <cell r="K19">
            <v>0</v>
          </cell>
        </row>
        <row r="20">
          <cell r="B20">
            <v>23.374999999999996</v>
          </cell>
          <cell r="C20">
            <v>28.3</v>
          </cell>
          <cell r="D20">
            <v>20.9</v>
          </cell>
          <cell r="E20">
            <v>89.333333333333329</v>
          </cell>
          <cell r="F20">
            <v>100</v>
          </cell>
          <cell r="G20">
            <v>67</v>
          </cell>
          <cell r="H20">
            <v>20.52</v>
          </cell>
          <cell r="I20" t="str">
            <v>L</v>
          </cell>
          <cell r="J20">
            <v>41.76</v>
          </cell>
          <cell r="K20">
            <v>57.4</v>
          </cell>
        </row>
        <row r="21">
          <cell r="B21">
            <v>22.6875</v>
          </cell>
          <cell r="C21">
            <v>27.1</v>
          </cell>
          <cell r="D21">
            <v>20.8</v>
          </cell>
          <cell r="E21">
            <v>92.625</v>
          </cell>
          <cell r="F21">
            <v>100</v>
          </cell>
          <cell r="G21">
            <v>76</v>
          </cell>
          <cell r="H21">
            <v>19.440000000000001</v>
          </cell>
          <cell r="I21" t="str">
            <v>NO</v>
          </cell>
          <cell r="J21">
            <v>46.800000000000004</v>
          </cell>
          <cell r="K21">
            <v>17.2</v>
          </cell>
        </row>
        <row r="22">
          <cell r="B22">
            <v>23.529166666666665</v>
          </cell>
          <cell r="C22">
            <v>27.5</v>
          </cell>
          <cell r="D22">
            <v>21</v>
          </cell>
          <cell r="E22">
            <v>91.130434782608702</v>
          </cell>
          <cell r="F22">
            <v>100</v>
          </cell>
          <cell r="G22">
            <v>68</v>
          </cell>
          <cell r="H22">
            <v>6.48</v>
          </cell>
          <cell r="I22" t="str">
            <v>L</v>
          </cell>
          <cell r="J22">
            <v>17.28</v>
          </cell>
          <cell r="K22">
            <v>0.8</v>
          </cell>
        </row>
        <row r="23">
          <cell r="B23">
            <v>25.570833333333329</v>
          </cell>
          <cell r="C23">
            <v>30.3</v>
          </cell>
          <cell r="D23">
            <v>21.3</v>
          </cell>
          <cell r="E23">
            <v>85.291666666666671</v>
          </cell>
          <cell r="F23">
            <v>98</v>
          </cell>
          <cell r="G23">
            <v>64</v>
          </cell>
          <cell r="H23">
            <v>37.440000000000005</v>
          </cell>
          <cell r="I23" t="str">
            <v>N</v>
          </cell>
          <cell r="J23">
            <v>65.160000000000011</v>
          </cell>
          <cell r="K23">
            <v>6.6</v>
          </cell>
        </row>
        <row r="24">
          <cell r="B24">
            <v>26.595833333333335</v>
          </cell>
          <cell r="C24">
            <v>33.4</v>
          </cell>
          <cell r="D24">
            <v>21.6</v>
          </cell>
          <cell r="E24">
            <v>78.708333333333329</v>
          </cell>
          <cell r="F24">
            <v>98</v>
          </cell>
          <cell r="G24">
            <v>47</v>
          </cell>
          <cell r="H24">
            <v>20.88</v>
          </cell>
          <cell r="I24" t="str">
            <v>O</v>
          </cell>
          <cell r="J24">
            <v>65.160000000000011</v>
          </cell>
          <cell r="K24">
            <v>8.9999999999999982</v>
          </cell>
        </row>
        <row r="25">
          <cell r="B25">
            <v>22.629166666666663</v>
          </cell>
          <cell r="C25">
            <v>26.4</v>
          </cell>
          <cell r="D25">
            <v>19.600000000000001</v>
          </cell>
          <cell r="E25">
            <v>90.708333333333329</v>
          </cell>
          <cell r="F25">
            <v>99</v>
          </cell>
          <cell r="G25">
            <v>77</v>
          </cell>
          <cell r="H25">
            <v>24.48</v>
          </cell>
          <cell r="I25" t="str">
            <v>NO</v>
          </cell>
          <cell r="J25">
            <v>57.24</v>
          </cell>
          <cell r="K25">
            <v>14</v>
          </cell>
        </row>
        <row r="26">
          <cell r="B26">
            <v>24.579166666666662</v>
          </cell>
          <cell r="C26">
            <v>30.4</v>
          </cell>
          <cell r="D26">
            <v>20.7</v>
          </cell>
          <cell r="E26">
            <v>82</v>
          </cell>
          <cell r="F26">
            <v>100</v>
          </cell>
          <cell r="G26">
            <v>52</v>
          </cell>
          <cell r="H26">
            <v>9.3600000000000012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24.879166666666663</v>
          </cell>
          <cell r="C27">
            <v>31.4</v>
          </cell>
          <cell r="D27">
            <v>18.600000000000001</v>
          </cell>
          <cell r="E27">
            <v>69.916666666666671</v>
          </cell>
          <cell r="F27">
            <v>97</v>
          </cell>
          <cell r="G27">
            <v>40</v>
          </cell>
          <cell r="H27">
            <v>12.24</v>
          </cell>
          <cell r="I27" t="str">
            <v>S</v>
          </cell>
          <cell r="J27">
            <v>21.96</v>
          </cell>
          <cell r="K27">
            <v>0</v>
          </cell>
        </row>
        <row r="28">
          <cell r="B28">
            <v>24.974999999999998</v>
          </cell>
          <cell r="C28">
            <v>34</v>
          </cell>
          <cell r="D28">
            <v>16.399999999999999</v>
          </cell>
          <cell r="E28">
            <v>72.458333333333329</v>
          </cell>
          <cell r="F28">
            <v>99</v>
          </cell>
          <cell r="G28">
            <v>39</v>
          </cell>
          <cell r="H28">
            <v>10.8</v>
          </cell>
          <cell r="I28" t="str">
            <v>S</v>
          </cell>
          <cell r="J28">
            <v>20.16</v>
          </cell>
          <cell r="K28">
            <v>0</v>
          </cell>
        </row>
        <row r="29">
          <cell r="B29">
            <v>27.666666666666668</v>
          </cell>
          <cell r="C29">
            <v>36</v>
          </cell>
          <cell r="D29">
            <v>22.1</v>
          </cell>
          <cell r="E29">
            <v>69.291666666666671</v>
          </cell>
          <cell r="F29">
            <v>92</v>
          </cell>
          <cell r="G29">
            <v>41</v>
          </cell>
          <cell r="H29">
            <v>21.240000000000002</v>
          </cell>
          <cell r="I29" t="str">
            <v>N</v>
          </cell>
          <cell r="J29">
            <v>55.440000000000005</v>
          </cell>
          <cell r="K29">
            <v>13</v>
          </cell>
        </row>
        <row r="30">
          <cell r="B30">
            <v>26.812499999999996</v>
          </cell>
          <cell r="C30">
            <v>34.700000000000003</v>
          </cell>
          <cell r="D30">
            <v>20.9</v>
          </cell>
          <cell r="E30">
            <v>74.583333333333329</v>
          </cell>
          <cell r="F30">
            <v>96</v>
          </cell>
          <cell r="G30">
            <v>43</v>
          </cell>
          <cell r="H30">
            <v>11.16</v>
          </cell>
          <cell r="I30" t="str">
            <v>O</v>
          </cell>
          <cell r="J30">
            <v>36</v>
          </cell>
          <cell r="K30">
            <v>0.2</v>
          </cell>
        </row>
        <row r="31">
          <cell r="B31">
            <v>27.599999999999998</v>
          </cell>
          <cell r="C31">
            <v>35</v>
          </cell>
          <cell r="D31">
            <v>22.2</v>
          </cell>
          <cell r="E31">
            <v>73.791666666666671</v>
          </cell>
          <cell r="F31">
            <v>93</v>
          </cell>
          <cell r="G31">
            <v>44</v>
          </cell>
          <cell r="H31">
            <v>11.16</v>
          </cell>
          <cell r="I31" t="str">
            <v>NE</v>
          </cell>
          <cell r="J31">
            <v>34.200000000000003</v>
          </cell>
          <cell r="K31">
            <v>0</v>
          </cell>
        </row>
        <row r="32">
          <cell r="B32">
            <v>26.766666666666666</v>
          </cell>
          <cell r="C32">
            <v>34.9</v>
          </cell>
          <cell r="D32">
            <v>21.4</v>
          </cell>
          <cell r="E32">
            <v>76.791666666666671</v>
          </cell>
          <cell r="F32">
            <v>98</v>
          </cell>
          <cell r="G32">
            <v>44</v>
          </cell>
          <cell r="H32">
            <v>13.68</v>
          </cell>
          <cell r="I32" t="str">
            <v>NE</v>
          </cell>
          <cell r="J32">
            <v>39.96</v>
          </cell>
          <cell r="K32">
            <v>5</v>
          </cell>
        </row>
        <row r="33">
          <cell r="B33">
            <v>27.125</v>
          </cell>
          <cell r="C33">
            <v>33.200000000000003</v>
          </cell>
          <cell r="D33">
            <v>22.2</v>
          </cell>
          <cell r="E33">
            <v>79.041666666666671</v>
          </cell>
          <cell r="F33">
            <v>99</v>
          </cell>
          <cell r="G33">
            <v>54</v>
          </cell>
          <cell r="H33">
            <v>16.559999999999999</v>
          </cell>
          <cell r="I33" t="str">
            <v>L</v>
          </cell>
          <cell r="J33">
            <v>25.56</v>
          </cell>
          <cell r="K33">
            <v>0.6</v>
          </cell>
        </row>
        <row r="34">
          <cell r="B34">
            <v>28.604166666666671</v>
          </cell>
          <cell r="C34">
            <v>36.1</v>
          </cell>
          <cell r="D34">
            <v>21.8</v>
          </cell>
          <cell r="E34">
            <v>70.208333333333329</v>
          </cell>
          <cell r="F34">
            <v>98</v>
          </cell>
          <cell r="G34">
            <v>31</v>
          </cell>
          <cell r="H34">
            <v>7.9200000000000008</v>
          </cell>
          <cell r="I34" t="str">
            <v>L</v>
          </cell>
          <cell r="J34">
            <v>19.8</v>
          </cell>
          <cell r="K34">
            <v>0</v>
          </cell>
        </row>
        <row r="35">
          <cell r="B35">
            <v>27.841666666666669</v>
          </cell>
          <cell r="C35">
            <v>36.6</v>
          </cell>
          <cell r="D35">
            <v>21.8</v>
          </cell>
          <cell r="E35">
            <v>71.916666666666671</v>
          </cell>
          <cell r="F35">
            <v>98</v>
          </cell>
          <cell r="G35">
            <v>29</v>
          </cell>
          <cell r="H35">
            <v>34.200000000000003</v>
          </cell>
          <cell r="I35" t="str">
            <v>O</v>
          </cell>
          <cell r="J35">
            <v>63.360000000000007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24.299999999999997</v>
          </cell>
          <cell r="C5">
            <v>30.7</v>
          </cell>
          <cell r="D5">
            <v>20.6</v>
          </cell>
          <cell r="E5">
            <v>89.708333333333329</v>
          </cell>
          <cell r="F5">
            <v>100</v>
          </cell>
          <cell r="G5">
            <v>58</v>
          </cell>
          <cell r="H5">
            <v>26.64</v>
          </cell>
          <cell r="I5" t="str">
            <v>SO</v>
          </cell>
          <cell r="J5">
            <v>50.4</v>
          </cell>
          <cell r="K5">
            <v>16</v>
          </cell>
        </row>
        <row r="6">
          <cell r="B6">
            <v>25.291666666666668</v>
          </cell>
          <cell r="C6">
            <v>33.5</v>
          </cell>
          <cell r="D6">
            <v>20.6</v>
          </cell>
          <cell r="E6">
            <v>85.958333333333329</v>
          </cell>
          <cell r="F6">
            <v>100</v>
          </cell>
          <cell r="G6">
            <v>45</v>
          </cell>
          <cell r="H6">
            <v>22.68</v>
          </cell>
          <cell r="I6" t="str">
            <v>S</v>
          </cell>
          <cell r="J6">
            <v>39.6</v>
          </cell>
          <cell r="K6">
            <v>14.399999999999999</v>
          </cell>
        </row>
        <row r="7">
          <cell r="B7">
            <v>25.299999999999997</v>
          </cell>
          <cell r="C7">
            <v>31.6</v>
          </cell>
          <cell r="D7">
            <v>22.5</v>
          </cell>
          <cell r="E7">
            <v>87.208333333333329</v>
          </cell>
          <cell r="F7">
            <v>100</v>
          </cell>
          <cell r="G7">
            <v>57</v>
          </cell>
          <cell r="H7">
            <v>19.079999999999998</v>
          </cell>
          <cell r="I7" t="str">
            <v>L</v>
          </cell>
          <cell r="J7">
            <v>39.6</v>
          </cell>
          <cell r="K7">
            <v>4.3999999999999995</v>
          </cell>
        </row>
        <row r="8">
          <cell r="B8">
            <v>25.404166666666665</v>
          </cell>
          <cell r="C8">
            <v>32.4</v>
          </cell>
          <cell r="D8">
            <v>22.8</v>
          </cell>
          <cell r="E8">
            <v>87.875</v>
          </cell>
          <cell r="F8">
            <v>100</v>
          </cell>
          <cell r="G8">
            <v>55</v>
          </cell>
          <cell r="H8">
            <v>17.28</v>
          </cell>
          <cell r="I8" t="str">
            <v>NE</v>
          </cell>
          <cell r="J8">
            <v>43.2</v>
          </cell>
          <cell r="K8">
            <v>4.8</v>
          </cell>
        </row>
        <row r="9">
          <cell r="B9">
            <v>23.912499999999998</v>
          </cell>
          <cell r="C9">
            <v>30.7</v>
          </cell>
          <cell r="D9">
            <v>21.4</v>
          </cell>
          <cell r="E9">
            <v>93</v>
          </cell>
          <cell r="F9">
            <v>100</v>
          </cell>
          <cell r="G9">
            <v>66</v>
          </cell>
          <cell r="H9">
            <v>19.8</v>
          </cell>
          <cell r="I9" t="str">
            <v>NO</v>
          </cell>
          <cell r="J9">
            <v>63</v>
          </cell>
          <cell r="K9">
            <v>6.3999999999999995</v>
          </cell>
        </row>
        <row r="10">
          <cell r="B10">
            <v>24.737500000000001</v>
          </cell>
          <cell r="C10">
            <v>30.2</v>
          </cell>
          <cell r="D10">
            <v>21.1</v>
          </cell>
          <cell r="E10">
            <v>81.833333333333329</v>
          </cell>
          <cell r="F10">
            <v>100</v>
          </cell>
          <cell r="G10">
            <v>54</v>
          </cell>
          <cell r="H10">
            <v>14.76</v>
          </cell>
          <cell r="I10" t="str">
            <v>O</v>
          </cell>
          <cell r="J10">
            <v>25.2</v>
          </cell>
          <cell r="K10">
            <v>0</v>
          </cell>
        </row>
        <row r="11">
          <cell r="B11">
            <v>24.487500000000001</v>
          </cell>
          <cell r="C11">
            <v>32</v>
          </cell>
          <cell r="D11">
            <v>16</v>
          </cell>
          <cell r="E11">
            <v>64</v>
          </cell>
          <cell r="F11">
            <v>100</v>
          </cell>
          <cell r="G11">
            <v>31</v>
          </cell>
          <cell r="H11">
            <v>11.520000000000001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24.762499999999999</v>
          </cell>
          <cell r="C12">
            <v>34.6</v>
          </cell>
          <cell r="D12">
            <v>15.4</v>
          </cell>
          <cell r="E12">
            <v>70.166666666666671</v>
          </cell>
          <cell r="F12">
            <v>100</v>
          </cell>
          <cell r="G12">
            <v>37</v>
          </cell>
          <cell r="H12">
            <v>23.759999999999998</v>
          </cell>
          <cell r="I12" t="str">
            <v>SE</v>
          </cell>
          <cell r="J12">
            <v>32.4</v>
          </cell>
          <cell r="K12">
            <v>0</v>
          </cell>
        </row>
        <row r="13">
          <cell r="B13">
            <v>23.183333333333334</v>
          </cell>
          <cell r="C13">
            <v>26.8</v>
          </cell>
          <cell r="D13">
            <v>20.9</v>
          </cell>
          <cell r="E13">
            <v>88.166666666666671</v>
          </cell>
          <cell r="F13">
            <v>100</v>
          </cell>
          <cell r="G13">
            <v>65</v>
          </cell>
          <cell r="H13">
            <v>20.16</v>
          </cell>
          <cell r="I13" t="str">
            <v>SE</v>
          </cell>
          <cell r="J13">
            <v>36</v>
          </cell>
          <cell r="K13">
            <v>17</v>
          </cell>
        </row>
        <row r="14">
          <cell r="B14">
            <v>24.849999999999998</v>
          </cell>
          <cell r="C14">
            <v>30.8</v>
          </cell>
          <cell r="D14">
            <v>20.3</v>
          </cell>
          <cell r="E14">
            <v>86.416666666666671</v>
          </cell>
          <cell r="F14">
            <v>100</v>
          </cell>
          <cell r="G14">
            <v>60</v>
          </cell>
          <cell r="H14">
            <v>9.7200000000000006</v>
          </cell>
          <cell r="I14" t="str">
            <v>NE</v>
          </cell>
          <cell r="J14">
            <v>23.759999999999998</v>
          </cell>
          <cell r="K14">
            <v>0</v>
          </cell>
        </row>
        <row r="15">
          <cell r="B15">
            <v>23.295833333333331</v>
          </cell>
          <cell r="C15">
            <v>27.4</v>
          </cell>
          <cell r="D15">
            <v>20.2</v>
          </cell>
          <cell r="E15">
            <v>96.083333333333329</v>
          </cell>
          <cell r="F15">
            <v>100</v>
          </cell>
          <cell r="G15">
            <v>79</v>
          </cell>
          <cell r="H15">
            <v>21.240000000000002</v>
          </cell>
          <cell r="I15" t="str">
            <v>NE</v>
          </cell>
          <cell r="J15">
            <v>37.440000000000005</v>
          </cell>
          <cell r="K15">
            <v>38</v>
          </cell>
        </row>
        <row r="16">
          <cell r="B16">
            <v>24.558333333333337</v>
          </cell>
          <cell r="C16">
            <v>31.4</v>
          </cell>
          <cell r="D16">
            <v>21.3</v>
          </cell>
          <cell r="E16">
            <v>90.333333333333329</v>
          </cell>
          <cell r="F16">
            <v>100</v>
          </cell>
          <cell r="G16">
            <v>60</v>
          </cell>
          <cell r="H16">
            <v>21.6</v>
          </cell>
          <cell r="I16" t="str">
            <v>NE</v>
          </cell>
          <cell r="J16">
            <v>38.159999999999997</v>
          </cell>
          <cell r="K16">
            <v>1.2</v>
          </cell>
        </row>
        <row r="17">
          <cell r="B17">
            <v>23.858333333333338</v>
          </cell>
          <cell r="C17">
            <v>29.2</v>
          </cell>
          <cell r="D17">
            <v>19.600000000000001</v>
          </cell>
          <cell r="E17">
            <v>85.583333333333329</v>
          </cell>
          <cell r="F17">
            <v>100</v>
          </cell>
          <cell r="G17">
            <v>58</v>
          </cell>
          <cell r="H17">
            <v>21.96</v>
          </cell>
          <cell r="I17" t="str">
            <v>NE</v>
          </cell>
          <cell r="J17">
            <v>42.84</v>
          </cell>
          <cell r="K17">
            <v>5.3999999999999995</v>
          </cell>
        </row>
        <row r="18">
          <cell r="B18">
            <v>25.3125</v>
          </cell>
          <cell r="C18">
            <v>31.8</v>
          </cell>
          <cell r="D18">
            <v>21.1</v>
          </cell>
          <cell r="E18">
            <v>87.25</v>
          </cell>
          <cell r="F18">
            <v>100</v>
          </cell>
          <cell r="G18">
            <v>56</v>
          </cell>
          <cell r="H18">
            <v>21.6</v>
          </cell>
          <cell r="I18" t="str">
            <v>L</v>
          </cell>
          <cell r="J18">
            <v>42.84</v>
          </cell>
          <cell r="K18">
            <v>6.4</v>
          </cell>
        </row>
        <row r="19">
          <cell r="B19">
            <v>26.058333333333334</v>
          </cell>
          <cell r="C19">
            <v>32.700000000000003</v>
          </cell>
          <cell r="D19">
            <v>21.6</v>
          </cell>
          <cell r="E19">
            <v>84.916666666666671</v>
          </cell>
          <cell r="F19">
            <v>100</v>
          </cell>
          <cell r="G19">
            <v>55</v>
          </cell>
          <cell r="H19">
            <v>21.240000000000002</v>
          </cell>
          <cell r="I19" t="str">
            <v>NE</v>
          </cell>
          <cell r="J19">
            <v>34.56</v>
          </cell>
          <cell r="K19">
            <v>1</v>
          </cell>
        </row>
        <row r="20">
          <cell r="B20">
            <v>24.083333333333332</v>
          </cell>
          <cell r="C20">
            <v>29.3</v>
          </cell>
          <cell r="D20">
            <v>21.4</v>
          </cell>
          <cell r="E20">
            <v>94.583333333333329</v>
          </cell>
          <cell r="F20">
            <v>100</v>
          </cell>
          <cell r="G20">
            <v>72</v>
          </cell>
          <cell r="H20">
            <v>18.36</v>
          </cell>
          <cell r="I20" t="str">
            <v>SE</v>
          </cell>
          <cell r="J20">
            <v>46.080000000000005</v>
          </cell>
          <cell r="K20">
            <v>17.2</v>
          </cell>
        </row>
        <row r="21">
          <cell r="B21">
            <v>22.854166666666668</v>
          </cell>
          <cell r="C21">
            <v>30</v>
          </cell>
          <cell r="D21">
            <v>21.1</v>
          </cell>
          <cell r="E21">
            <v>95.583333333333329</v>
          </cell>
          <cell r="F21">
            <v>100</v>
          </cell>
          <cell r="G21">
            <v>68</v>
          </cell>
          <cell r="H21">
            <v>19.079999999999998</v>
          </cell>
          <cell r="I21" t="str">
            <v>NE</v>
          </cell>
          <cell r="J21">
            <v>61.92</v>
          </cell>
          <cell r="K21">
            <v>37.599999999999994</v>
          </cell>
        </row>
        <row r="22">
          <cell r="B22">
            <v>23.570833333333329</v>
          </cell>
          <cell r="C22">
            <v>29</v>
          </cell>
          <cell r="D22">
            <v>20.6</v>
          </cell>
          <cell r="E22">
            <v>92.125</v>
          </cell>
          <cell r="F22">
            <v>100</v>
          </cell>
          <cell r="G22">
            <v>68</v>
          </cell>
          <cell r="H22">
            <v>16.559999999999999</v>
          </cell>
          <cell r="I22" t="str">
            <v>N</v>
          </cell>
          <cell r="J22">
            <v>33.840000000000003</v>
          </cell>
          <cell r="K22">
            <v>6.8000000000000007</v>
          </cell>
        </row>
        <row r="23">
          <cell r="B23">
            <v>25.816666666666666</v>
          </cell>
          <cell r="C23">
            <v>32.1</v>
          </cell>
          <cell r="D23">
            <v>22.9</v>
          </cell>
          <cell r="E23">
            <v>87.375</v>
          </cell>
          <cell r="F23">
            <v>100</v>
          </cell>
          <cell r="G23">
            <v>53</v>
          </cell>
          <cell r="H23">
            <v>17.28</v>
          </cell>
          <cell r="I23" t="str">
            <v>NE</v>
          </cell>
          <cell r="J23">
            <v>56.519999999999996</v>
          </cell>
          <cell r="K23">
            <v>4.6000000000000005</v>
          </cell>
        </row>
        <row r="24">
          <cell r="B24">
            <v>25.42916666666666</v>
          </cell>
          <cell r="C24">
            <v>33.9</v>
          </cell>
          <cell r="D24">
            <v>20.9</v>
          </cell>
          <cell r="E24">
            <v>84.875</v>
          </cell>
          <cell r="F24">
            <v>100</v>
          </cell>
          <cell r="G24">
            <v>47</v>
          </cell>
          <cell r="H24">
            <v>21.96</v>
          </cell>
          <cell r="I24" t="str">
            <v>NE</v>
          </cell>
          <cell r="J24">
            <v>61.560000000000009</v>
          </cell>
          <cell r="K24">
            <v>43.000000000000007</v>
          </cell>
        </row>
        <row r="25">
          <cell r="B25">
            <v>23.129166666666666</v>
          </cell>
          <cell r="C25">
            <v>29.9</v>
          </cell>
          <cell r="D25">
            <v>20.8</v>
          </cell>
          <cell r="E25">
            <v>95.708333333333329</v>
          </cell>
          <cell r="F25">
            <v>100</v>
          </cell>
          <cell r="G25">
            <v>70</v>
          </cell>
          <cell r="H25">
            <v>18.720000000000002</v>
          </cell>
          <cell r="I25" t="str">
            <v>NE</v>
          </cell>
          <cell r="J25">
            <v>86.4</v>
          </cell>
          <cell r="K25">
            <v>25.6</v>
          </cell>
        </row>
        <row r="26">
          <cell r="B26">
            <v>23.712500000000002</v>
          </cell>
          <cell r="C26">
            <v>29.3</v>
          </cell>
          <cell r="D26">
            <v>20.5</v>
          </cell>
          <cell r="E26">
            <v>89.5</v>
          </cell>
          <cell r="F26">
            <v>100</v>
          </cell>
          <cell r="G26">
            <v>59</v>
          </cell>
          <cell r="H26">
            <v>11.879999999999999</v>
          </cell>
          <cell r="I26" t="str">
            <v>N</v>
          </cell>
          <cell r="J26">
            <v>21.96</v>
          </cell>
          <cell r="K26">
            <v>0.4</v>
          </cell>
        </row>
        <row r="27">
          <cell r="B27">
            <v>24.991666666666664</v>
          </cell>
          <cell r="C27">
            <v>31.2</v>
          </cell>
          <cell r="D27">
            <v>19.899999999999999</v>
          </cell>
          <cell r="E27">
            <v>80</v>
          </cell>
          <cell r="F27">
            <v>100</v>
          </cell>
          <cell r="G27">
            <v>52</v>
          </cell>
          <cell r="H27">
            <v>10.8</v>
          </cell>
          <cell r="I27" t="str">
            <v>SE</v>
          </cell>
          <cell r="J27">
            <v>21.6</v>
          </cell>
          <cell r="K27">
            <v>0</v>
          </cell>
        </row>
        <row r="28">
          <cell r="B28">
            <v>26.095833333333335</v>
          </cell>
          <cell r="C28">
            <v>32.9</v>
          </cell>
          <cell r="D28">
            <v>18.600000000000001</v>
          </cell>
          <cell r="E28">
            <v>76.041666666666671</v>
          </cell>
          <cell r="F28">
            <v>100</v>
          </cell>
          <cell r="G28">
            <v>43</v>
          </cell>
          <cell r="H28">
            <v>14.76</v>
          </cell>
          <cell r="I28" t="str">
            <v>SE</v>
          </cell>
          <cell r="J28">
            <v>31.680000000000003</v>
          </cell>
          <cell r="K28">
            <v>0</v>
          </cell>
        </row>
        <row r="29">
          <cell r="B29">
            <v>27.750000000000004</v>
          </cell>
          <cell r="C29">
            <v>35.4</v>
          </cell>
          <cell r="D29">
            <v>19.7</v>
          </cell>
          <cell r="E29">
            <v>70.5</v>
          </cell>
          <cell r="F29">
            <v>100</v>
          </cell>
          <cell r="G29">
            <v>39</v>
          </cell>
          <cell r="H29">
            <v>14.4</v>
          </cell>
          <cell r="I29" t="str">
            <v>L</v>
          </cell>
          <cell r="J29">
            <v>25.92</v>
          </cell>
          <cell r="K29">
            <v>0</v>
          </cell>
        </row>
        <row r="30">
          <cell r="B30">
            <v>27.683333333333326</v>
          </cell>
          <cell r="C30">
            <v>35.299999999999997</v>
          </cell>
          <cell r="D30">
            <v>20.399999999999999</v>
          </cell>
          <cell r="E30">
            <v>72.75</v>
          </cell>
          <cell r="F30">
            <v>100</v>
          </cell>
          <cell r="G30">
            <v>38</v>
          </cell>
          <cell r="H30">
            <v>15.48</v>
          </cell>
          <cell r="I30" t="str">
            <v>O</v>
          </cell>
          <cell r="J30">
            <v>42.480000000000004</v>
          </cell>
          <cell r="K30">
            <v>0</v>
          </cell>
        </row>
        <row r="31">
          <cell r="B31">
            <v>27.816666666666666</v>
          </cell>
          <cell r="C31">
            <v>35.1</v>
          </cell>
          <cell r="D31">
            <v>20.7</v>
          </cell>
          <cell r="E31">
            <v>69.083333333333329</v>
          </cell>
          <cell r="F31">
            <v>100</v>
          </cell>
          <cell r="G31">
            <v>37</v>
          </cell>
          <cell r="H31">
            <v>20.88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27.587500000000002</v>
          </cell>
          <cell r="C32">
            <v>35.1</v>
          </cell>
          <cell r="D32">
            <v>21.7</v>
          </cell>
          <cell r="E32">
            <v>71.708333333333329</v>
          </cell>
          <cell r="F32">
            <v>98</v>
          </cell>
          <cell r="G32">
            <v>42</v>
          </cell>
          <cell r="H32">
            <v>19.440000000000001</v>
          </cell>
          <cell r="I32" t="str">
            <v>SE</v>
          </cell>
          <cell r="J32">
            <v>35.28</v>
          </cell>
          <cell r="K32">
            <v>0</v>
          </cell>
        </row>
        <row r="33">
          <cell r="B33">
            <v>28.07083333333334</v>
          </cell>
          <cell r="C33">
            <v>35.9</v>
          </cell>
          <cell r="D33">
            <v>22.1</v>
          </cell>
          <cell r="E33">
            <v>76.958333333333329</v>
          </cell>
          <cell r="F33">
            <v>100</v>
          </cell>
          <cell r="G33">
            <v>41</v>
          </cell>
          <cell r="H33">
            <v>24.12</v>
          </cell>
          <cell r="I33" t="str">
            <v>SE</v>
          </cell>
          <cell r="J33">
            <v>50.04</v>
          </cell>
          <cell r="K33">
            <v>0.8</v>
          </cell>
        </row>
        <row r="34">
          <cell r="B34">
            <v>28.308333333333337</v>
          </cell>
          <cell r="C34">
            <v>36.1</v>
          </cell>
          <cell r="D34">
            <v>21.7</v>
          </cell>
          <cell r="E34">
            <v>72.666666666666671</v>
          </cell>
          <cell r="F34">
            <v>100</v>
          </cell>
          <cell r="G34">
            <v>36</v>
          </cell>
          <cell r="H34">
            <v>19.079999999999998</v>
          </cell>
          <cell r="I34" t="str">
            <v>SE</v>
          </cell>
          <cell r="J34">
            <v>29.52</v>
          </cell>
          <cell r="K34">
            <v>0.2</v>
          </cell>
        </row>
        <row r="35">
          <cell r="B35">
            <v>28.174999999999997</v>
          </cell>
          <cell r="C35">
            <v>36.799999999999997</v>
          </cell>
          <cell r="D35">
            <v>19.2</v>
          </cell>
          <cell r="E35">
            <v>66.875</v>
          </cell>
          <cell r="F35">
            <v>100</v>
          </cell>
          <cell r="G35">
            <v>32</v>
          </cell>
          <cell r="H35">
            <v>24.840000000000003</v>
          </cell>
          <cell r="I35" t="str">
            <v>SE</v>
          </cell>
          <cell r="J35">
            <v>41.04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30.645454545454541</v>
          </cell>
          <cell r="C8">
            <v>33.299999999999997</v>
          </cell>
          <cell r="D8">
            <v>27.6</v>
          </cell>
          <cell r="E8">
            <v>66.36363636363636</v>
          </cell>
          <cell r="F8">
            <v>82</v>
          </cell>
          <cell r="G8">
            <v>54</v>
          </cell>
          <cell r="H8">
            <v>13.68</v>
          </cell>
          <cell r="I8" t="str">
            <v>N</v>
          </cell>
          <cell r="J8">
            <v>30.96</v>
          </cell>
          <cell r="K8">
            <v>0</v>
          </cell>
        </row>
        <row r="9">
          <cell r="B9">
            <v>25.44583333333334</v>
          </cell>
          <cell r="C9">
            <v>31.1</v>
          </cell>
          <cell r="D9">
            <v>22.1</v>
          </cell>
          <cell r="E9">
            <v>85.291666666666671</v>
          </cell>
          <cell r="F9">
            <v>95</v>
          </cell>
          <cell r="G9">
            <v>65</v>
          </cell>
          <cell r="H9">
            <v>7.9200000000000008</v>
          </cell>
          <cell r="I9" t="str">
            <v>NE</v>
          </cell>
          <cell r="J9">
            <v>45</v>
          </cell>
          <cell r="K9">
            <v>45.599999999999994</v>
          </cell>
        </row>
        <row r="10">
          <cell r="B10">
            <v>25.612500000000001</v>
          </cell>
          <cell r="C10">
            <v>31.4</v>
          </cell>
          <cell r="D10">
            <v>22</v>
          </cell>
          <cell r="E10">
            <v>74.5</v>
          </cell>
          <cell r="F10">
            <v>93</v>
          </cell>
          <cell r="G10">
            <v>48</v>
          </cell>
          <cell r="H10">
            <v>6.12</v>
          </cell>
          <cell r="I10" t="str">
            <v>S</v>
          </cell>
          <cell r="J10">
            <v>28.44</v>
          </cell>
          <cell r="K10">
            <v>0.2</v>
          </cell>
        </row>
        <row r="11">
          <cell r="B11">
            <v>26.474999999999998</v>
          </cell>
          <cell r="C11">
            <v>33.799999999999997</v>
          </cell>
          <cell r="D11">
            <v>19.899999999999999</v>
          </cell>
          <cell r="E11">
            <v>64.291666666666671</v>
          </cell>
          <cell r="F11">
            <v>93</v>
          </cell>
          <cell r="G11">
            <v>30</v>
          </cell>
          <cell r="H11">
            <v>0.36000000000000004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27.525000000000002</v>
          </cell>
          <cell r="C12">
            <v>34.1</v>
          </cell>
          <cell r="D12">
            <v>22</v>
          </cell>
          <cell r="E12">
            <v>67.5</v>
          </cell>
          <cell r="F12">
            <v>86</v>
          </cell>
          <cell r="G12">
            <v>48</v>
          </cell>
          <cell r="H12">
            <v>0</v>
          </cell>
          <cell r="I12" t="str">
            <v>SE</v>
          </cell>
          <cell r="J12">
            <v>15.120000000000001</v>
          </cell>
          <cell r="K12">
            <v>0</v>
          </cell>
        </row>
        <row r="13">
          <cell r="B13">
            <v>23.875</v>
          </cell>
          <cell r="C13">
            <v>29.6</v>
          </cell>
          <cell r="D13">
            <v>21.7</v>
          </cell>
          <cell r="E13">
            <v>88.625</v>
          </cell>
          <cell r="F13">
            <v>95</v>
          </cell>
          <cell r="G13">
            <v>70</v>
          </cell>
          <cell r="H13">
            <v>22.68</v>
          </cell>
          <cell r="I13" t="str">
            <v>SE</v>
          </cell>
          <cell r="J13">
            <v>51.480000000000004</v>
          </cell>
          <cell r="K13">
            <v>59.000000000000007</v>
          </cell>
        </row>
        <row r="14">
          <cell r="B14">
            <v>22.366666666666667</v>
          </cell>
          <cell r="C14">
            <v>23.5</v>
          </cell>
          <cell r="D14">
            <v>21.7</v>
          </cell>
          <cell r="E14">
            <v>94.333333333333329</v>
          </cell>
          <cell r="F14">
            <v>95</v>
          </cell>
          <cell r="G14">
            <v>90</v>
          </cell>
          <cell r="H14">
            <v>0</v>
          </cell>
          <cell r="I14" t="str">
            <v>S</v>
          </cell>
          <cell r="J14">
            <v>6.48</v>
          </cell>
          <cell r="K14">
            <v>0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31.215384615384615</v>
          </cell>
          <cell r="C18">
            <v>33.799999999999997</v>
          </cell>
          <cell r="D18">
            <v>28.5</v>
          </cell>
          <cell r="E18">
            <v>60.92307692307692</v>
          </cell>
          <cell r="F18">
            <v>72</v>
          </cell>
          <cell r="G18">
            <v>51</v>
          </cell>
          <cell r="H18">
            <v>2.16</v>
          </cell>
          <cell r="I18" t="str">
            <v>N</v>
          </cell>
          <cell r="J18">
            <v>26.64</v>
          </cell>
          <cell r="K18">
            <v>0</v>
          </cell>
        </row>
        <row r="19">
          <cell r="B19">
            <v>27.883333333333326</v>
          </cell>
          <cell r="C19">
            <v>33.6</v>
          </cell>
          <cell r="D19">
            <v>22</v>
          </cell>
          <cell r="E19">
            <v>70.333333333333329</v>
          </cell>
          <cell r="F19">
            <v>94</v>
          </cell>
          <cell r="G19">
            <v>45</v>
          </cell>
          <cell r="H19">
            <v>14.04</v>
          </cell>
          <cell r="I19" t="str">
            <v>N</v>
          </cell>
          <cell r="J19">
            <v>46.440000000000005</v>
          </cell>
          <cell r="K19">
            <v>0</v>
          </cell>
        </row>
        <row r="20">
          <cell r="B20">
            <v>27.162499999999998</v>
          </cell>
          <cell r="C20">
            <v>33.6</v>
          </cell>
          <cell r="D20">
            <v>22.3</v>
          </cell>
          <cell r="E20">
            <v>75.958333333333329</v>
          </cell>
          <cell r="F20">
            <v>95</v>
          </cell>
          <cell r="G20">
            <v>55</v>
          </cell>
          <cell r="H20">
            <v>6.12</v>
          </cell>
          <cell r="I20" t="str">
            <v>N</v>
          </cell>
          <cell r="J20">
            <v>66.239999999999995</v>
          </cell>
          <cell r="K20">
            <v>14.8</v>
          </cell>
        </row>
        <row r="21">
          <cell r="B21">
            <v>24.824999999999999</v>
          </cell>
          <cell r="C21">
            <v>30</v>
          </cell>
          <cell r="D21">
            <v>21.8</v>
          </cell>
          <cell r="E21">
            <v>83.916666666666671</v>
          </cell>
          <cell r="F21">
            <v>95</v>
          </cell>
          <cell r="G21">
            <v>63</v>
          </cell>
          <cell r="H21">
            <v>9.7200000000000006</v>
          </cell>
          <cell r="I21" t="str">
            <v>NO</v>
          </cell>
          <cell r="J21">
            <v>29.16</v>
          </cell>
          <cell r="K21">
            <v>17.8</v>
          </cell>
        </row>
        <row r="22">
          <cell r="B22">
            <v>25.991666666666664</v>
          </cell>
          <cell r="C22">
            <v>31</v>
          </cell>
          <cell r="D22">
            <v>22.6</v>
          </cell>
          <cell r="E22">
            <v>81.125</v>
          </cell>
          <cell r="F22">
            <v>93</v>
          </cell>
          <cell r="G22">
            <v>60</v>
          </cell>
          <cell r="H22">
            <v>2.16</v>
          </cell>
          <cell r="I22" t="str">
            <v>NO</v>
          </cell>
          <cell r="J22">
            <v>33.840000000000003</v>
          </cell>
          <cell r="K22">
            <v>3</v>
          </cell>
        </row>
        <row r="23">
          <cell r="B23">
            <v>27.558333333333334</v>
          </cell>
          <cell r="C23">
            <v>33.299999999999997</v>
          </cell>
          <cell r="D23">
            <v>23.5</v>
          </cell>
          <cell r="E23">
            <v>77</v>
          </cell>
          <cell r="F23">
            <v>93</v>
          </cell>
          <cell r="G23">
            <v>55</v>
          </cell>
          <cell r="H23">
            <v>1.08</v>
          </cell>
          <cell r="I23" t="str">
            <v>NO</v>
          </cell>
          <cell r="J23">
            <v>32.4</v>
          </cell>
          <cell r="K23">
            <v>0</v>
          </cell>
        </row>
        <row r="24">
          <cell r="B24">
            <v>28.720833333333331</v>
          </cell>
          <cell r="C24">
            <v>34.299999999999997</v>
          </cell>
          <cell r="D24">
            <v>23.9</v>
          </cell>
          <cell r="E24">
            <v>70.833333333333329</v>
          </cell>
          <cell r="F24">
            <v>92</v>
          </cell>
          <cell r="G24">
            <v>45</v>
          </cell>
          <cell r="H24">
            <v>12.96</v>
          </cell>
          <cell r="I24" t="str">
            <v>NO</v>
          </cell>
          <cell r="J24">
            <v>56.88</v>
          </cell>
          <cell r="K24">
            <v>12.4</v>
          </cell>
        </row>
        <row r="25">
          <cell r="B25">
            <v>24.716666666666669</v>
          </cell>
          <cell r="C25">
            <v>29.1</v>
          </cell>
          <cell r="D25">
            <v>22.5</v>
          </cell>
          <cell r="E25">
            <v>85.375</v>
          </cell>
          <cell r="F25">
            <v>95</v>
          </cell>
          <cell r="G25">
            <v>69</v>
          </cell>
          <cell r="H25">
            <v>2.16</v>
          </cell>
          <cell r="I25" t="str">
            <v>NE</v>
          </cell>
          <cell r="J25">
            <v>41.04</v>
          </cell>
          <cell r="K25">
            <v>25.4</v>
          </cell>
        </row>
        <row r="26">
          <cell r="B26">
            <v>22.566666666666666</v>
          </cell>
          <cell r="C26">
            <v>23.4</v>
          </cell>
          <cell r="D26">
            <v>22</v>
          </cell>
          <cell r="E26">
            <v>91.5</v>
          </cell>
          <cell r="F26">
            <v>94</v>
          </cell>
          <cell r="G26">
            <v>87</v>
          </cell>
          <cell r="H26">
            <v>0</v>
          </cell>
          <cell r="I26" t="str">
            <v>SE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31.423076923076898</v>
          </cell>
          <cell r="C32">
            <v>35.4</v>
          </cell>
          <cell r="D32">
            <v>24.7</v>
          </cell>
          <cell r="E32">
            <v>57.46153846153846</v>
          </cell>
          <cell r="F32">
            <v>85</v>
          </cell>
          <cell r="G32">
            <v>35</v>
          </cell>
          <cell r="H32">
            <v>15.840000000000002</v>
          </cell>
          <cell r="I32" t="str">
            <v>S</v>
          </cell>
          <cell r="J32">
            <v>51.12</v>
          </cell>
          <cell r="K32">
            <v>0.4</v>
          </cell>
        </row>
        <row r="33">
          <cell r="B33">
            <v>27.1875</v>
          </cell>
          <cell r="C33">
            <v>34.700000000000003</v>
          </cell>
          <cell r="D33">
            <v>23.3</v>
          </cell>
          <cell r="E33">
            <v>76.416666666666671</v>
          </cell>
          <cell r="F33">
            <v>93</v>
          </cell>
          <cell r="G33">
            <v>48</v>
          </cell>
          <cell r="H33">
            <v>0</v>
          </cell>
          <cell r="I33" t="str">
            <v>SE</v>
          </cell>
          <cell r="J33">
            <v>8.64</v>
          </cell>
          <cell r="K33">
            <v>0.4</v>
          </cell>
        </row>
        <row r="34">
          <cell r="B34">
            <v>29.179166666666671</v>
          </cell>
          <cell r="C34">
            <v>37.200000000000003</v>
          </cell>
          <cell r="D34">
            <v>23.9</v>
          </cell>
          <cell r="E34">
            <v>71.875</v>
          </cell>
          <cell r="F34">
            <v>93</v>
          </cell>
          <cell r="G34">
            <v>33</v>
          </cell>
          <cell r="H34">
            <v>0</v>
          </cell>
          <cell r="I34" t="str">
            <v>SE</v>
          </cell>
          <cell r="J34">
            <v>32.76</v>
          </cell>
          <cell r="K34">
            <v>0</v>
          </cell>
        </row>
        <row r="35">
          <cell r="B35">
            <v>25.729166666666661</v>
          </cell>
          <cell r="C35">
            <v>35.700000000000003</v>
          </cell>
          <cell r="D35">
            <v>23</v>
          </cell>
          <cell r="E35">
            <v>84.666666666666671</v>
          </cell>
          <cell r="F35">
            <v>95</v>
          </cell>
          <cell r="G35">
            <v>48</v>
          </cell>
          <cell r="H35">
            <v>20.52</v>
          </cell>
          <cell r="I35" t="str">
            <v>SE</v>
          </cell>
          <cell r="J35">
            <v>56.16</v>
          </cell>
          <cell r="K35">
            <v>57.2</v>
          </cell>
        </row>
        <row r="36">
          <cell r="I36" t="str">
            <v>SE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25.270833333333329</v>
          </cell>
          <cell r="C5">
            <v>31</v>
          </cell>
          <cell r="D5">
            <v>20.9</v>
          </cell>
          <cell r="E5">
            <v>78.75</v>
          </cell>
          <cell r="F5">
            <v>95</v>
          </cell>
          <cell r="G5">
            <v>54</v>
          </cell>
          <cell r="H5">
            <v>26.64</v>
          </cell>
          <cell r="I5" t="str">
            <v>O</v>
          </cell>
          <cell r="J5">
            <v>44.28</v>
          </cell>
          <cell r="K5">
            <v>0.2</v>
          </cell>
        </row>
        <row r="6">
          <cell r="B6">
            <v>23.579166666666666</v>
          </cell>
          <cell r="C6">
            <v>31.2</v>
          </cell>
          <cell r="D6">
            <v>20</v>
          </cell>
          <cell r="E6">
            <v>84.458333333333329</v>
          </cell>
          <cell r="F6">
            <v>95</v>
          </cell>
          <cell r="G6">
            <v>53</v>
          </cell>
          <cell r="H6">
            <v>18</v>
          </cell>
          <cell r="I6" t="str">
            <v>S</v>
          </cell>
          <cell r="J6">
            <v>37.800000000000004</v>
          </cell>
          <cell r="K6">
            <v>0</v>
          </cell>
        </row>
        <row r="7">
          <cell r="B7">
            <v>23.504166666666663</v>
          </cell>
          <cell r="C7">
            <v>29.5</v>
          </cell>
          <cell r="D7">
            <v>20.2</v>
          </cell>
          <cell r="E7">
            <v>87.75</v>
          </cell>
          <cell r="F7">
            <v>97</v>
          </cell>
          <cell r="G7">
            <v>63</v>
          </cell>
          <cell r="H7">
            <v>19.440000000000001</v>
          </cell>
          <cell r="I7" t="str">
            <v>NO</v>
          </cell>
          <cell r="J7">
            <v>65.160000000000011</v>
          </cell>
          <cell r="K7">
            <v>0.2</v>
          </cell>
        </row>
        <row r="8">
          <cell r="B8">
            <v>23.258333333333329</v>
          </cell>
          <cell r="C8">
            <v>28.5</v>
          </cell>
          <cell r="D8">
            <v>21.3</v>
          </cell>
          <cell r="E8">
            <v>89.958333333333329</v>
          </cell>
          <cell r="F8">
            <v>97</v>
          </cell>
          <cell r="G8">
            <v>68</v>
          </cell>
          <cell r="H8">
            <v>23.040000000000003</v>
          </cell>
          <cell r="I8" t="str">
            <v>NO</v>
          </cell>
          <cell r="J8">
            <v>47.88</v>
          </cell>
          <cell r="K8">
            <v>2</v>
          </cell>
        </row>
        <row r="9">
          <cell r="B9">
            <v>22.425000000000001</v>
          </cell>
          <cell r="C9">
            <v>28.5</v>
          </cell>
          <cell r="D9">
            <v>20.5</v>
          </cell>
          <cell r="E9">
            <v>93.083333333333329</v>
          </cell>
          <cell r="F9">
            <v>97</v>
          </cell>
          <cell r="G9">
            <v>73</v>
          </cell>
          <cell r="H9">
            <v>19.079999999999998</v>
          </cell>
          <cell r="I9" t="str">
            <v>N</v>
          </cell>
          <cell r="J9">
            <v>59.04</v>
          </cell>
          <cell r="K9">
            <v>28</v>
          </cell>
        </row>
        <row r="10">
          <cell r="B10">
            <v>22.558333333333337</v>
          </cell>
          <cell r="C10">
            <v>27.4</v>
          </cell>
          <cell r="D10">
            <v>19.899999999999999</v>
          </cell>
          <cell r="E10">
            <v>89.416666666666671</v>
          </cell>
          <cell r="F10">
            <v>98</v>
          </cell>
          <cell r="G10">
            <v>67</v>
          </cell>
          <cell r="H10">
            <v>21.240000000000002</v>
          </cell>
          <cell r="I10" t="str">
            <v>O</v>
          </cell>
          <cell r="J10">
            <v>35.28</v>
          </cell>
          <cell r="K10">
            <v>0.2</v>
          </cell>
        </row>
        <row r="11">
          <cell r="B11">
            <v>24.133333333333336</v>
          </cell>
          <cell r="C11">
            <v>30.9</v>
          </cell>
          <cell r="D11">
            <v>18.8</v>
          </cell>
          <cell r="E11">
            <v>76.583333333333329</v>
          </cell>
          <cell r="F11">
            <v>97</v>
          </cell>
          <cell r="G11">
            <v>49</v>
          </cell>
          <cell r="H11">
            <v>10.08</v>
          </cell>
          <cell r="I11" t="str">
            <v>S</v>
          </cell>
          <cell r="J11">
            <v>23.759999999999998</v>
          </cell>
          <cell r="K11">
            <v>0</v>
          </cell>
        </row>
        <row r="12">
          <cell r="B12">
            <v>24.983333333333331</v>
          </cell>
          <cell r="C12">
            <v>30.6</v>
          </cell>
          <cell r="D12">
            <v>19.5</v>
          </cell>
          <cell r="E12">
            <v>73.5</v>
          </cell>
          <cell r="F12">
            <v>91</v>
          </cell>
          <cell r="G12">
            <v>49</v>
          </cell>
          <cell r="H12">
            <v>11.16</v>
          </cell>
          <cell r="I12" t="str">
            <v>S</v>
          </cell>
          <cell r="J12">
            <v>44.64</v>
          </cell>
          <cell r="K12">
            <v>2.8</v>
          </cell>
        </row>
        <row r="13">
          <cell r="B13">
            <v>23.037500000000009</v>
          </cell>
          <cell r="C13">
            <v>28.3</v>
          </cell>
          <cell r="D13">
            <v>21.4</v>
          </cell>
          <cell r="E13">
            <v>89.708333333333329</v>
          </cell>
          <cell r="F13">
            <v>96</v>
          </cell>
          <cell r="G13">
            <v>72</v>
          </cell>
          <cell r="H13">
            <v>24.48</v>
          </cell>
          <cell r="I13" t="str">
            <v>L</v>
          </cell>
          <cell r="J13">
            <v>32.76</v>
          </cell>
          <cell r="K13">
            <v>21.799999999999997</v>
          </cell>
        </row>
        <row r="14">
          <cell r="B14">
            <v>23.416666666666661</v>
          </cell>
          <cell r="C14">
            <v>29.7</v>
          </cell>
          <cell r="D14">
            <v>19.8</v>
          </cell>
          <cell r="E14">
            <v>86.625</v>
          </cell>
          <cell r="F14">
            <v>97</v>
          </cell>
          <cell r="G14">
            <v>59</v>
          </cell>
          <cell r="H14">
            <v>15.840000000000002</v>
          </cell>
          <cell r="I14" t="str">
            <v>NE</v>
          </cell>
          <cell r="J14">
            <v>26.28</v>
          </cell>
          <cell r="K14">
            <v>0</v>
          </cell>
        </row>
        <row r="15">
          <cell r="B15">
            <v>24.570833333333329</v>
          </cell>
          <cell r="C15">
            <v>29.5</v>
          </cell>
          <cell r="D15">
            <v>21.9</v>
          </cell>
          <cell r="E15">
            <v>83.25</v>
          </cell>
          <cell r="F15">
            <v>96</v>
          </cell>
          <cell r="G15">
            <v>58</v>
          </cell>
          <cell r="H15">
            <v>16.2</v>
          </cell>
          <cell r="I15" t="str">
            <v>NO</v>
          </cell>
          <cell r="J15">
            <v>35.64</v>
          </cell>
          <cell r="K15">
            <v>1.6</v>
          </cell>
        </row>
        <row r="16">
          <cell r="B16">
            <v>25.537499999999994</v>
          </cell>
          <cell r="C16">
            <v>31.5</v>
          </cell>
          <cell r="D16">
            <v>20.8</v>
          </cell>
          <cell r="E16">
            <v>79.958333333333329</v>
          </cell>
          <cell r="F16">
            <v>96</v>
          </cell>
          <cell r="G16">
            <v>54</v>
          </cell>
          <cell r="H16">
            <v>16.920000000000002</v>
          </cell>
          <cell r="I16" t="str">
            <v>L</v>
          </cell>
          <cell r="J16">
            <v>39.24</v>
          </cell>
          <cell r="K16">
            <v>0</v>
          </cell>
        </row>
        <row r="17">
          <cell r="B17">
            <v>23.066666666666674</v>
          </cell>
          <cell r="C17">
            <v>30.4</v>
          </cell>
          <cell r="D17">
            <v>19.3</v>
          </cell>
          <cell r="E17">
            <v>81.416666666666671</v>
          </cell>
          <cell r="F17">
            <v>95</v>
          </cell>
          <cell r="G17">
            <v>48</v>
          </cell>
          <cell r="H17">
            <v>17.64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24.295833333333334</v>
          </cell>
          <cell r="C18">
            <v>31.5</v>
          </cell>
          <cell r="D18">
            <v>20.399999999999999</v>
          </cell>
          <cell r="E18">
            <v>79.875</v>
          </cell>
          <cell r="F18">
            <v>94</v>
          </cell>
          <cell r="G18">
            <v>47</v>
          </cell>
          <cell r="H18">
            <v>13.32</v>
          </cell>
          <cell r="I18" t="str">
            <v>L</v>
          </cell>
          <cell r="J18">
            <v>50.76</v>
          </cell>
          <cell r="K18">
            <v>24.6</v>
          </cell>
        </row>
        <row r="19">
          <cell r="B19">
            <v>23.495833333333337</v>
          </cell>
          <cell r="C19">
            <v>31.2</v>
          </cell>
          <cell r="D19">
            <v>20.6</v>
          </cell>
          <cell r="E19">
            <v>85.458333333333329</v>
          </cell>
          <cell r="F19">
            <v>97</v>
          </cell>
          <cell r="G19">
            <v>55</v>
          </cell>
          <cell r="H19">
            <v>21.6</v>
          </cell>
          <cell r="I19" t="str">
            <v>L</v>
          </cell>
          <cell r="J19">
            <v>67.680000000000007</v>
          </cell>
          <cell r="K19">
            <v>6</v>
          </cell>
        </row>
        <row r="20">
          <cell r="B20">
            <v>23.541666666666668</v>
          </cell>
          <cell r="C20">
            <v>30.8</v>
          </cell>
          <cell r="D20">
            <v>20.399999999999999</v>
          </cell>
          <cell r="E20">
            <v>84.583333333333329</v>
          </cell>
          <cell r="F20">
            <v>94</v>
          </cell>
          <cell r="G20">
            <v>61</v>
          </cell>
          <cell r="H20">
            <v>26.64</v>
          </cell>
          <cell r="I20" t="str">
            <v>L</v>
          </cell>
          <cell r="J20">
            <v>55.440000000000005</v>
          </cell>
          <cell r="K20">
            <v>0.8</v>
          </cell>
        </row>
        <row r="21">
          <cell r="B21">
            <v>22.116666666666674</v>
          </cell>
          <cell r="C21">
            <v>27.2</v>
          </cell>
          <cell r="D21">
            <v>20.100000000000001</v>
          </cell>
          <cell r="E21">
            <v>92.875</v>
          </cell>
          <cell r="F21">
            <v>97</v>
          </cell>
          <cell r="G21">
            <v>74</v>
          </cell>
          <cell r="H21">
            <v>23.400000000000002</v>
          </cell>
          <cell r="I21" t="str">
            <v>L</v>
          </cell>
          <cell r="J21">
            <v>37.080000000000005</v>
          </cell>
          <cell r="K21">
            <v>31.2</v>
          </cell>
        </row>
        <row r="22">
          <cell r="B22">
            <v>22.741666666666664</v>
          </cell>
          <cell r="C22">
            <v>28.3</v>
          </cell>
          <cell r="D22">
            <v>19.7</v>
          </cell>
          <cell r="E22">
            <v>87.625</v>
          </cell>
          <cell r="F22">
            <v>98</v>
          </cell>
          <cell r="G22">
            <v>64</v>
          </cell>
          <cell r="H22">
            <v>8.64</v>
          </cell>
          <cell r="I22" t="str">
            <v>N</v>
          </cell>
          <cell r="J22">
            <v>27.36</v>
          </cell>
          <cell r="K22">
            <v>27</v>
          </cell>
        </row>
        <row r="23">
          <cell r="B23">
            <v>24.729166666666671</v>
          </cell>
          <cell r="C23">
            <v>30.2</v>
          </cell>
          <cell r="D23">
            <v>20.7</v>
          </cell>
          <cell r="E23">
            <v>79.791666666666671</v>
          </cell>
          <cell r="F23">
            <v>97</v>
          </cell>
          <cell r="G23">
            <v>55</v>
          </cell>
          <cell r="H23">
            <v>14.04</v>
          </cell>
          <cell r="I23" t="str">
            <v>NE</v>
          </cell>
          <cell r="J23">
            <v>29.880000000000003</v>
          </cell>
          <cell r="K23">
            <v>0.2</v>
          </cell>
        </row>
        <row r="24">
          <cell r="B24">
            <v>25.695833333333336</v>
          </cell>
          <cell r="C24">
            <v>31.3</v>
          </cell>
          <cell r="D24">
            <v>21</v>
          </cell>
          <cell r="E24">
            <v>72.625</v>
          </cell>
          <cell r="F24">
            <v>92</v>
          </cell>
          <cell r="G24">
            <v>45</v>
          </cell>
          <cell r="H24">
            <v>18.36</v>
          </cell>
          <cell r="I24" t="str">
            <v>N</v>
          </cell>
          <cell r="J24">
            <v>33.480000000000004</v>
          </cell>
          <cell r="K24">
            <v>0</v>
          </cell>
        </row>
        <row r="25">
          <cell r="B25">
            <v>22.825000000000003</v>
          </cell>
          <cell r="C25">
            <v>28.7</v>
          </cell>
          <cell r="D25">
            <v>19.899999999999999</v>
          </cell>
          <cell r="E25">
            <v>86.375</v>
          </cell>
          <cell r="F25">
            <v>96</v>
          </cell>
          <cell r="G25">
            <v>62</v>
          </cell>
          <cell r="H25">
            <v>22.68</v>
          </cell>
          <cell r="I25" t="str">
            <v>NO</v>
          </cell>
          <cell r="J25">
            <v>52.92</v>
          </cell>
          <cell r="K25">
            <v>17.599999999999994</v>
          </cell>
        </row>
        <row r="26">
          <cell r="B26">
            <v>21.166666666666668</v>
          </cell>
          <cell r="C26">
            <v>23.5</v>
          </cell>
          <cell r="D26">
            <v>20.2</v>
          </cell>
          <cell r="E26">
            <v>95.083333333333329</v>
          </cell>
          <cell r="F26">
            <v>97</v>
          </cell>
          <cell r="G26">
            <v>86</v>
          </cell>
          <cell r="H26">
            <v>17.64</v>
          </cell>
          <cell r="I26" t="str">
            <v>NO</v>
          </cell>
          <cell r="J26">
            <v>28.8</v>
          </cell>
          <cell r="K26">
            <v>24.6</v>
          </cell>
        </row>
        <row r="27">
          <cell r="B27">
            <v>22.370833333333334</v>
          </cell>
          <cell r="C27">
            <v>29.4</v>
          </cell>
          <cell r="D27">
            <v>17.399999999999999</v>
          </cell>
          <cell r="E27">
            <v>86.458333333333329</v>
          </cell>
          <cell r="F27">
            <v>98</v>
          </cell>
          <cell r="G27">
            <v>60</v>
          </cell>
          <cell r="H27">
            <v>7.5600000000000005</v>
          </cell>
          <cell r="I27" t="str">
            <v>O</v>
          </cell>
          <cell r="J27">
            <v>19.079999999999998</v>
          </cell>
          <cell r="K27">
            <v>1.9999999999999998</v>
          </cell>
        </row>
        <row r="28">
          <cell r="B28">
            <v>25.224999999999994</v>
          </cell>
          <cell r="C28">
            <v>32.200000000000003</v>
          </cell>
          <cell r="D28">
            <v>19.899999999999999</v>
          </cell>
          <cell r="E28">
            <v>76.291666666666671</v>
          </cell>
          <cell r="F28">
            <v>96</v>
          </cell>
          <cell r="G28">
            <v>44</v>
          </cell>
          <cell r="H28">
            <v>12.6</v>
          </cell>
          <cell r="I28" t="str">
            <v>L</v>
          </cell>
          <cell r="J28">
            <v>23.759999999999998</v>
          </cell>
          <cell r="K28">
            <v>0</v>
          </cell>
        </row>
        <row r="29">
          <cell r="B29">
            <v>24.316666666666666</v>
          </cell>
          <cell r="C29">
            <v>31.3</v>
          </cell>
          <cell r="D29">
            <v>21.5</v>
          </cell>
          <cell r="E29">
            <v>81.5</v>
          </cell>
          <cell r="F29">
            <v>94</v>
          </cell>
          <cell r="G29">
            <v>58</v>
          </cell>
          <cell r="H29">
            <v>15.840000000000002</v>
          </cell>
          <cell r="I29" t="str">
            <v>L</v>
          </cell>
          <cell r="J29">
            <v>32.76</v>
          </cell>
          <cell r="K29">
            <v>3.6</v>
          </cell>
        </row>
        <row r="30">
          <cell r="B30">
            <v>23.845833333333328</v>
          </cell>
          <cell r="C30">
            <v>31</v>
          </cell>
          <cell r="D30">
            <v>19.600000000000001</v>
          </cell>
          <cell r="E30">
            <v>84.041666666666671</v>
          </cell>
          <cell r="F30">
            <v>96</v>
          </cell>
          <cell r="G30">
            <v>57</v>
          </cell>
          <cell r="H30">
            <v>12.6</v>
          </cell>
          <cell r="I30" t="str">
            <v>SO</v>
          </cell>
          <cell r="J30">
            <v>24.12</v>
          </cell>
          <cell r="K30">
            <v>17.999999999999996</v>
          </cell>
        </row>
        <row r="31">
          <cell r="B31">
            <v>24.170833333333334</v>
          </cell>
          <cell r="C31">
            <v>32.799999999999997</v>
          </cell>
          <cell r="D31">
            <v>19.100000000000001</v>
          </cell>
          <cell r="E31">
            <v>76.625</v>
          </cell>
          <cell r="F31">
            <v>95</v>
          </cell>
          <cell r="G31">
            <v>46</v>
          </cell>
          <cell r="H31">
            <v>14.76</v>
          </cell>
          <cell r="I31" t="str">
            <v>L</v>
          </cell>
          <cell r="J31">
            <v>66.239999999999995</v>
          </cell>
          <cell r="K31">
            <v>1.4</v>
          </cell>
        </row>
        <row r="32">
          <cell r="B32">
            <v>23.966666666666665</v>
          </cell>
          <cell r="C32">
            <v>31.8</v>
          </cell>
          <cell r="D32">
            <v>20.399999999999999</v>
          </cell>
          <cell r="E32">
            <v>79.916666666666671</v>
          </cell>
          <cell r="F32">
            <v>93</v>
          </cell>
          <cell r="G32">
            <v>51</v>
          </cell>
          <cell r="H32">
            <v>9.7200000000000006</v>
          </cell>
          <cell r="I32" t="str">
            <v>NE</v>
          </cell>
          <cell r="J32">
            <v>43.2</v>
          </cell>
          <cell r="K32">
            <v>0.60000000000000009</v>
          </cell>
        </row>
        <row r="33">
          <cell r="B33">
            <v>25.862500000000001</v>
          </cell>
          <cell r="C33">
            <v>32.6</v>
          </cell>
          <cell r="D33">
            <v>20.7</v>
          </cell>
          <cell r="E33">
            <v>74.291666666666671</v>
          </cell>
          <cell r="F33">
            <v>94</v>
          </cell>
          <cell r="G33">
            <v>39</v>
          </cell>
          <cell r="H33">
            <v>11.520000000000001</v>
          </cell>
          <cell r="I33" t="str">
            <v>NE</v>
          </cell>
          <cell r="J33">
            <v>23.040000000000003</v>
          </cell>
          <cell r="K33">
            <v>0.60000000000000009</v>
          </cell>
        </row>
        <row r="34">
          <cell r="B34">
            <v>26.520833333333332</v>
          </cell>
          <cell r="C34">
            <v>33.5</v>
          </cell>
          <cell r="D34">
            <v>20.3</v>
          </cell>
          <cell r="E34">
            <v>71.958333333333329</v>
          </cell>
          <cell r="F34">
            <v>96</v>
          </cell>
          <cell r="G34">
            <v>37</v>
          </cell>
          <cell r="H34">
            <v>29.52</v>
          </cell>
          <cell r="I34" t="str">
            <v>S</v>
          </cell>
          <cell r="J34">
            <v>56.519999999999996</v>
          </cell>
          <cell r="K34">
            <v>0.60000000000000009</v>
          </cell>
        </row>
        <row r="35">
          <cell r="B35">
            <v>23.8125</v>
          </cell>
          <cell r="C35">
            <v>30.2</v>
          </cell>
          <cell r="D35">
            <v>20.399999999999999</v>
          </cell>
          <cell r="E35">
            <v>83.791666666666671</v>
          </cell>
          <cell r="F35">
            <v>94</v>
          </cell>
          <cell r="G35">
            <v>67</v>
          </cell>
          <cell r="H35">
            <v>23.759999999999998</v>
          </cell>
          <cell r="I35" t="str">
            <v>O</v>
          </cell>
          <cell r="J35">
            <v>51.84</v>
          </cell>
          <cell r="K35">
            <v>1</v>
          </cell>
        </row>
        <row r="36">
          <cell r="I36" t="str">
            <v>L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27.062499999999996</v>
          </cell>
          <cell r="C5">
            <v>34</v>
          </cell>
          <cell r="D5">
            <v>23.9</v>
          </cell>
          <cell r="E5">
            <v>81.416666666666671</v>
          </cell>
          <cell r="F5">
            <v>96</v>
          </cell>
          <cell r="G5">
            <v>51</v>
          </cell>
          <cell r="H5" t="str">
            <v>*</v>
          </cell>
          <cell r="I5" t="str">
            <v>N</v>
          </cell>
          <cell r="J5" t="str">
            <v>*</v>
          </cell>
          <cell r="K5">
            <v>11.2</v>
          </cell>
        </row>
        <row r="6">
          <cell r="B6">
            <v>26.262500000000003</v>
          </cell>
          <cell r="C6">
            <v>32.6</v>
          </cell>
          <cell r="D6">
            <v>22.2</v>
          </cell>
          <cell r="E6">
            <v>81.458333333333329</v>
          </cell>
          <cell r="F6">
            <v>96</v>
          </cell>
          <cell r="G6">
            <v>55</v>
          </cell>
          <cell r="H6" t="str">
            <v>*</v>
          </cell>
          <cell r="I6" t="str">
            <v>N</v>
          </cell>
          <cell r="J6" t="str">
            <v>*</v>
          </cell>
          <cell r="K6">
            <v>3.6</v>
          </cell>
        </row>
        <row r="7">
          <cell r="B7">
            <v>25.441666666666663</v>
          </cell>
          <cell r="C7">
            <v>32.200000000000003</v>
          </cell>
          <cell r="D7">
            <v>21.9</v>
          </cell>
          <cell r="E7">
            <v>83.583333333333329</v>
          </cell>
          <cell r="F7">
            <v>97</v>
          </cell>
          <cell r="G7">
            <v>57</v>
          </cell>
          <cell r="H7" t="str">
            <v>*</v>
          </cell>
          <cell r="I7" t="str">
            <v>N</v>
          </cell>
          <cell r="J7" t="str">
            <v>*</v>
          </cell>
          <cell r="K7">
            <v>16.200000000000003</v>
          </cell>
        </row>
        <row r="8">
          <cell r="B8">
            <v>26.241666666666674</v>
          </cell>
          <cell r="C8">
            <v>32.5</v>
          </cell>
          <cell r="D8">
            <v>21.2</v>
          </cell>
          <cell r="E8">
            <v>78.208333333333329</v>
          </cell>
          <cell r="F8">
            <v>97</v>
          </cell>
          <cell r="G8">
            <v>52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26.799999999999994</v>
          </cell>
          <cell r="C9">
            <v>32.799999999999997</v>
          </cell>
          <cell r="D9">
            <v>21.7</v>
          </cell>
          <cell r="E9">
            <v>80.75</v>
          </cell>
          <cell r="F9">
            <v>98</v>
          </cell>
          <cell r="G9">
            <v>49</v>
          </cell>
          <cell r="H9" t="str">
            <v>*</v>
          </cell>
          <cell r="I9" t="str">
            <v>N</v>
          </cell>
          <cell r="J9" t="str">
            <v>*</v>
          </cell>
          <cell r="K9">
            <v>19.8</v>
          </cell>
        </row>
        <row r="10">
          <cell r="B10">
            <v>25.1875</v>
          </cell>
          <cell r="C10">
            <v>30.3</v>
          </cell>
          <cell r="D10">
            <v>21.9</v>
          </cell>
          <cell r="E10">
            <v>84.166666666666671</v>
          </cell>
          <cell r="F10">
            <v>97</v>
          </cell>
          <cell r="G10">
            <v>59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0.60000000000000009</v>
          </cell>
        </row>
        <row r="11">
          <cell r="B11">
            <v>27.270833333333332</v>
          </cell>
          <cell r="C11">
            <v>33.5</v>
          </cell>
          <cell r="D11">
            <v>23.5</v>
          </cell>
          <cell r="E11">
            <v>67.833333333333329</v>
          </cell>
          <cell r="F11">
            <v>95</v>
          </cell>
          <cell r="G11">
            <v>34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27.608333333333334</v>
          </cell>
          <cell r="C12">
            <v>34.700000000000003</v>
          </cell>
          <cell r="D12">
            <v>21.1</v>
          </cell>
          <cell r="E12">
            <v>63.875</v>
          </cell>
          <cell r="F12">
            <v>92</v>
          </cell>
          <cell r="G12">
            <v>34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26.966666666666665</v>
          </cell>
          <cell r="C13">
            <v>33.6</v>
          </cell>
          <cell r="D13">
            <v>21.8</v>
          </cell>
          <cell r="E13">
            <v>73.208333333333329</v>
          </cell>
          <cell r="F13">
            <v>94</v>
          </cell>
          <cell r="G13">
            <v>50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0.6</v>
          </cell>
        </row>
        <row r="14">
          <cell r="B14">
            <v>25.6875</v>
          </cell>
          <cell r="C14">
            <v>32.1</v>
          </cell>
          <cell r="D14">
            <v>22.5</v>
          </cell>
          <cell r="E14">
            <v>80.916666666666671</v>
          </cell>
          <cell r="F14">
            <v>96</v>
          </cell>
          <cell r="G14">
            <v>51</v>
          </cell>
          <cell r="H14" t="str">
            <v>*</v>
          </cell>
          <cell r="I14" t="str">
            <v>N</v>
          </cell>
          <cell r="J14" t="str">
            <v>*</v>
          </cell>
          <cell r="K14">
            <v>15.600000000000001</v>
          </cell>
        </row>
        <row r="15">
          <cell r="B15">
            <v>24.383333333333329</v>
          </cell>
          <cell r="C15">
            <v>26.7</v>
          </cell>
          <cell r="D15">
            <v>22.9</v>
          </cell>
          <cell r="E15">
            <v>91.416666666666671</v>
          </cell>
          <cell r="F15">
            <v>97</v>
          </cell>
          <cell r="G15">
            <v>78</v>
          </cell>
          <cell r="H15" t="str">
            <v>*</v>
          </cell>
          <cell r="I15" t="str">
            <v>N</v>
          </cell>
          <cell r="J15" t="str">
            <v>*</v>
          </cell>
          <cell r="K15">
            <v>14.6</v>
          </cell>
        </row>
        <row r="16">
          <cell r="B16">
            <v>24.900000000000002</v>
          </cell>
          <cell r="C16">
            <v>31.5</v>
          </cell>
          <cell r="D16">
            <v>21.5</v>
          </cell>
          <cell r="E16">
            <v>86.958333333333329</v>
          </cell>
          <cell r="F16">
            <v>98</v>
          </cell>
          <cell r="G16">
            <v>60</v>
          </cell>
          <cell r="H16" t="str">
            <v>*</v>
          </cell>
          <cell r="I16" t="str">
            <v>N</v>
          </cell>
          <cell r="J16" t="str">
            <v>*</v>
          </cell>
          <cell r="K16">
            <v>51.599999999999994</v>
          </cell>
        </row>
        <row r="17">
          <cell r="B17">
            <v>24.412500000000005</v>
          </cell>
          <cell r="C17">
            <v>30.8</v>
          </cell>
          <cell r="D17">
            <v>20.2</v>
          </cell>
          <cell r="E17">
            <v>81.875</v>
          </cell>
          <cell r="F17">
            <v>97</v>
          </cell>
          <cell r="G17">
            <v>62</v>
          </cell>
          <cell r="H17" t="str">
            <v>*</v>
          </cell>
          <cell r="I17" t="str">
            <v>N</v>
          </cell>
          <cell r="J17" t="str">
            <v>*</v>
          </cell>
          <cell r="K17">
            <v>20.2</v>
          </cell>
        </row>
        <row r="18">
          <cell r="B18">
            <v>26.608333333333331</v>
          </cell>
          <cell r="C18">
            <v>31.7</v>
          </cell>
          <cell r="D18">
            <v>23.8</v>
          </cell>
          <cell r="E18">
            <v>81.541666666666671</v>
          </cell>
          <cell r="F18">
            <v>97</v>
          </cell>
          <cell r="G18">
            <v>58</v>
          </cell>
          <cell r="H18" t="str">
            <v>*</v>
          </cell>
          <cell r="I18" t="str">
            <v>N</v>
          </cell>
          <cell r="J18" t="str">
            <v>*</v>
          </cell>
          <cell r="K18">
            <v>1.8</v>
          </cell>
        </row>
        <row r="19">
          <cell r="B19">
            <v>27.429166666666664</v>
          </cell>
          <cell r="C19">
            <v>32.9</v>
          </cell>
          <cell r="D19">
            <v>22.7</v>
          </cell>
          <cell r="E19">
            <v>74.875</v>
          </cell>
          <cell r="F19">
            <v>93</v>
          </cell>
          <cell r="G19">
            <v>47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28.508333333333336</v>
          </cell>
          <cell r="C20">
            <v>36</v>
          </cell>
          <cell r="D20">
            <v>24</v>
          </cell>
          <cell r="E20">
            <v>74</v>
          </cell>
          <cell r="F20">
            <v>94</v>
          </cell>
          <cell r="G20">
            <v>40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24.854166666666668</v>
          </cell>
          <cell r="C21">
            <v>32</v>
          </cell>
          <cell r="D21">
            <v>20.9</v>
          </cell>
          <cell r="E21">
            <v>84.583333333333329</v>
          </cell>
          <cell r="F21">
            <v>98</v>
          </cell>
          <cell r="G21">
            <v>56</v>
          </cell>
          <cell r="H21" t="str">
            <v>*</v>
          </cell>
          <cell r="I21" t="str">
            <v>N</v>
          </cell>
          <cell r="J21" t="str">
            <v>*</v>
          </cell>
          <cell r="K21">
            <v>66.2</v>
          </cell>
        </row>
        <row r="22">
          <cell r="B22">
            <v>24.179166666666671</v>
          </cell>
          <cell r="C22">
            <v>28</v>
          </cell>
          <cell r="D22">
            <v>21.6</v>
          </cell>
          <cell r="E22">
            <v>86.958333333333329</v>
          </cell>
          <cell r="F22">
            <v>98</v>
          </cell>
          <cell r="G22">
            <v>67</v>
          </cell>
          <cell r="H22" t="str">
            <v>*</v>
          </cell>
          <cell r="I22" t="str">
            <v>N</v>
          </cell>
          <cell r="J22" t="str">
            <v>*</v>
          </cell>
          <cell r="K22">
            <v>2.2000000000000002</v>
          </cell>
        </row>
        <row r="23">
          <cell r="B23">
            <v>26.0625</v>
          </cell>
          <cell r="C23">
            <v>29.4</v>
          </cell>
          <cell r="D23">
            <v>23.4</v>
          </cell>
          <cell r="E23">
            <v>81.833333333333329</v>
          </cell>
          <cell r="F23">
            <v>97</v>
          </cell>
          <cell r="G23">
            <v>52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27.154166666666669</v>
          </cell>
          <cell r="C24">
            <v>31.7</v>
          </cell>
          <cell r="D24">
            <v>23.3</v>
          </cell>
          <cell r="E24">
            <v>75.875</v>
          </cell>
          <cell r="F24">
            <v>93</v>
          </cell>
          <cell r="G24">
            <v>47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0.2</v>
          </cell>
        </row>
        <row r="25">
          <cell r="B25">
            <v>24.991666666666664</v>
          </cell>
          <cell r="C25">
            <v>32</v>
          </cell>
          <cell r="D25">
            <v>21.7</v>
          </cell>
          <cell r="E25">
            <v>82.541666666666671</v>
          </cell>
          <cell r="F25">
            <v>98</v>
          </cell>
          <cell r="G25">
            <v>54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19.399999999999999</v>
          </cell>
        </row>
        <row r="26">
          <cell r="B26">
            <v>23.954166666666669</v>
          </cell>
          <cell r="C26">
            <v>28.3</v>
          </cell>
          <cell r="D26">
            <v>21.9</v>
          </cell>
          <cell r="E26">
            <v>90.333333333333329</v>
          </cell>
          <cell r="F26">
            <v>97</v>
          </cell>
          <cell r="G26">
            <v>68</v>
          </cell>
          <cell r="H26" t="str">
            <v>*</v>
          </cell>
          <cell r="I26" t="str">
            <v>N</v>
          </cell>
          <cell r="J26" t="str">
            <v>*</v>
          </cell>
          <cell r="K26">
            <v>1.6</v>
          </cell>
        </row>
        <row r="27">
          <cell r="B27">
            <v>24.837500000000002</v>
          </cell>
          <cell r="C27">
            <v>30.5</v>
          </cell>
          <cell r="D27">
            <v>22</v>
          </cell>
          <cell r="E27">
            <v>88.166666666666671</v>
          </cell>
          <cell r="F27">
            <v>98</v>
          </cell>
          <cell r="G27">
            <v>61</v>
          </cell>
          <cell r="H27" t="str">
            <v>*</v>
          </cell>
          <cell r="I27" t="str">
            <v>N</v>
          </cell>
          <cell r="J27" t="str">
            <v>*</v>
          </cell>
          <cell r="K27">
            <v>21.2</v>
          </cell>
        </row>
        <row r="28">
          <cell r="B28">
            <v>25.145833333333332</v>
          </cell>
          <cell r="C28">
            <v>31.3</v>
          </cell>
          <cell r="D28">
            <v>20.6</v>
          </cell>
          <cell r="E28">
            <v>81.625</v>
          </cell>
          <cell r="F28">
            <v>98</v>
          </cell>
          <cell r="G28">
            <v>57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28.362499999999997</v>
          </cell>
          <cell r="C29">
            <v>34.6</v>
          </cell>
          <cell r="D29">
            <v>22.9</v>
          </cell>
          <cell r="E29">
            <v>72.041666666666671</v>
          </cell>
          <cell r="F29">
            <v>95</v>
          </cell>
          <cell r="G29">
            <v>44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28.633333333333336</v>
          </cell>
          <cell r="C30">
            <v>35.200000000000003</v>
          </cell>
          <cell r="D30">
            <v>23</v>
          </cell>
          <cell r="E30">
            <v>69.708333333333329</v>
          </cell>
          <cell r="F30">
            <v>92</v>
          </cell>
          <cell r="G30">
            <v>41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28.916666666666668</v>
          </cell>
          <cell r="C31">
            <v>34.799999999999997</v>
          </cell>
          <cell r="D31">
            <v>24</v>
          </cell>
          <cell r="E31">
            <v>71.833333333333329</v>
          </cell>
          <cell r="F31">
            <v>96</v>
          </cell>
          <cell r="G31">
            <v>44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28.291666666666668</v>
          </cell>
          <cell r="C32">
            <v>33.5</v>
          </cell>
          <cell r="D32">
            <v>23.7</v>
          </cell>
          <cell r="E32">
            <v>71</v>
          </cell>
          <cell r="F32">
            <v>89</v>
          </cell>
          <cell r="G32">
            <v>50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29.158333333333331</v>
          </cell>
          <cell r="C33">
            <v>35.299999999999997</v>
          </cell>
          <cell r="D33">
            <v>24</v>
          </cell>
          <cell r="E33">
            <v>68.666666666666671</v>
          </cell>
          <cell r="F33">
            <v>93</v>
          </cell>
          <cell r="G33">
            <v>33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29.512500000000003</v>
          </cell>
          <cell r="C34">
            <v>35.799999999999997</v>
          </cell>
          <cell r="D34">
            <v>23.9</v>
          </cell>
          <cell r="E34">
            <v>64.708333333333329</v>
          </cell>
          <cell r="F34">
            <v>91</v>
          </cell>
          <cell r="G34">
            <v>32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30</v>
          </cell>
          <cell r="C35">
            <v>36.299999999999997</v>
          </cell>
          <cell r="D35">
            <v>23.8</v>
          </cell>
          <cell r="E35">
            <v>62.291666666666664</v>
          </cell>
          <cell r="F35">
            <v>92</v>
          </cell>
          <cell r="G35">
            <v>32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22.858333333333338</v>
          </cell>
          <cell r="C5">
            <v>29</v>
          </cell>
          <cell r="D5">
            <v>19.2</v>
          </cell>
          <cell r="E5">
            <v>84.375</v>
          </cell>
          <cell r="F5">
            <v>94</v>
          </cell>
          <cell r="G5">
            <v>55</v>
          </cell>
          <cell r="H5">
            <v>14.76</v>
          </cell>
          <cell r="I5" t="str">
            <v>S</v>
          </cell>
          <cell r="J5">
            <v>43.92</v>
          </cell>
          <cell r="K5">
            <v>0</v>
          </cell>
        </row>
        <row r="6">
          <cell r="B6">
            <v>25.104166666666668</v>
          </cell>
          <cell r="C6">
            <v>33.200000000000003</v>
          </cell>
          <cell r="D6">
            <v>18.8</v>
          </cell>
          <cell r="E6">
            <v>71.333333333333329</v>
          </cell>
          <cell r="F6">
            <v>92</v>
          </cell>
          <cell r="G6">
            <v>37</v>
          </cell>
          <cell r="H6">
            <v>6.12</v>
          </cell>
          <cell r="I6" t="str">
            <v>S</v>
          </cell>
          <cell r="J6">
            <v>25.56</v>
          </cell>
          <cell r="K6">
            <v>0</v>
          </cell>
        </row>
        <row r="7">
          <cell r="B7">
            <v>24.041666666666661</v>
          </cell>
          <cell r="C7">
            <v>30.1</v>
          </cell>
          <cell r="D7">
            <v>19.100000000000001</v>
          </cell>
          <cell r="E7">
            <v>75.125</v>
          </cell>
          <cell r="F7">
            <v>89</v>
          </cell>
          <cell r="G7">
            <v>61</v>
          </cell>
          <cell r="H7">
            <v>5.04</v>
          </cell>
          <cell r="I7" t="str">
            <v>S</v>
          </cell>
          <cell r="J7">
            <v>33.480000000000004</v>
          </cell>
          <cell r="K7">
            <v>0</v>
          </cell>
        </row>
        <row r="8">
          <cell r="B8">
            <v>22.479166666666668</v>
          </cell>
          <cell r="C8">
            <v>26.6</v>
          </cell>
          <cell r="D8">
            <v>20.7</v>
          </cell>
          <cell r="E8">
            <v>90.875</v>
          </cell>
          <cell r="F8">
            <v>96</v>
          </cell>
          <cell r="G8">
            <v>71</v>
          </cell>
          <cell r="H8">
            <v>1.8</v>
          </cell>
          <cell r="I8" t="str">
            <v>N</v>
          </cell>
          <cell r="J8">
            <v>29.16</v>
          </cell>
          <cell r="K8">
            <v>0</v>
          </cell>
        </row>
        <row r="9">
          <cell r="B9">
            <v>22.516666666666666</v>
          </cell>
          <cell r="C9">
            <v>27.4</v>
          </cell>
          <cell r="D9">
            <v>20.5</v>
          </cell>
          <cell r="E9">
            <v>86.458333333333329</v>
          </cell>
          <cell r="F9">
            <v>96</v>
          </cell>
          <cell r="G9">
            <v>56</v>
          </cell>
          <cell r="H9">
            <v>6.48</v>
          </cell>
          <cell r="I9" t="str">
            <v>SO</v>
          </cell>
          <cell r="J9">
            <v>35.64</v>
          </cell>
          <cell r="K9">
            <v>0</v>
          </cell>
        </row>
        <row r="10">
          <cell r="B10">
            <v>21.637500000000003</v>
          </cell>
          <cell r="C10">
            <v>29.2</v>
          </cell>
          <cell r="D10">
            <v>15.7</v>
          </cell>
          <cell r="E10">
            <v>64.833333333333329</v>
          </cell>
          <cell r="F10">
            <v>87</v>
          </cell>
          <cell r="G10">
            <v>31</v>
          </cell>
          <cell r="H10">
            <v>4.32</v>
          </cell>
          <cell r="I10" t="str">
            <v>S</v>
          </cell>
          <cell r="J10">
            <v>24.48</v>
          </cell>
          <cell r="K10">
            <v>0</v>
          </cell>
        </row>
        <row r="11">
          <cell r="B11">
            <v>22.933333333333326</v>
          </cell>
          <cell r="C11">
            <v>31.1</v>
          </cell>
          <cell r="D11">
            <v>16.3</v>
          </cell>
          <cell r="E11">
            <v>56.666666666666664</v>
          </cell>
          <cell r="F11">
            <v>82</v>
          </cell>
          <cell r="G11">
            <v>28</v>
          </cell>
          <cell r="H11">
            <v>2.52</v>
          </cell>
          <cell r="I11" t="str">
            <v>S</v>
          </cell>
          <cell r="J11">
            <v>25.56</v>
          </cell>
          <cell r="K11">
            <v>0</v>
          </cell>
        </row>
        <row r="12">
          <cell r="B12">
            <v>22.237499999999997</v>
          </cell>
          <cell r="C12">
            <v>28.3</v>
          </cell>
          <cell r="D12">
            <v>18.399999999999999</v>
          </cell>
          <cell r="E12">
            <v>72</v>
          </cell>
          <cell r="F12">
            <v>94</v>
          </cell>
          <cell r="G12">
            <v>51</v>
          </cell>
          <cell r="H12">
            <v>3.9600000000000004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20.466666666666665</v>
          </cell>
          <cell r="C13">
            <v>24.2</v>
          </cell>
          <cell r="D13">
            <v>18.2</v>
          </cell>
          <cell r="E13">
            <v>92.875</v>
          </cell>
          <cell r="F13">
            <v>97</v>
          </cell>
          <cell r="G13">
            <v>78</v>
          </cell>
          <cell r="H13">
            <v>5.4</v>
          </cell>
          <cell r="I13" t="str">
            <v>S</v>
          </cell>
          <cell r="J13">
            <v>28.44</v>
          </cell>
          <cell r="K13">
            <v>0</v>
          </cell>
        </row>
        <row r="14">
          <cell r="B14">
            <v>24.741666666666671</v>
          </cell>
          <cell r="C14">
            <v>31</v>
          </cell>
          <cell r="D14">
            <v>21.2</v>
          </cell>
          <cell r="E14">
            <v>81.916666666666671</v>
          </cell>
          <cell r="F14">
            <v>96</v>
          </cell>
          <cell r="G14">
            <v>53</v>
          </cell>
          <cell r="H14">
            <v>0.36000000000000004</v>
          </cell>
          <cell r="I14" t="str">
            <v>L</v>
          </cell>
          <cell r="J14">
            <v>15.48</v>
          </cell>
          <cell r="K14">
            <v>0</v>
          </cell>
        </row>
        <row r="15">
          <cell r="B15">
            <v>24.237499999999997</v>
          </cell>
          <cell r="C15">
            <v>27.7</v>
          </cell>
          <cell r="D15">
            <v>19.600000000000001</v>
          </cell>
          <cell r="E15">
            <v>80.583333333333329</v>
          </cell>
          <cell r="F15">
            <v>93</v>
          </cell>
          <cell r="G15">
            <v>60</v>
          </cell>
          <cell r="H15">
            <v>18</v>
          </cell>
          <cell r="I15" t="str">
            <v>NE</v>
          </cell>
          <cell r="J15">
            <v>48.6</v>
          </cell>
          <cell r="K15">
            <v>0</v>
          </cell>
        </row>
        <row r="16">
          <cell r="B16">
            <v>22.716666666666669</v>
          </cell>
          <cell r="C16">
            <v>32.200000000000003</v>
          </cell>
          <cell r="D16">
            <v>18.7</v>
          </cell>
          <cell r="E16">
            <v>86.541666666666671</v>
          </cell>
          <cell r="F16">
            <v>96</v>
          </cell>
          <cell r="G16">
            <v>55</v>
          </cell>
          <cell r="H16">
            <v>7.9200000000000008</v>
          </cell>
          <cell r="I16" t="str">
            <v>NE</v>
          </cell>
          <cell r="J16">
            <v>49.680000000000007</v>
          </cell>
          <cell r="K16">
            <v>0</v>
          </cell>
        </row>
        <row r="17">
          <cell r="B17">
            <v>23.804166666666664</v>
          </cell>
          <cell r="C17">
            <v>31.6</v>
          </cell>
          <cell r="D17">
            <v>18</v>
          </cell>
          <cell r="E17">
            <v>78.666666666666671</v>
          </cell>
          <cell r="F17">
            <v>97</v>
          </cell>
          <cell r="G17">
            <v>45</v>
          </cell>
          <cell r="H17">
            <v>3.9600000000000004</v>
          </cell>
          <cell r="I17" t="str">
            <v>SE</v>
          </cell>
          <cell r="J17">
            <v>35.28</v>
          </cell>
          <cell r="K17">
            <v>0</v>
          </cell>
        </row>
        <row r="18">
          <cell r="B18">
            <v>25.258333333333329</v>
          </cell>
          <cell r="C18">
            <v>30.8</v>
          </cell>
          <cell r="D18">
            <v>21.9</v>
          </cell>
          <cell r="E18">
            <v>78.541666666666671</v>
          </cell>
          <cell r="F18">
            <v>91</v>
          </cell>
          <cell r="G18">
            <v>57</v>
          </cell>
          <cell r="H18">
            <v>15.120000000000001</v>
          </cell>
          <cell r="I18" t="str">
            <v>NE</v>
          </cell>
          <cell r="J18">
            <v>38.519999999999996</v>
          </cell>
          <cell r="K18">
            <v>0</v>
          </cell>
        </row>
        <row r="19">
          <cell r="B19">
            <v>25.220833333333335</v>
          </cell>
          <cell r="C19">
            <v>32.5</v>
          </cell>
          <cell r="D19">
            <v>20.9</v>
          </cell>
          <cell r="E19">
            <v>76.75</v>
          </cell>
          <cell r="F19">
            <v>93</v>
          </cell>
          <cell r="G19">
            <v>48</v>
          </cell>
          <cell r="H19">
            <v>17.64</v>
          </cell>
          <cell r="I19" t="str">
            <v>N</v>
          </cell>
          <cell r="J19">
            <v>44.28</v>
          </cell>
          <cell r="K19">
            <v>0</v>
          </cell>
        </row>
        <row r="20">
          <cell r="B20">
            <v>20.175000000000004</v>
          </cell>
          <cell r="C20">
            <v>23.1</v>
          </cell>
          <cell r="D20">
            <v>19.399999999999999</v>
          </cell>
          <cell r="E20">
            <v>95.791666666666671</v>
          </cell>
          <cell r="F20">
            <v>97</v>
          </cell>
          <cell r="G20">
            <v>89</v>
          </cell>
          <cell r="H20">
            <v>5.4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20.670833333333331</v>
          </cell>
          <cell r="C21">
            <v>25.2</v>
          </cell>
          <cell r="D21">
            <v>19</v>
          </cell>
          <cell r="E21">
            <v>93.5</v>
          </cell>
          <cell r="F21">
            <v>97</v>
          </cell>
          <cell r="G21">
            <v>77</v>
          </cell>
          <cell r="H21">
            <v>0.72000000000000008</v>
          </cell>
          <cell r="I21" t="str">
            <v>SE</v>
          </cell>
          <cell r="J21">
            <v>24.12</v>
          </cell>
          <cell r="K21">
            <v>0</v>
          </cell>
        </row>
        <row r="22">
          <cell r="B22">
            <v>22.525000000000002</v>
          </cell>
          <cell r="C22">
            <v>28.6</v>
          </cell>
          <cell r="D22">
            <v>18.3</v>
          </cell>
          <cell r="E22">
            <v>84.041666666666671</v>
          </cell>
          <cell r="F22">
            <v>97</v>
          </cell>
          <cell r="G22">
            <v>54</v>
          </cell>
          <cell r="H22">
            <v>0</v>
          </cell>
          <cell r="I22" t="str">
            <v>SE</v>
          </cell>
          <cell r="J22">
            <v>14.04</v>
          </cell>
          <cell r="K22">
            <v>0</v>
          </cell>
        </row>
        <row r="23">
          <cell r="B23">
            <v>23.216666666666665</v>
          </cell>
          <cell r="C23">
            <v>28.2</v>
          </cell>
          <cell r="D23">
            <v>21.4</v>
          </cell>
          <cell r="E23">
            <v>89.208333333333329</v>
          </cell>
          <cell r="F23">
            <v>96</v>
          </cell>
          <cell r="G23">
            <v>73</v>
          </cell>
          <cell r="H23">
            <v>3.6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23.849999999999994</v>
          </cell>
          <cell r="C24">
            <v>31.1</v>
          </cell>
          <cell r="D24">
            <v>21.1</v>
          </cell>
          <cell r="E24">
            <v>86.208333333333329</v>
          </cell>
          <cell r="F24">
            <v>96</v>
          </cell>
          <cell r="G24">
            <v>56</v>
          </cell>
          <cell r="H24">
            <v>6.12</v>
          </cell>
          <cell r="I24" t="str">
            <v>N</v>
          </cell>
          <cell r="J24">
            <v>41.76</v>
          </cell>
          <cell r="K24">
            <v>0</v>
          </cell>
        </row>
        <row r="25">
          <cell r="B25">
            <v>21.858333333333334</v>
          </cell>
          <cell r="C25">
            <v>28.8</v>
          </cell>
          <cell r="D25">
            <v>18.100000000000001</v>
          </cell>
          <cell r="E25">
            <v>86.291666666666671</v>
          </cell>
          <cell r="F25">
            <v>97</v>
          </cell>
          <cell r="G25">
            <v>59</v>
          </cell>
          <cell r="H25">
            <v>12.96</v>
          </cell>
          <cell r="I25" t="str">
            <v>NE</v>
          </cell>
          <cell r="J25">
            <v>63.360000000000007</v>
          </cell>
          <cell r="K25">
            <v>0</v>
          </cell>
        </row>
        <row r="26">
          <cell r="B26">
            <v>22.916666666666668</v>
          </cell>
          <cell r="C26">
            <v>29.4</v>
          </cell>
          <cell r="D26">
            <v>18.600000000000001</v>
          </cell>
          <cell r="E26">
            <v>75.375</v>
          </cell>
          <cell r="F26">
            <v>95</v>
          </cell>
          <cell r="G26">
            <v>45</v>
          </cell>
          <cell r="H26">
            <v>0.36000000000000004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22.529166666666665</v>
          </cell>
          <cell r="C27">
            <v>30.4</v>
          </cell>
          <cell r="D27">
            <v>16.600000000000001</v>
          </cell>
          <cell r="E27">
            <v>67.791666666666671</v>
          </cell>
          <cell r="F27">
            <v>88</v>
          </cell>
          <cell r="G27">
            <v>38</v>
          </cell>
          <cell r="H27">
            <v>0.36000000000000004</v>
          </cell>
          <cell r="I27" t="str">
            <v>S</v>
          </cell>
          <cell r="J27">
            <v>16.559999999999999</v>
          </cell>
          <cell r="K27">
            <v>0</v>
          </cell>
        </row>
        <row r="28">
          <cell r="B28">
            <v>24.083333333333329</v>
          </cell>
          <cell r="C28">
            <v>33.200000000000003</v>
          </cell>
          <cell r="D28">
            <v>15.5</v>
          </cell>
          <cell r="E28">
            <v>58</v>
          </cell>
          <cell r="F28">
            <v>86</v>
          </cell>
          <cell r="G28">
            <v>31</v>
          </cell>
          <cell r="H28">
            <v>4.32</v>
          </cell>
          <cell r="I28" t="str">
            <v>SE</v>
          </cell>
          <cell r="J28">
            <v>22.32</v>
          </cell>
          <cell r="K28">
            <v>0</v>
          </cell>
        </row>
        <row r="29">
          <cell r="B29">
            <v>27.033333333333328</v>
          </cell>
          <cell r="C29">
            <v>34.799999999999997</v>
          </cell>
          <cell r="D29">
            <v>21.4</v>
          </cell>
          <cell r="E29">
            <v>66.208333333333329</v>
          </cell>
          <cell r="F29">
            <v>88</v>
          </cell>
          <cell r="G29">
            <v>40</v>
          </cell>
          <cell r="H29">
            <v>12.6</v>
          </cell>
          <cell r="I29" t="str">
            <v>NE</v>
          </cell>
          <cell r="J29">
            <v>31.319999999999997</v>
          </cell>
          <cell r="K29">
            <v>0</v>
          </cell>
        </row>
        <row r="30">
          <cell r="B30">
            <v>27.979166666666668</v>
          </cell>
          <cell r="C30">
            <v>35.9</v>
          </cell>
          <cell r="D30">
            <v>21.9</v>
          </cell>
          <cell r="E30">
            <v>67.166666666666671</v>
          </cell>
          <cell r="F30">
            <v>92</v>
          </cell>
          <cell r="G30">
            <v>37</v>
          </cell>
          <cell r="H30">
            <v>2.16</v>
          </cell>
          <cell r="I30" t="str">
            <v>N</v>
          </cell>
          <cell r="J30">
            <v>30.6</v>
          </cell>
          <cell r="K30">
            <v>0</v>
          </cell>
        </row>
        <row r="31">
          <cell r="B31">
            <v>28.120833333333334</v>
          </cell>
          <cell r="C31">
            <v>34.9</v>
          </cell>
          <cell r="D31">
            <v>22.5</v>
          </cell>
          <cell r="E31">
            <v>62.125</v>
          </cell>
          <cell r="F31">
            <v>88</v>
          </cell>
          <cell r="G31">
            <v>31</v>
          </cell>
          <cell r="H31">
            <v>9.7200000000000006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28.308333333333326</v>
          </cell>
          <cell r="C32">
            <v>35</v>
          </cell>
          <cell r="D32">
            <v>23.8</v>
          </cell>
          <cell r="E32">
            <v>63.291666666666664</v>
          </cell>
          <cell r="F32">
            <v>85</v>
          </cell>
          <cell r="G32">
            <v>39</v>
          </cell>
          <cell r="H32">
            <v>9.7200000000000006</v>
          </cell>
          <cell r="I32" t="str">
            <v>SE</v>
          </cell>
          <cell r="J32">
            <v>34.200000000000003</v>
          </cell>
          <cell r="K32">
            <v>0</v>
          </cell>
        </row>
        <row r="33">
          <cell r="B33">
            <v>28.254166666666663</v>
          </cell>
          <cell r="C33">
            <v>36.299999999999997</v>
          </cell>
          <cell r="D33">
            <v>21.7</v>
          </cell>
          <cell r="E33">
            <v>65.625</v>
          </cell>
          <cell r="F33">
            <v>92</v>
          </cell>
          <cell r="G33">
            <v>29</v>
          </cell>
          <cell r="H33">
            <v>0</v>
          </cell>
          <cell r="I33" t="str">
            <v>SE</v>
          </cell>
          <cell r="J33">
            <v>16.920000000000002</v>
          </cell>
          <cell r="K33">
            <v>0</v>
          </cell>
        </row>
        <row r="34">
          <cell r="B34">
            <v>29.275000000000002</v>
          </cell>
          <cell r="C34">
            <v>37</v>
          </cell>
          <cell r="D34">
            <v>22.7</v>
          </cell>
          <cell r="E34">
            <v>58.208333333333336</v>
          </cell>
          <cell r="F34">
            <v>85</v>
          </cell>
          <cell r="G34">
            <v>26</v>
          </cell>
          <cell r="H34">
            <v>0</v>
          </cell>
          <cell r="I34" t="str">
            <v>SE</v>
          </cell>
          <cell r="J34">
            <v>11.16</v>
          </cell>
          <cell r="K34">
            <v>0</v>
          </cell>
        </row>
        <row r="35">
          <cell r="B35">
            <v>27.012500000000003</v>
          </cell>
          <cell r="C35">
            <v>34.799999999999997</v>
          </cell>
          <cell r="D35">
            <v>23.5</v>
          </cell>
          <cell r="E35">
            <v>68.541666666666671</v>
          </cell>
          <cell r="F35">
            <v>86</v>
          </cell>
          <cell r="G35">
            <v>38</v>
          </cell>
          <cell r="H35">
            <v>21.6</v>
          </cell>
          <cell r="I35" t="str">
            <v>S</v>
          </cell>
          <cell r="J35">
            <v>56.519999999999996</v>
          </cell>
          <cell r="K35">
            <v>0</v>
          </cell>
        </row>
        <row r="36">
          <cell r="I36" t="str">
            <v>S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26.104166666666668</v>
          </cell>
          <cell r="C5">
            <v>31.4</v>
          </cell>
          <cell r="D5">
            <v>22.2</v>
          </cell>
          <cell r="E5">
            <v>77.541666666666671</v>
          </cell>
          <cell r="F5">
            <v>94</v>
          </cell>
          <cell r="G5">
            <v>57</v>
          </cell>
          <cell r="H5">
            <v>14.04</v>
          </cell>
          <cell r="I5" t="str">
            <v>NO</v>
          </cell>
          <cell r="J5">
            <v>33.840000000000003</v>
          </cell>
          <cell r="K5">
            <v>0</v>
          </cell>
        </row>
        <row r="6">
          <cell r="B6">
            <v>24.537500000000005</v>
          </cell>
          <cell r="C6">
            <v>31.4</v>
          </cell>
          <cell r="D6">
            <v>21.4</v>
          </cell>
          <cell r="E6">
            <v>83.208333333333329</v>
          </cell>
          <cell r="F6">
            <v>94</v>
          </cell>
          <cell r="G6">
            <v>52</v>
          </cell>
          <cell r="H6">
            <v>10.08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24.962500000000002</v>
          </cell>
          <cell r="C7">
            <v>31.8</v>
          </cell>
          <cell r="D7">
            <v>21.7</v>
          </cell>
          <cell r="E7">
            <v>83.333333333333329</v>
          </cell>
          <cell r="F7">
            <v>96</v>
          </cell>
          <cell r="G7">
            <v>50</v>
          </cell>
          <cell r="H7">
            <v>14.4</v>
          </cell>
          <cell r="I7" t="str">
            <v>NO</v>
          </cell>
          <cell r="J7">
            <v>36.36</v>
          </cell>
          <cell r="K7">
            <v>0</v>
          </cell>
        </row>
        <row r="8">
          <cell r="B8">
            <v>26.116666666666664</v>
          </cell>
          <cell r="C8">
            <v>31.7</v>
          </cell>
          <cell r="D8">
            <v>22.2</v>
          </cell>
          <cell r="E8">
            <v>78.416666666666671</v>
          </cell>
          <cell r="F8">
            <v>92</v>
          </cell>
          <cell r="G8">
            <v>54</v>
          </cell>
          <cell r="H8">
            <v>15.120000000000001</v>
          </cell>
          <cell r="I8" t="str">
            <v>NO</v>
          </cell>
          <cell r="J8">
            <v>34.56</v>
          </cell>
          <cell r="K8">
            <v>0</v>
          </cell>
        </row>
        <row r="9">
          <cell r="B9">
            <v>23.320833333333336</v>
          </cell>
          <cell r="C9">
            <v>28.8</v>
          </cell>
          <cell r="D9">
            <v>20.7</v>
          </cell>
          <cell r="E9">
            <v>88.833333333333329</v>
          </cell>
          <cell r="F9">
            <v>95</v>
          </cell>
          <cell r="G9">
            <v>71</v>
          </cell>
          <cell r="H9">
            <v>14.76</v>
          </cell>
          <cell r="I9" t="str">
            <v>NO</v>
          </cell>
          <cell r="J9">
            <v>42.480000000000004</v>
          </cell>
          <cell r="K9">
            <v>68.400000000000006</v>
          </cell>
        </row>
        <row r="10">
          <cell r="B10">
            <v>23.624999999999996</v>
          </cell>
          <cell r="C10">
            <v>29.1</v>
          </cell>
          <cell r="D10">
            <v>19.899999999999999</v>
          </cell>
          <cell r="E10">
            <v>74</v>
          </cell>
          <cell r="F10">
            <v>91</v>
          </cell>
          <cell r="G10">
            <v>52</v>
          </cell>
          <cell r="H10">
            <v>12.24</v>
          </cell>
          <cell r="I10" t="str">
            <v>S</v>
          </cell>
          <cell r="J10">
            <v>23.040000000000003</v>
          </cell>
          <cell r="K10">
            <v>0</v>
          </cell>
        </row>
        <row r="11">
          <cell r="B11">
            <v>24.004166666666663</v>
          </cell>
          <cell r="C11">
            <v>31.6</v>
          </cell>
          <cell r="D11">
            <v>16.7</v>
          </cell>
          <cell r="E11">
            <v>60.208333333333336</v>
          </cell>
          <cell r="F11">
            <v>88</v>
          </cell>
          <cell r="G11">
            <v>26</v>
          </cell>
          <cell r="H11">
            <v>8.2799999999999994</v>
          </cell>
          <cell r="I11" t="str">
            <v>SE</v>
          </cell>
          <cell r="J11">
            <v>23.040000000000003</v>
          </cell>
          <cell r="K11">
            <v>0</v>
          </cell>
        </row>
        <row r="12">
          <cell r="B12">
            <v>25.683333333333334</v>
          </cell>
          <cell r="C12">
            <v>31</v>
          </cell>
          <cell r="D12">
            <v>19.2</v>
          </cell>
          <cell r="E12">
            <v>60.583333333333336</v>
          </cell>
          <cell r="F12">
            <v>80</v>
          </cell>
          <cell r="G12">
            <v>42</v>
          </cell>
          <cell r="H12">
            <v>13.32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22.324999999999999</v>
          </cell>
          <cell r="C13">
            <v>28</v>
          </cell>
          <cell r="D13">
            <v>20.399999999999999</v>
          </cell>
          <cell r="E13">
            <v>88.833333333333329</v>
          </cell>
          <cell r="F13">
            <v>95</v>
          </cell>
          <cell r="G13">
            <v>61</v>
          </cell>
          <cell r="H13">
            <v>19.079999999999998</v>
          </cell>
          <cell r="I13" t="str">
            <v>SE</v>
          </cell>
          <cell r="J13">
            <v>42.480000000000004</v>
          </cell>
          <cell r="K13">
            <v>28.799999999999997</v>
          </cell>
        </row>
        <row r="14">
          <cell r="B14">
            <v>24.166666666666668</v>
          </cell>
          <cell r="C14">
            <v>29.4</v>
          </cell>
          <cell r="D14">
            <v>20.399999999999999</v>
          </cell>
          <cell r="E14">
            <v>81.875</v>
          </cell>
          <cell r="F14">
            <v>95</v>
          </cell>
          <cell r="G14">
            <v>60</v>
          </cell>
          <cell r="H14">
            <v>8.64</v>
          </cell>
          <cell r="I14" t="str">
            <v>NO</v>
          </cell>
          <cell r="J14">
            <v>21.240000000000002</v>
          </cell>
          <cell r="K14">
            <v>0</v>
          </cell>
        </row>
        <row r="15">
          <cell r="B15">
            <v>24.933333333333337</v>
          </cell>
          <cell r="C15">
            <v>30.4</v>
          </cell>
          <cell r="D15">
            <v>22</v>
          </cell>
          <cell r="E15">
            <v>82.416666666666671</v>
          </cell>
          <cell r="F15">
            <v>95</v>
          </cell>
          <cell r="G15">
            <v>63</v>
          </cell>
          <cell r="H15">
            <v>15.120000000000001</v>
          </cell>
          <cell r="I15" t="str">
            <v>NO</v>
          </cell>
          <cell r="J15">
            <v>29.16</v>
          </cell>
          <cell r="K15">
            <v>6</v>
          </cell>
        </row>
        <row r="16">
          <cell r="B16">
            <v>26.025000000000002</v>
          </cell>
          <cell r="C16">
            <v>32.4</v>
          </cell>
          <cell r="D16">
            <v>21.7</v>
          </cell>
          <cell r="E16">
            <v>76.625</v>
          </cell>
          <cell r="F16">
            <v>93</v>
          </cell>
          <cell r="G16">
            <v>51</v>
          </cell>
          <cell r="H16">
            <v>16.559999999999999</v>
          </cell>
          <cell r="I16" t="str">
            <v>NO</v>
          </cell>
          <cell r="J16">
            <v>29.880000000000003</v>
          </cell>
          <cell r="K16">
            <v>0.2</v>
          </cell>
        </row>
        <row r="17">
          <cell r="B17">
            <v>24.133333333333329</v>
          </cell>
          <cell r="C17">
            <v>30.1</v>
          </cell>
          <cell r="D17">
            <v>19.3</v>
          </cell>
          <cell r="E17">
            <v>77.375</v>
          </cell>
          <cell r="F17">
            <v>92</v>
          </cell>
          <cell r="G17">
            <v>55</v>
          </cell>
          <cell r="H17">
            <v>17.64</v>
          </cell>
          <cell r="I17" t="str">
            <v>SE</v>
          </cell>
          <cell r="J17">
            <v>57.24</v>
          </cell>
          <cell r="K17">
            <v>0</v>
          </cell>
        </row>
        <row r="18">
          <cell r="B18">
            <v>24.374999999999996</v>
          </cell>
          <cell r="C18">
            <v>32.5</v>
          </cell>
          <cell r="D18">
            <v>21.5</v>
          </cell>
          <cell r="E18">
            <v>80.625</v>
          </cell>
          <cell r="F18">
            <v>93</v>
          </cell>
          <cell r="G18">
            <v>47</v>
          </cell>
          <cell r="H18">
            <v>12.24</v>
          </cell>
          <cell r="I18" t="str">
            <v>NE</v>
          </cell>
          <cell r="J18">
            <v>38.880000000000003</v>
          </cell>
          <cell r="K18">
            <v>13.399999999999997</v>
          </cell>
        </row>
        <row r="19">
          <cell r="B19">
            <v>26.212500000000006</v>
          </cell>
          <cell r="C19">
            <v>33</v>
          </cell>
          <cell r="D19">
            <v>21</v>
          </cell>
          <cell r="E19">
            <v>73.125</v>
          </cell>
          <cell r="F19">
            <v>93</v>
          </cell>
          <cell r="G19">
            <v>46</v>
          </cell>
          <cell r="H19">
            <v>12.6</v>
          </cell>
          <cell r="I19" t="str">
            <v>N</v>
          </cell>
          <cell r="J19">
            <v>32.76</v>
          </cell>
          <cell r="K19">
            <v>1.2</v>
          </cell>
        </row>
        <row r="20">
          <cell r="B20">
            <v>25.224999999999994</v>
          </cell>
          <cell r="C20">
            <v>32.700000000000003</v>
          </cell>
          <cell r="D20">
            <v>21</v>
          </cell>
          <cell r="E20">
            <v>76.875</v>
          </cell>
          <cell r="F20">
            <v>95</v>
          </cell>
          <cell r="G20">
            <v>50</v>
          </cell>
          <cell r="H20">
            <v>14.04</v>
          </cell>
          <cell r="I20" t="str">
            <v>NO</v>
          </cell>
          <cell r="J20">
            <v>32.4</v>
          </cell>
          <cell r="K20">
            <v>0</v>
          </cell>
        </row>
        <row r="21">
          <cell r="B21">
            <v>23.183333333333334</v>
          </cell>
          <cell r="C21">
            <v>27.7</v>
          </cell>
          <cell r="D21">
            <v>20.6</v>
          </cell>
          <cell r="E21">
            <v>87.333333333333329</v>
          </cell>
          <cell r="F21">
            <v>95</v>
          </cell>
          <cell r="G21">
            <v>64</v>
          </cell>
          <cell r="H21">
            <v>11.879999999999999</v>
          </cell>
          <cell r="I21" t="str">
            <v>NO</v>
          </cell>
          <cell r="J21">
            <v>33.840000000000003</v>
          </cell>
          <cell r="K21">
            <v>0</v>
          </cell>
        </row>
        <row r="22">
          <cell r="B22">
            <v>24</v>
          </cell>
          <cell r="C22">
            <v>30.2</v>
          </cell>
          <cell r="D22">
            <v>21</v>
          </cell>
          <cell r="E22">
            <v>83.125</v>
          </cell>
          <cell r="F22">
            <v>93</v>
          </cell>
          <cell r="G22">
            <v>58</v>
          </cell>
          <cell r="H22">
            <v>11.520000000000001</v>
          </cell>
          <cell r="I22" t="str">
            <v>NO</v>
          </cell>
          <cell r="J22">
            <v>29.16</v>
          </cell>
          <cell r="K22">
            <v>0</v>
          </cell>
        </row>
        <row r="23">
          <cell r="B23">
            <v>26.029166666666665</v>
          </cell>
          <cell r="C23">
            <v>32.5</v>
          </cell>
          <cell r="D23">
            <v>22.2</v>
          </cell>
          <cell r="E23">
            <v>76.791666666666671</v>
          </cell>
          <cell r="F23">
            <v>93</v>
          </cell>
          <cell r="G23">
            <v>49</v>
          </cell>
          <cell r="H23">
            <v>10.44</v>
          </cell>
          <cell r="I23" t="str">
            <v>NO</v>
          </cell>
          <cell r="J23">
            <v>26.64</v>
          </cell>
          <cell r="K23">
            <v>0</v>
          </cell>
        </row>
        <row r="24">
          <cell r="B24">
            <v>27.350000000000005</v>
          </cell>
          <cell r="C24">
            <v>33.5</v>
          </cell>
          <cell r="D24">
            <v>22.7</v>
          </cell>
          <cell r="E24">
            <v>69.333333333333329</v>
          </cell>
          <cell r="F24">
            <v>89</v>
          </cell>
          <cell r="G24">
            <v>43</v>
          </cell>
          <cell r="H24">
            <v>16.2</v>
          </cell>
          <cell r="I24" t="str">
            <v>NO</v>
          </cell>
          <cell r="J24">
            <v>32.4</v>
          </cell>
          <cell r="K24">
            <v>0</v>
          </cell>
        </row>
        <row r="25">
          <cell r="B25">
            <v>22.754166666666666</v>
          </cell>
          <cell r="C25">
            <v>28.4</v>
          </cell>
          <cell r="D25">
            <v>19</v>
          </cell>
          <cell r="E25">
            <v>86.5</v>
          </cell>
          <cell r="F25">
            <v>95</v>
          </cell>
          <cell r="G25">
            <v>62</v>
          </cell>
          <cell r="H25">
            <v>19.440000000000001</v>
          </cell>
          <cell r="I25" t="str">
            <v>NO</v>
          </cell>
          <cell r="J25">
            <v>47.519999999999996</v>
          </cell>
          <cell r="K25">
            <v>0</v>
          </cell>
        </row>
        <row r="26">
          <cell r="B26">
            <v>23.195833333333329</v>
          </cell>
          <cell r="C26">
            <v>28.8</v>
          </cell>
          <cell r="D26">
            <v>19.8</v>
          </cell>
          <cell r="E26">
            <v>85.083333333333329</v>
          </cell>
          <cell r="F26">
            <v>96</v>
          </cell>
          <cell r="G26">
            <v>61</v>
          </cell>
          <cell r="H26">
            <v>8.64</v>
          </cell>
          <cell r="I26" t="str">
            <v>SE</v>
          </cell>
          <cell r="J26">
            <v>20.52</v>
          </cell>
          <cell r="K26">
            <v>0</v>
          </cell>
        </row>
        <row r="27">
          <cell r="B27">
            <v>24.045833333333338</v>
          </cell>
          <cell r="C27">
            <v>30.7</v>
          </cell>
          <cell r="D27">
            <v>19</v>
          </cell>
          <cell r="E27">
            <v>73.791666666666671</v>
          </cell>
          <cell r="F27">
            <v>94</v>
          </cell>
          <cell r="G27">
            <v>45</v>
          </cell>
          <cell r="H27">
            <v>16.559999999999999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25.554166666666671</v>
          </cell>
          <cell r="C28">
            <v>33.200000000000003</v>
          </cell>
          <cell r="D28">
            <v>16.899999999999999</v>
          </cell>
          <cell r="E28">
            <v>65.416666666666671</v>
          </cell>
          <cell r="F28">
            <v>88</v>
          </cell>
          <cell r="G28">
            <v>39</v>
          </cell>
          <cell r="H28">
            <v>6.84</v>
          </cell>
          <cell r="I28" t="str">
            <v>SE</v>
          </cell>
          <cell r="J28">
            <v>21.6</v>
          </cell>
          <cell r="K28">
            <v>0</v>
          </cell>
        </row>
        <row r="29">
          <cell r="B29">
            <v>27.020833333333332</v>
          </cell>
          <cell r="C29">
            <v>34.700000000000003</v>
          </cell>
          <cell r="D29">
            <v>19.8</v>
          </cell>
          <cell r="E29">
            <v>68.083333333333329</v>
          </cell>
          <cell r="F29">
            <v>96</v>
          </cell>
          <cell r="G29">
            <v>40</v>
          </cell>
          <cell r="H29">
            <v>23.759999999999998</v>
          </cell>
          <cell r="I29" t="str">
            <v>NE</v>
          </cell>
          <cell r="J29">
            <v>72</v>
          </cell>
          <cell r="K29">
            <v>0</v>
          </cell>
        </row>
        <row r="30">
          <cell r="B30">
            <v>26.099999999999998</v>
          </cell>
          <cell r="C30">
            <v>33.4</v>
          </cell>
          <cell r="D30">
            <v>19.399999999999999</v>
          </cell>
          <cell r="E30">
            <v>69.708333333333329</v>
          </cell>
          <cell r="F30">
            <v>92</v>
          </cell>
          <cell r="G30">
            <v>46</v>
          </cell>
          <cell r="H30">
            <v>11.520000000000001</v>
          </cell>
          <cell r="I30" t="str">
            <v>SO</v>
          </cell>
          <cell r="J30">
            <v>30.6</v>
          </cell>
          <cell r="K30">
            <v>0</v>
          </cell>
        </row>
        <row r="31">
          <cell r="B31">
            <v>25.487499999999997</v>
          </cell>
          <cell r="C31">
            <v>34.1</v>
          </cell>
          <cell r="D31">
            <v>20</v>
          </cell>
          <cell r="E31">
            <v>76.083333333333329</v>
          </cell>
          <cell r="F31">
            <v>95</v>
          </cell>
          <cell r="G31">
            <v>45</v>
          </cell>
          <cell r="H31">
            <v>16.559999999999999</v>
          </cell>
          <cell r="I31" t="str">
            <v>SE</v>
          </cell>
          <cell r="J31">
            <v>59.4</v>
          </cell>
          <cell r="K31">
            <v>0</v>
          </cell>
        </row>
        <row r="32">
          <cell r="B32">
            <v>26.304166666666664</v>
          </cell>
          <cell r="C32">
            <v>33.9</v>
          </cell>
          <cell r="D32">
            <v>21.8</v>
          </cell>
          <cell r="E32">
            <v>73.958333333333329</v>
          </cell>
          <cell r="F32">
            <v>92</v>
          </cell>
          <cell r="G32">
            <v>43</v>
          </cell>
          <cell r="H32">
            <v>11.16</v>
          </cell>
          <cell r="I32" t="str">
            <v>SE</v>
          </cell>
          <cell r="J32">
            <v>35.64</v>
          </cell>
          <cell r="K32">
            <v>0</v>
          </cell>
        </row>
        <row r="33">
          <cell r="B33">
            <v>26.266666666666666</v>
          </cell>
          <cell r="C33">
            <v>32.1</v>
          </cell>
          <cell r="D33">
            <v>22.1</v>
          </cell>
          <cell r="E33">
            <v>76.666666666666671</v>
          </cell>
          <cell r="F33">
            <v>93</v>
          </cell>
          <cell r="G33">
            <v>50</v>
          </cell>
          <cell r="H33">
            <v>7.2</v>
          </cell>
          <cell r="I33" t="str">
            <v>SE</v>
          </cell>
          <cell r="J33">
            <v>17.64</v>
          </cell>
          <cell r="K33">
            <v>0</v>
          </cell>
        </row>
        <row r="34">
          <cell r="B34">
            <v>27.529166666666669</v>
          </cell>
          <cell r="C34">
            <v>34.1</v>
          </cell>
          <cell r="D34">
            <v>22.3</v>
          </cell>
          <cell r="E34">
            <v>72.583333333333329</v>
          </cell>
          <cell r="F34">
            <v>92</v>
          </cell>
          <cell r="G34">
            <v>45</v>
          </cell>
          <cell r="H34">
            <v>6.84</v>
          </cell>
          <cell r="I34" t="str">
            <v>SE</v>
          </cell>
          <cell r="J34">
            <v>28.8</v>
          </cell>
          <cell r="K34">
            <v>0</v>
          </cell>
        </row>
        <row r="35">
          <cell r="B35">
            <v>25.94583333333334</v>
          </cell>
          <cell r="C35">
            <v>34.700000000000003</v>
          </cell>
          <cell r="D35">
            <v>21.3</v>
          </cell>
          <cell r="E35">
            <v>78.875</v>
          </cell>
          <cell r="F35">
            <v>96</v>
          </cell>
          <cell r="G35">
            <v>39</v>
          </cell>
          <cell r="H35">
            <v>13.68</v>
          </cell>
          <cell r="I35" t="str">
            <v>SE</v>
          </cell>
          <cell r="J35">
            <v>54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24.595833333333331</v>
          </cell>
          <cell r="C5">
            <v>28.3</v>
          </cell>
          <cell r="D5">
            <v>22.3</v>
          </cell>
          <cell r="E5">
            <v>84.166666666666671</v>
          </cell>
          <cell r="F5">
            <v>95</v>
          </cell>
          <cell r="G5">
            <v>65</v>
          </cell>
          <cell r="H5">
            <v>25.2</v>
          </cell>
          <cell r="I5" t="str">
            <v>NE</v>
          </cell>
          <cell r="J5">
            <v>39.96</v>
          </cell>
          <cell r="K5">
            <v>4.8</v>
          </cell>
        </row>
        <row r="6">
          <cell r="B6">
            <v>25.4375</v>
          </cell>
          <cell r="C6">
            <v>31.2</v>
          </cell>
          <cell r="D6">
            <v>21.6</v>
          </cell>
          <cell r="E6">
            <v>80</v>
          </cell>
          <cell r="F6">
            <v>96</v>
          </cell>
          <cell r="G6">
            <v>53</v>
          </cell>
          <cell r="H6">
            <v>20.16</v>
          </cell>
          <cell r="I6" t="str">
            <v>O</v>
          </cell>
          <cell r="J6">
            <v>28.44</v>
          </cell>
          <cell r="K6">
            <v>0</v>
          </cell>
        </row>
        <row r="7">
          <cell r="B7">
            <v>24.795833333333334</v>
          </cell>
          <cell r="C7">
            <v>30.9</v>
          </cell>
          <cell r="D7">
            <v>21.6</v>
          </cell>
          <cell r="E7">
            <v>85.5</v>
          </cell>
          <cell r="F7">
            <v>96</v>
          </cell>
          <cell r="G7">
            <v>57</v>
          </cell>
          <cell r="H7">
            <v>23.040000000000003</v>
          </cell>
          <cell r="I7" t="str">
            <v>NO</v>
          </cell>
          <cell r="J7">
            <v>39.96</v>
          </cell>
          <cell r="K7">
            <v>17.799999999999997</v>
          </cell>
        </row>
        <row r="8">
          <cell r="B8">
            <v>26.291666666666661</v>
          </cell>
          <cell r="C8">
            <v>32.6</v>
          </cell>
          <cell r="D8">
            <v>22.9</v>
          </cell>
          <cell r="E8">
            <v>76.458333333333329</v>
          </cell>
          <cell r="F8">
            <v>94</v>
          </cell>
          <cell r="G8">
            <v>45</v>
          </cell>
          <cell r="H8">
            <v>20.88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27.120833333333337</v>
          </cell>
          <cell r="C9">
            <v>34.1</v>
          </cell>
          <cell r="D9">
            <v>22.4</v>
          </cell>
          <cell r="E9">
            <v>69.125</v>
          </cell>
          <cell r="F9">
            <v>88</v>
          </cell>
          <cell r="G9">
            <v>39</v>
          </cell>
          <cell r="H9">
            <v>22.32</v>
          </cell>
          <cell r="I9" t="str">
            <v>NE</v>
          </cell>
          <cell r="J9">
            <v>37.800000000000004</v>
          </cell>
          <cell r="K9">
            <v>0</v>
          </cell>
        </row>
        <row r="10">
          <cell r="B10">
            <v>24.337499999999995</v>
          </cell>
          <cell r="C10">
            <v>29</v>
          </cell>
          <cell r="D10">
            <v>20.9</v>
          </cell>
          <cell r="E10">
            <v>83.708333333333329</v>
          </cell>
          <cell r="F10">
            <v>96</v>
          </cell>
          <cell r="G10">
            <v>64</v>
          </cell>
          <cell r="H10">
            <v>15.120000000000001</v>
          </cell>
          <cell r="I10" t="str">
            <v>O</v>
          </cell>
          <cell r="J10">
            <v>41.4</v>
          </cell>
          <cell r="K10">
            <v>2.8</v>
          </cell>
        </row>
        <row r="11">
          <cell r="B11">
            <v>26.279166666666669</v>
          </cell>
          <cell r="C11">
            <v>32.4</v>
          </cell>
          <cell r="D11">
            <v>21.3</v>
          </cell>
          <cell r="E11">
            <v>72.583333333333329</v>
          </cell>
          <cell r="F11">
            <v>91</v>
          </cell>
          <cell r="G11">
            <v>44</v>
          </cell>
          <cell r="H11">
            <v>13.68</v>
          </cell>
          <cell r="I11" t="str">
            <v>SO</v>
          </cell>
          <cell r="J11">
            <v>25.2</v>
          </cell>
          <cell r="K11">
            <v>0</v>
          </cell>
        </row>
        <row r="12">
          <cell r="B12">
            <v>25.845833333333335</v>
          </cell>
          <cell r="C12">
            <v>31.4</v>
          </cell>
          <cell r="D12">
            <v>21.8</v>
          </cell>
          <cell r="E12">
            <v>74.5</v>
          </cell>
          <cell r="F12">
            <v>90</v>
          </cell>
          <cell r="G12">
            <v>50</v>
          </cell>
          <cell r="H12">
            <v>16.920000000000002</v>
          </cell>
          <cell r="I12" t="str">
            <v>NE</v>
          </cell>
          <cell r="J12">
            <v>47.88</v>
          </cell>
          <cell r="K12">
            <v>6.6000000000000005</v>
          </cell>
        </row>
        <row r="13">
          <cell r="B13">
            <v>23.737500000000008</v>
          </cell>
          <cell r="C13">
            <v>30</v>
          </cell>
          <cell r="D13">
            <v>21.6</v>
          </cell>
          <cell r="E13">
            <v>86.166666666666671</v>
          </cell>
          <cell r="F13">
            <v>97</v>
          </cell>
          <cell r="G13">
            <v>59</v>
          </cell>
          <cell r="H13">
            <v>20.88</v>
          </cell>
          <cell r="I13" t="str">
            <v>NE</v>
          </cell>
          <cell r="J13">
            <v>60.839999999999996</v>
          </cell>
          <cell r="K13">
            <v>62.4</v>
          </cell>
        </row>
        <row r="14">
          <cell r="B14">
            <v>24.270833333333339</v>
          </cell>
          <cell r="C14">
            <v>28.7</v>
          </cell>
          <cell r="D14">
            <v>21.6</v>
          </cell>
          <cell r="E14">
            <v>82.541666666666671</v>
          </cell>
          <cell r="F14">
            <v>97</v>
          </cell>
          <cell r="G14">
            <v>60</v>
          </cell>
          <cell r="H14">
            <v>20.52</v>
          </cell>
          <cell r="I14" t="str">
            <v>NE</v>
          </cell>
          <cell r="J14">
            <v>29.880000000000003</v>
          </cell>
          <cell r="K14">
            <v>2.2000000000000002</v>
          </cell>
        </row>
        <row r="15">
          <cell r="B15">
            <v>25.55</v>
          </cell>
          <cell r="C15">
            <v>30.8</v>
          </cell>
          <cell r="D15">
            <v>22.3</v>
          </cell>
          <cell r="E15">
            <v>76.208333333333329</v>
          </cell>
          <cell r="F15">
            <v>92</v>
          </cell>
          <cell r="G15">
            <v>50</v>
          </cell>
          <cell r="H15">
            <v>22.68</v>
          </cell>
          <cell r="I15" t="str">
            <v>NE</v>
          </cell>
          <cell r="J15">
            <v>36.36</v>
          </cell>
          <cell r="K15">
            <v>0.2</v>
          </cell>
        </row>
        <row r="16">
          <cell r="B16">
            <v>26.658333333333328</v>
          </cell>
          <cell r="C16">
            <v>32.4</v>
          </cell>
          <cell r="D16">
            <v>22.6</v>
          </cell>
          <cell r="E16">
            <v>70.916666666666671</v>
          </cell>
          <cell r="F16">
            <v>89</v>
          </cell>
          <cell r="G16">
            <v>45</v>
          </cell>
          <cell r="H16">
            <v>20.88</v>
          </cell>
          <cell r="I16" t="str">
            <v>NO</v>
          </cell>
          <cell r="J16">
            <v>40.32</v>
          </cell>
          <cell r="K16">
            <v>0</v>
          </cell>
        </row>
        <row r="17">
          <cell r="B17">
            <v>24.849999999999994</v>
          </cell>
          <cell r="C17">
            <v>31.5</v>
          </cell>
          <cell r="D17">
            <v>19.899999999999999</v>
          </cell>
          <cell r="E17">
            <v>74.708333333333329</v>
          </cell>
          <cell r="F17">
            <v>94</v>
          </cell>
          <cell r="G17">
            <v>45</v>
          </cell>
          <cell r="H17">
            <v>42.84</v>
          </cell>
          <cell r="I17" t="str">
            <v>NE</v>
          </cell>
          <cell r="J17">
            <v>63.360000000000007</v>
          </cell>
          <cell r="K17">
            <v>3.4</v>
          </cell>
        </row>
        <row r="18">
          <cell r="B18">
            <v>25.270833333333339</v>
          </cell>
          <cell r="C18">
            <v>32</v>
          </cell>
          <cell r="D18">
            <v>21.3</v>
          </cell>
          <cell r="E18">
            <v>76.458333333333329</v>
          </cell>
          <cell r="F18">
            <v>93</v>
          </cell>
          <cell r="G18">
            <v>48</v>
          </cell>
          <cell r="H18">
            <v>35.28</v>
          </cell>
          <cell r="I18" t="str">
            <v>L</v>
          </cell>
          <cell r="J18">
            <v>63</v>
          </cell>
          <cell r="K18">
            <v>25.2</v>
          </cell>
        </row>
        <row r="19">
          <cell r="B19">
            <v>24.979166666666668</v>
          </cell>
          <cell r="C19">
            <v>32.5</v>
          </cell>
          <cell r="D19">
            <v>21.4</v>
          </cell>
          <cell r="E19">
            <v>77.458333333333329</v>
          </cell>
          <cell r="F19">
            <v>92</v>
          </cell>
          <cell r="G19">
            <v>48</v>
          </cell>
          <cell r="H19">
            <v>23.040000000000003</v>
          </cell>
          <cell r="I19" t="str">
            <v>L</v>
          </cell>
          <cell r="J19">
            <v>38.519999999999996</v>
          </cell>
          <cell r="K19">
            <v>0.8</v>
          </cell>
        </row>
        <row r="20">
          <cell r="B20">
            <v>25.204166666666669</v>
          </cell>
          <cell r="C20">
            <v>30.2</v>
          </cell>
          <cell r="D20">
            <v>21.6</v>
          </cell>
          <cell r="E20">
            <v>77</v>
          </cell>
          <cell r="F20">
            <v>93</v>
          </cell>
          <cell r="G20">
            <v>57</v>
          </cell>
          <cell r="H20">
            <v>24.12</v>
          </cell>
          <cell r="I20" t="str">
            <v>L</v>
          </cell>
          <cell r="J20">
            <v>36.36</v>
          </cell>
          <cell r="K20">
            <v>0</v>
          </cell>
        </row>
        <row r="21">
          <cell r="B21">
            <v>24.433333333333341</v>
          </cell>
          <cell r="C21">
            <v>28.1</v>
          </cell>
          <cell r="D21">
            <v>22.7</v>
          </cell>
          <cell r="E21">
            <v>83.708333333333329</v>
          </cell>
          <cell r="F21">
            <v>95</v>
          </cell>
          <cell r="G21">
            <v>67</v>
          </cell>
          <cell r="H21">
            <v>21.96</v>
          </cell>
          <cell r="I21" t="str">
            <v>O</v>
          </cell>
          <cell r="J21">
            <v>38.159999999999997</v>
          </cell>
          <cell r="K21">
            <v>1</v>
          </cell>
        </row>
        <row r="22">
          <cell r="B22">
            <v>24.958333333333329</v>
          </cell>
          <cell r="C22">
            <v>31.1</v>
          </cell>
          <cell r="D22">
            <v>21.4</v>
          </cell>
          <cell r="E22">
            <v>77.833333333333329</v>
          </cell>
          <cell r="F22">
            <v>96</v>
          </cell>
          <cell r="G22">
            <v>49</v>
          </cell>
          <cell r="H22">
            <v>27.720000000000002</v>
          </cell>
          <cell r="I22" t="str">
            <v>NE</v>
          </cell>
          <cell r="J22">
            <v>44.28</v>
          </cell>
          <cell r="K22">
            <v>0.2</v>
          </cell>
        </row>
        <row r="23">
          <cell r="B23">
            <v>25.575000000000003</v>
          </cell>
          <cell r="C23">
            <v>32.4</v>
          </cell>
          <cell r="D23">
            <v>21.9</v>
          </cell>
          <cell r="E23">
            <v>73.625</v>
          </cell>
          <cell r="F23">
            <v>91</v>
          </cell>
          <cell r="G23">
            <v>44</v>
          </cell>
          <cell r="H23">
            <v>18.720000000000002</v>
          </cell>
          <cell r="I23" t="str">
            <v>NE</v>
          </cell>
          <cell r="J23">
            <v>44.28</v>
          </cell>
          <cell r="K23">
            <v>0.4</v>
          </cell>
        </row>
        <row r="24">
          <cell r="B24">
            <v>26.095833333333335</v>
          </cell>
          <cell r="C24">
            <v>32.200000000000003</v>
          </cell>
          <cell r="D24">
            <v>21.8</v>
          </cell>
          <cell r="E24">
            <v>69</v>
          </cell>
          <cell r="F24">
            <v>86</v>
          </cell>
          <cell r="G24">
            <v>43</v>
          </cell>
          <cell r="H24">
            <v>22.68</v>
          </cell>
          <cell r="I24" t="str">
            <v>NE</v>
          </cell>
          <cell r="J24">
            <v>36</v>
          </cell>
          <cell r="K24">
            <v>0</v>
          </cell>
        </row>
        <row r="25">
          <cell r="B25">
            <v>25.179166666666671</v>
          </cell>
          <cell r="C25">
            <v>30.7</v>
          </cell>
          <cell r="D25">
            <v>21.7</v>
          </cell>
          <cell r="E25">
            <v>74.041666666666671</v>
          </cell>
          <cell r="F25">
            <v>91</v>
          </cell>
          <cell r="G25">
            <v>57</v>
          </cell>
          <cell r="H25">
            <v>27</v>
          </cell>
          <cell r="I25" t="str">
            <v>NE</v>
          </cell>
          <cell r="J25">
            <v>44.64</v>
          </cell>
          <cell r="K25">
            <v>0.8</v>
          </cell>
        </row>
        <row r="26">
          <cell r="B26">
            <v>22.924999999999997</v>
          </cell>
          <cell r="C26">
            <v>28.6</v>
          </cell>
          <cell r="D26">
            <v>20.8</v>
          </cell>
          <cell r="E26">
            <v>87.875</v>
          </cell>
          <cell r="F26">
            <v>96</v>
          </cell>
          <cell r="G26">
            <v>62</v>
          </cell>
          <cell r="H26">
            <v>14.76</v>
          </cell>
          <cell r="I26" t="str">
            <v>NE</v>
          </cell>
          <cell r="J26">
            <v>29.52</v>
          </cell>
          <cell r="K26">
            <v>11</v>
          </cell>
        </row>
        <row r="27">
          <cell r="B27">
            <v>24.862500000000001</v>
          </cell>
          <cell r="C27">
            <v>30.8</v>
          </cell>
          <cell r="D27">
            <v>20.9</v>
          </cell>
          <cell r="E27">
            <v>81.041666666666671</v>
          </cell>
          <cell r="F27">
            <v>97</v>
          </cell>
          <cell r="G27">
            <v>55</v>
          </cell>
          <cell r="H27">
            <v>14.04</v>
          </cell>
          <cell r="I27" t="str">
            <v>NE</v>
          </cell>
          <cell r="J27">
            <v>28.08</v>
          </cell>
          <cell r="K27">
            <v>0</v>
          </cell>
        </row>
        <row r="28">
          <cell r="B28">
            <v>27.262499999999999</v>
          </cell>
          <cell r="C28">
            <v>33.799999999999997</v>
          </cell>
          <cell r="D28">
            <v>21.4</v>
          </cell>
          <cell r="E28">
            <v>67.75</v>
          </cell>
          <cell r="F28">
            <v>91</v>
          </cell>
          <cell r="G28">
            <v>41</v>
          </cell>
          <cell r="H28">
            <v>11.879999999999999</v>
          </cell>
          <cell r="I28" t="str">
            <v>SE</v>
          </cell>
          <cell r="J28">
            <v>21.96</v>
          </cell>
          <cell r="K28">
            <v>0</v>
          </cell>
        </row>
        <row r="29">
          <cell r="B29">
            <v>27.658333333333335</v>
          </cell>
          <cell r="C29">
            <v>33.5</v>
          </cell>
          <cell r="D29">
            <v>22.8</v>
          </cell>
          <cell r="E29">
            <v>66.416666666666671</v>
          </cell>
          <cell r="F29">
            <v>88</v>
          </cell>
          <cell r="G29">
            <v>35</v>
          </cell>
          <cell r="H29">
            <v>24.12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25.725000000000005</v>
          </cell>
          <cell r="C30">
            <v>30.5</v>
          </cell>
          <cell r="D30">
            <v>22.6</v>
          </cell>
          <cell r="E30">
            <v>76.25</v>
          </cell>
          <cell r="F30">
            <v>90</v>
          </cell>
          <cell r="G30">
            <v>53</v>
          </cell>
          <cell r="H30">
            <v>19.440000000000001</v>
          </cell>
          <cell r="I30" t="str">
            <v>O</v>
          </cell>
          <cell r="J30">
            <v>47.88</v>
          </cell>
          <cell r="K30">
            <v>0.8</v>
          </cell>
        </row>
        <row r="31">
          <cell r="B31">
            <v>26.041666666666668</v>
          </cell>
          <cell r="C31">
            <v>34.799999999999997</v>
          </cell>
          <cell r="D31">
            <v>20.8</v>
          </cell>
          <cell r="E31">
            <v>67.833333333333329</v>
          </cell>
          <cell r="F31">
            <v>89</v>
          </cell>
          <cell r="G31">
            <v>38</v>
          </cell>
          <cell r="H31">
            <v>28.44</v>
          </cell>
          <cell r="I31" t="str">
            <v>L</v>
          </cell>
          <cell r="J31">
            <v>45.72</v>
          </cell>
          <cell r="K31">
            <v>0.4</v>
          </cell>
        </row>
        <row r="32">
          <cell r="B32">
            <v>25.195833333333329</v>
          </cell>
          <cell r="C32">
            <v>33.9</v>
          </cell>
          <cell r="D32">
            <v>20.100000000000001</v>
          </cell>
          <cell r="E32">
            <v>69.75</v>
          </cell>
          <cell r="F32">
            <v>92</v>
          </cell>
          <cell r="G32">
            <v>36</v>
          </cell>
          <cell r="H32">
            <v>21.240000000000002</v>
          </cell>
          <cell r="I32" t="str">
            <v>L</v>
          </cell>
          <cell r="J32">
            <v>52.92</v>
          </cell>
          <cell r="K32">
            <v>0.4</v>
          </cell>
        </row>
        <row r="33">
          <cell r="B33">
            <v>25.629166666666666</v>
          </cell>
          <cell r="C33">
            <v>32.799999999999997</v>
          </cell>
          <cell r="D33">
            <v>21.4</v>
          </cell>
          <cell r="E33">
            <v>72.166666666666671</v>
          </cell>
          <cell r="F33">
            <v>89</v>
          </cell>
          <cell r="G33">
            <v>46</v>
          </cell>
          <cell r="H33">
            <v>26.28</v>
          </cell>
          <cell r="I33" t="str">
            <v>L</v>
          </cell>
          <cell r="J33">
            <v>45.36</v>
          </cell>
          <cell r="K33">
            <v>0.2</v>
          </cell>
        </row>
        <row r="34">
          <cell r="B34">
            <v>26.529166666666669</v>
          </cell>
          <cell r="C34">
            <v>34.799999999999997</v>
          </cell>
          <cell r="D34">
            <v>22.2</v>
          </cell>
          <cell r="E34">
            <v>70.458333333333329</v>
          </cell>
          <cell r="F34">
            <v>89</v>
          </cell>
          <cell r="G34">
            <v>38</v>
          </cell>
          <cell r="H34">
            <v>17.64</v>
          </cell>
          <cell r="I34" t="str">
            <v>L</v>
          </cell>
          <cell r="J34">
            <v>52.92</v>
          </cell>
          <cell r="K34">
            <v>0.60000000000000009</v>
          </cell>
        </row>
        <row r="35">
          <cell r="B35">
            <v>24.945833333333336</v>
          </cell>
          <cell r="C35">
            <v>29.3</v>
          </cell>
          <cell r="D35">
            <v>20.8</v>
          </cell>
          <cell r="E35">
            <v>81</v>
          </cell>
          <cell r="F35">
            <v>94</v>
          </cell>
          <cell r="G35">
            <v>61</v>
          </cell>
          <cell r="H35">
            <v>26.28</v>
          </cell>
          <cell r="I35" t="str">
            <v>O</v>
          </cell>
          <cell r="J35">
            <v>40.32</v>
          </cell>
          <cell r="K35">
            <v>0.2</v>
          </cell>
        </row>
        <row r="36">
          <cell r="I36" t="str">
            <v>NE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27.925000000000001</v>
          </cell>
          <cell r="C5">
            <v>34.9</v>
          </cell>
          <cell r="D5">
            <v>23.8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27.612499999999997</v>
          </cell>
          <cell r="C6">
            <v>34.6</v>
          </cell>
          <cell r="D6">
            <v>23</v>
          </cell>
          <cell r="E6">
            <v>68.333333333333329</v>
          </cell>
          <cell r="F6">
            <v>72</v>
          </cell>
          <cell r="G6">
            <v>65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27.204347826086952</v>
          </cell>
          <cell r="C7">
            <v>34.1</v>
          </cell>
          <cell r="D7">
            <v>22.2</v>
          </cell>
          <cell r="E7">
            <v>68.782608695652172</v>
          </cell>
          <cell r="F7">
            <v>94</v>
          </cell>
          <cell r="G7">
            <v>41</v>
          </cell>
          <cell r="H7" t="str">
            <v>*</v>
          </cell>
          <cell r="I7" t="str">
            <v>SO</v>
          </cell>
          <cell r="J7" t="str">
            <v>*</v>
          </cell>
          <cell r="K7">
            <v>47</v>
          </cell>
        </row>
        <row r="8">
          <cell r="B8">
            <v>27.120833333333334</v>
          </cell>
          <cell r="C8">
            <v>33.5</v>
          </cell>
          <cell r="D8">
            <v>22.8</v>
          </cell>
          <cell r="E8">
            <v>69.75</v>
          </cell>
          <cell r="F8">
            <v>93</v>
          </cell>
          <cell r="G8">
            <v>41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26.570833333333329</v>
          </cell>
          <cell r="C9">
            <v>33</v>
          </cell>
          <cell r="D9">
            <v>23.2</v>
          </cell>
          <cell r="E9">
            <v>75.375</v>
          </cell>
          <cell r="F9">
            <v>89</v>
          </cell>
          <cell r="G9">
            <v>46</v>
          </cell>
          <cell r="H9" t="str">
            <v>*</v>
          </cell>
          <cell r="I9" t="str">
            <v>N</v>
          </cell>
          <cell r="J9" t="str">
            <v>*</v>
          </cell>
          <cell r="K9">
            <v>5.4</v>
          </cell>
        </row>
        <row r="10">
          <cell r="B10">
            <v>26.175000000000001</v>
          </cell>
          <cell r="C10">
            <v>31.8</v>
          </cell>
          <cell r="D10">
            <v>23</v>
          </cell>
          <cell r="E10">
            <v>74.708333333333329</v>
          </cell>
          <cell r="F10">
            <v>91</v>
          </cell>
          <cell r="G10">
            <v>48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27.820833333333336</v>
          </cell>
          <cell r="C11">
            <v>34.299999999999997</v>
          </cell>
          <cell r="D11">
            <v>21.8</v>
          </cell>
          <cell r="E11">
            <v>53.75</v>
          </cell>
          <cell r="F11">
            <v>78</v>
          </cell>
          <cell r="G11">
            <v>28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28.570833333333336</v>
          </cell>
          <cell r="C12">
            <v>36.200000000000003</v>
          </cell>
          <cell r="D12">
            <v>21.1</v>
          </cell>
          <cell r="E12">
            <v>48.5</v>
          </cell>
          <cell r="F12">
            <v>78</v>
          </cell>
          <cell r="G12">
            <v>24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27.941666666666674</v>
          </cell>
          <cell r="C13">
            <v>32.6</v>
          </cell>
          <cell r="D13">
            <v>25</v>
          </cell>
          <cell r="E13">
            <v>60</v>
          </cell>
          <cell r="F13">
            <v>78</v>
          </cell>
          <cell r="G13">
            <v>37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26.962500000000002</v>
          </cell>
          <cell r="C14">
            <v>33.4</v>
          </cell>
          <cell r="D14">
            <v>22.9</v>
          </cell>
          <cell r="E14">
            <v>69.25</v>
          </cell>
          <cell r="F14">
            <v>88</v>
          </cell>
          <cell r="G14">
            <v>41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24.712499999999991</v>
          </cell>
          <cell r="C15">
            <v>28.7</v>
          </cell>
          <cell r="D15">
            <v>21.9</v>
          </cell>
          <cell r="E15">
            <v>83</v>
          </cell>
          <cell r="F15">
            <v>95</v>
          </cell>
          <cell r="G15">
            <v>62</v>
          </cell>
          <cell r="H15" t="str">
            <v>*</v>
          </cell>
          <cell r="I15" t="str">
            <v>N</v>
          </cell>
          <cell r="J15" t="str">
            <v>*</v>
          </cell>
          <cell r="K15">
            <v>72.399999999999991</v>
          </cell>
        </row>
        <row r="16">
          <cell r="B16">
            <v>25.799999999999997</v>
          </cell>
          <cell r="C16">
            <v>32.9</v>
          </cell>
          <cell r="D16">
            <v>21.8</v>
          </cell>
          <cell r="E16">
            <v>78.208333333333329</v>
          </cell>
          <cell r="F16">
            <v>93</v>
          </cell>
          <cell r="G16">
            <v>48</v>
          </cell>
          <cell r="H16" t="str">
            <v>*</v>
          </cell>
          <cell r="I16" t="str">
            <v>N</v>
          </cell>
          <cell r="J16" t="str">
            <v>*</v>
          </cell>
          <cell r="K16">
            <v>13.6</v>
          </cell>
        </row>
        <row r="17">
          <cell r="B17">
            <v>24.6875</v>
          </cell>
          <cell r="C17">
            <v>30.3</v>
          </cell>
          <cell r="D17">
            <v>20.7</v>
          </cell>
          <cell r="E17">
            <v>77.416666666666671</v>
          </cell>
          <cell r="F17">
            <v>94</v>
          </cell>
          <cell r="G17">
            <v>52</v>
          </cell>
          <cell r="H17" t="str">
            <v>*</v>
          </cell>
          <cell r="I17" t="str">
            <v>N</v>
          </cell>
          <cell r="J17" t="str">
            <v>*</v>
          </cell>
          <cell r="K17">
            <v>9.1999999999999993</v>
          </cell>
        </row>
        <row r="18">
          <cell r="B18">
            <v>27.708333333333332</v>
          </cell>
          <cell r="C18">
            <v>33.200000000000003</v>
          </cell>
          <cell r="D18">
            <v>24</v>
          </cell>
          <cell r="E18">
            <v>72.291666666666671</v>
          </cell>
          <cell r="F18">
            <v>89</v>
          </cell>
          <cell r="G18">
            <v>48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0.4</v>
          </cell>
        </row>
        <row r="19">
          <cell r="B19">
            <v>27.078571428571426</v>
          </cell>
          <cell r="C19">
            <v>30.6</v>
          </cell>
          <cell r="D19">
            <v>23.8</v>
          </cell>
          <cell r="E19">
            <v>71.428571428571431</v>
          </cell>
          <cell r="F19">
            <v>81</v>
          </cell>
          <cell r="G19">
            <v>58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33.049999999999997</v>
          </cell>
          <cell r="C20">
            <v>33.5</v>
          </cell>
          <cell r="D20">
            <v>30.9</v>
          </cell>
          <cell r="E20">
            <v>49</v>
          </cell>
          <cell r="F20">
            <v>57</v>
          </cell>
          <cell r="G20">
            <v>46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26.75</v>
          </cell>
          <cell r="C22">
            <v>27</v>
          </cell>
          <cell r="D22">
            <v>24.6</v>
          </cell>
          <cell r="E22">
            <v>70.5</v>
          </cell>
          <cell r="F22">
            <v>82</v>
          </cell>
          <cell r="G22">
            <v>67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28.9</v>
          </cell>
          <cell r="C23">
            <v>31</v>
          </cell>
          <cell r="D23">
            <v>28.9</v>
          </cell>
          <cell r="E23">
            <v>66</v>
          </cell>
          <cell r="F23">
            <v>69</v>
          </cell>
          <cell r="G23">
            <v>60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33.4</v>
          </cell>
          <cell r="C24">
            <v>33.9</v>
          </cell>
          <cell r="D24">
            <v>32.9</v>
          </cell>
          <cell r="E24">
            <v>40</v>
          </cell>
          <cell r="F24">
            <v>49</v>
          </cell>
          <cell r="G24">
            <v>36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24.45</v>
          </cell>
          <cell r="C26">
            <v>25.2</v>
          </cell>
          <cell r="D26">
            <v>23.7</v>
          </cell>
          <cell r="E26">
            <v>84</v>
          </cell>
          <cell r="F26">
            <v>88</v>
          </cell>
          <cell r="G26">
            <v>79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24.65</v>
          </cell>
          <cell r="C27">
            <v>30.4</v>
          </cell>
          <cell r="D27">
            <v>22.9</v>
          </cell>
          <cell r="E27">
            <v>83.5</v>
          </cell>
          <cell r="F27">
            <v>94</v>
          </cell>
          <cell r="G27">
            <v>56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29</v>
          </cell>
          <cell r="C28" t="str">
            <v>*</v>
          </cell>
          <cell r="D28" t="str">
            <v>*</v>
          </cell>
          <cell r="E28">
            <v>63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33.766666666666673</v>
          </cell>
          <cell r="C29">
            <v>35</v>
          </cell>
          <cell r="D29">
            <v>32.1</v>
          </cell>
          <cell r="E29">
            <v>43.333333333333336</v>
          </cell>
          <cell r="F29">
            <v>53</v>
          </cell>
          <cell r="G29">
            <v>39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33.5</v>
          </cell>
          <cell r="C30" t="str">
            <v>*</v>
          </cell>
          <cell r="D30" t="str">
            <v>*</v>
          </cell>
          <cell r="E30">
            <v>43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24.075000000000003</v>
          </cell>
          <cell r="C5">
            <v>28.6</v>
          </cell>
          <cell r="D5">
            <v>20.3</v>
          </cell>
          <cell r="E5">
            <v>78.083333333333329</v>
          </cell>
          <cell r="F5">
            <v>91</v>
          </cell>
          <cell r="G5">
            <v>59</v>
          </cell>
          <cell r="H5">
            <v>23.400000000000002</v>
          </cell>
          <cell r="I5" t="str">
            <v>SO</v>
          </cell>
          <cell r="J5">
            <v>39.96</v>
          </cell>
          <cell r="K5">
            <v>0</v>
          </cell>
        </row>
        <row r="6">
          <cell r="B6">
            <v>24.462500000000002</v>
          </cell>
          <cell r="C6">
            <v>30.6</v>
          </cell>
          <cell r="D6">
            <v>19.8</v>
          </cell>
          <cell r="E6">
            <v>76</v>
          </cell>
          <cell r="F6">
            <v>96</v>
          </cell>
          <cell r="G6">
            <v>53</v>
          </cell>
          <cell r="H6">
            <v>12.24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24.570833333333336</v>
          </cell>
          <cell r="C7">
            <v>31</v>
          </cell>
          <cell r="D7">
            <v>20.3</v>
          </cell>
          <cell r="E7">
            <v>81.166666666666671</v>
          </cell>
          <cell r="F7">
            <v>97</v>
          </cell>
          <cell r="G7">
            <v>52</v>
          </cell>
          <cell r="H7">
            <v>12.24</v>
          </cell>
          <cell r="I7" t="str">
            <v>NE</v>
          </cell>
          <cell r="J7">
            <v>28.08</v>
          </cell>
          <cell r="K7">
            <v>0</v>
          </cell>
        </row>
        <row r="8">
          <cell r="B8">
            <v>23.058333333333337</v>
          </cell>
          <cell r="C8">
            <v>27</v>
          </cell>
          <cell r="D8">
            <v>20</v>
          </cell>
          <cell r="E8">
            <v>93.75</v>
          </cell>
          <cell r="F8">
            <v>99</v>
          </cell>
          <cell r="G8">
            <v>74</v>
          </cell>
          <cell r="H8">
            <v>18.720000000000002</v>
          </cell>
          <cell r="I8" t="str">
            <v>NE</v>
          </cell>
          <cell r="J8">
            <v>28.8</v>
          </cell>
          <cell r="K8">
            <v>25.999999999999996</v>
          </cell>
        </row>
        <row r="9">
          <cell r="B9">
            <v>21.191666666666666</v>
          </cell>
          <cell r="C9">
            <v>22.6</v>
          </cell>
          <cell r="D9">
            <v>18.7</v>
          </cell>
          <cell r="E9">
            <v>94.625</v>
          </cell>
          <cell r="F9">
            <v>99</v>
          </cell>
          <cell r="G9">
            <v>81</v>
          </cell>
          <cell r="H9">
            <v>20.52</v>
          </cell>
          <cell r="I9" t="str">
            <v>SO</v>
          </cell>
          <cell r="J9">
            <v>43.56</v>
          </cell>
          <cell r="K9">
            <v>66.400000000000006</v>
          </cell>
        </row>
        <row r="10">
          <cell r="B10">
            <v>21.045833333333334</v>
          </cell>
          <cell r="C10">
            <v>26.8</v>
          </cell>
          <cell r="D10">
            <v>15.6</v>
          </cell>
          <cell r="E10">
            <v>66.625</v>
          </cell>
          <cell r="F10">
            <v>87</v>
          </cell>
          <cell r="G10">
            <v>36</v>
          </cell>
          <cell r="H10">
            <v>11.879999999999999</v>
          </cell>
          <cell r="I10" t="str">
            <v>S</v>
          </cell>
          <cell r="J10">
            <v>24.840000000000003</v>
          </cell>
          <cell r="K10">
            <v>0</v>
          </cell>
        </row>
        <row r="11">
          <cell r="B11">
            <v>22.225000000000005</v>
          </cell>
          <cell r="C11">
            <v>28.4</v>
          </cell>
          <cell r="D11">
            <v>16.7</v>
          </cell>
          <cell r="E11">
            <v>56.791666666666664</v>
          </cell>
          <cell r="F11">
            <v>72</v>
          </cell>
          <cell r="G11">
            <v>29</v>
          </cell>
          <cell r="H11">
            <v>13.68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21.491666666666664</v>
          </cell>
          <cell r="C12">
            <v>24</v>
          </cell>
          <cell r="D12">
            <v>18.899999999999999</v>
          </cell>
          <cell r="E12">
            <v>70.958333333333329</v>
          </cell>
          <cell r="F12">
            <v>92</v>
          </cell>
          <cell r="G12">
            <v>50</v>
          </cell>
          <cell r="H12">
            <v>18</v>
          </cell>
          <cell r="I12" t="str">
            <v>NE</v>
          </cell>
          <cell r="J12">
            <v>39.6</v>
          </cell>
          <cell r="K12">
            <v>1</v>
          </cell>
        </row>
        <row r="13">
          <cell r="B13">
            <v>20.558333333333337</v>
          </cell>
          <cell r="C13">
            <v>24.4</v>
          </cell>
          <cell r="D13">
            <v>18.2</v>
          </cell>
          <cell r="E13">
            <v>92.5</v>
          </cell>
          <cell r="F13">
            <v>98</v>
          </cell>
          <cell r="G13">
            <v>82</v>
          </cell>
          <cell r="H13">
            <v>18.720000000000002</v>
          </cell>
          <cell r="I13" t="str">
            <v>L</v>
          </cell>
          <cell r="J13">
            <v>34.92</v>
          </cell>
          <cell r="K13">
            <v>3.0000000000000009</v>
          </cell>
        </row>
        <row r="14">
          <cell r="B14">
            <v>23.775000000000006</v>
          </cell>
          <cell r="C14">
            <v>29.1</v>
          </cell>
          <cell r="D14">
            <v>20.399999999999999</v>
          </cell>
          <cell r="E14">
            <v>85.833333333333329</v>
          </cell>
          <cell r="F14">
            <v>98</v>
          </cell>
          <cell r="G14">
            <v>60</v>
          </cell>
          <cell r="H14">
            <v>9.7200000000000006</v>
          </cell>
          <cell r="I14" t="str">
            <v>NE</v>
          </cell>
          <cell r="J14">
            <v>22.68</v>
          </cell>
          <cell r="K14">
            <v>0.6</v>
          </cell>
        </row>
        <row r="15">
          <cell r="B15">
            <v>24.858333333333334</v>
          </cell>
          <cell r="C15">
            <v>29.6</v>
          </cell>
          <cell r="D15">
            <v>22.4</v>
          </cell>
          <cell r="E15">
            <v>82.583333333333329</v>
          </cell>
          <cell r="F15">
            <v>92</v>
          </cell>
          <cell r="G15">
            <v>58</v>
          </cell>
          <cell r="H15">
            <v>16.559999999999999</v>
          </cell>
          <cell r="I15" t="str">
            <v>NO</v>
          </cell>
          <cell r="J15">
            <v>36.72</v>
          </cell>
          <cell r="K15">
            <v>2.2000000000000002</v>
          </cell>
        </row>
        <row r="16">
          <cell r="B16">
            <v>24.166666666666668</v>
          </cell>
          <cell r="C16">
            <v>32.299999999999997</v>
          </cell>
          <cell r="D16">
            <v>19.2</v>
          </cell>
          <cell r="E16">
            <v>82.916666666666671</v>
          </cell>
          <cell r="F16">
            <v>98</v>
          </cell>
          <cell r="G16">
            <v>54</v>
          </cell>
          <cell r="H16">
            <v>20.88</v>
          </cell>
          <cell r="I16" t="str">
            <v>NE</v>
          </cell>
          <cell r="J16">
            <v>72</v>
          </cell>
          <cell r="K16">
            <v>29.799999999999997</v>
          </cell>
        </row>
        <row r="17">
          <cell r="B17">
            <v>23.670833333333334</v>
          </cell>
          <cell r="C17">
            <v>29.7</v>
          </cell>
          <cell r="D17">
            <v>18.5</v>
          </cell>
          <cell r="E17">
            <v>80.583333333333329</v>
          </cell>
          <cell r="F17">
            <v>99</v>
          </cell>
          <cell r="G17">
            <v>51</v>
          </cell>
          <cell r="H17">
            <v>14.76</v>
          </cell>
          <cell r="I17" t="str">
            <v>NE</v>
          </cell>
          <cell r="J17">
            <v>25.56</v>
          </cell>
          <cell r="K17">
            <v>0.4</v>
          </cell>
        </row>
        <row r="18">
          <cell r="B18">
            <v>24.512499999999999</v>
          </cell>
          <cell r="C18">
            <v>30.5</v>
          </cell>
          <cell r="D18">
            <v>19.3</v>
          </cell>
          <cell r="E18">
            <v>80.75</v>
          </cell>
          <cell r="F18">
            <v>98</v>
          </cell>
          <cell r="G18">
            <v>59</v>
          </cell>
          <cell r="H18">
            <v>29.16</v>
          </cell>
          <cell r="I18" t="str">
            <v>NE</v>
          </cell>
          <cell r="J18">
            <v>61.560000000000009</v>
          </cell>
          <cell r="K18">
            <v>27.599999999999998</v>
          </cell>
        </row>
        <row r="19">
          <cell r="B19">
            <v>24.929166666666671</v>
          </cell>
          <cell r="C19">
            <v>32.200000000000003</v>
          </cell>
          <cell r="D19">
            <v>20.2</v>
          </cell>
          <cell r="E19">
            <v>79.625</v>
          </cell>
          <cell r="F19">
            <v>98</v>
          </cell>
          <cell r="G19">
            <v>48</v>
          </cell>
          <cell r="H19">
            <v>20.16</v>
          </cell>
          <cell r="I19" t="str">
            <v>NE</v>
          </cell>
          <cell r="J19">
            <v>42.480000000000004</v>
          </cell>
          <cell r="K19">
            <v>0.2</v>
          </cell>
        </row>
        <row r="20">
          <cell r="B20">
            <v>20.920833333333331</v>
          </cell>
          <cell r="C20">
            <v>26.7</v>
          </cell>
          <cell r="D20">
            <v>19.100000000000001</v>
          </cell>
          <cell r="E20">
            <v>94.208333333333329</v>
          </cell>
          <cell r="F20">
            <v>99</v>
          </cell>
          <cell r="G20">
            <v>75</v>
          </cell>
          <cell r="H20">
            <v>23.040000000000003</v>
          </cell>
          <cell r="I20" t="str">
            <v>L</v>
          </cell>
          <cell r="J20">
            <v>56.88</v>
          </cell>
          <cell r="K20">
            <v>96.199999999999989</v>
          </cell>
        </row>
        <row r="21">
          <cell r="B21">
            <v>20.095833333333335</v>
          </cell>
          <cell r="C21">
            <v>22.2</v>
          </cell>
          <cell r="D21">
            <v>18.3</v>
          </cell>
          <cell r="E21">
            <v>96.583333333333329</v>
          </cell>
          <cell r="F21">
            <v>99</v>
          </cell>
          <cell r="G21">
            <v>88</v>
          </cell>
          <cell r="H21">
            <v>23.759999999999998</v>
          </cell>
          <cell r="I21" t="str">
            <v>NE</v>
          </cell>
          <cell r="J21">
            <v>38.880000000000003</v>
          </cell>
          <cell r="K21">
            <v>67.2</v>
          </cell>
        </row>
        <row r="22">
          <cell r="B22">
            <v>21.887499999999999</v>
          </cell>
          <cell r="C22">
            <v>26.9</v>
          </cell>
          <cell r="D22">
            <v>17.600000000000001</v>
          </cell>
          <cell r="E22">
            <v>88.458333333333329</v>
          </cell>
          <cell r="F22">
            <v>99</v>
          </cell>
          <cell r="G22">
            <v>68</v>
          </cell>
          <cell r="H22">
            <v>16.920000000000002</v>
          </cell>
          <cell r="I22" t="str">
            <v>L</v>
          </cell>
          <cell r="J22">
            <v>28.44</v>
          </cell>
          <cell r="K22">
            <v>0.2</v>
          </cell>
        </row>
        <row r="23">
          <cell r="B23">
            <v>24.295833333333334</v>
          </cell>
          <cell r="C23">
            <v>31.2</v>
          </cell>
          <cell r="D23">
            <v>20.7</v>
          </cell>
          <cell r="E23">
            <v>85.5</v>
          </cell>
          <cell r="F23">
            <v>98</v>
          </cell>
          <cell r="G23">
            <v>58</v>
          </cell>
          <cell r="H23">
            <v>18</v>
          </cell>
          <cell r="I23" t="str">
            <v>NE</v>
          </cell>
          <cell r="J23">
            <v>39.96</v>
          </cell>
          <cell r="K23">
            <v>1.7999999999999998</v>
          </cell>
        </row>
        <row r="24">
          <cell r="B24">
            <v>24.908333333333331</v>
          </cell>
          <cell r="C24">
            <v>32.1</v>
          </cell>
          <cell r="D24">
            <v>20.2</v>
          </cell>
          <cell r="E24">
            <v>79.25</v>
          </cell>
          <cell r="F24">
            <v>99</v>
          </cell>
          <cell r="G24">
            <v>50</v>
          </cell>
          <cell r="H24">
            <v>26.28</v>
          </cell>
          <cell r="I24" t="str">
            <v>N</v>
          </cell>
          <cell r="J24">
            <v>43.2</v>
          </cell>
          <cell r="K24">
            <v>0</v>
          </cell>
        </row>
        <row r="25">
          <cell r="B25">
            <v>21.912499999999998</v>
          </cell>
          <cell r="C25">
            <v>25.2</v>
          </cell>
          <cell r="D25">
            <v>18</v>
          </cell>
          <cell r="E25">
            <v>84.666666666666671</v>
          </cell>
          <cell r="F25">
            <v>99</v>
          </cell>
          <cell r="G25">
            <v>62</v>
          </cell>
          <cell r="H25">
            <v>21.6</v>
          </cell>
          <cell r="I25" t="str">
            <v>NE</v>
          </cell>
          <cell r="J25">
            <v>70.2</v>
          </cell>
          <cell r="K25">
            <v>25.200000000000003</v>
          </cell>
        </row>
        <row r="26">
          <cell r="B26">
            <v>22.370833333333334</v>
          </cell>
          <cell r="C26">
            <v>27.8</v>
          </cell>
          <cell r="D26">
            <v>19.3</v>
          </cell>
          <cell r="E26">
            <v>79.916666666666671</v>
          </cell>
          <cell r="F26">
            <v>98</v>
          </cell>
          <cell r="G26">
            <v>50</v>
          </cell>
          <cell r="H26">
            <v>11.879999999999999</v>
          </cell>
          <cell r="I26" t="str">
            <v>SO</v>
          </cell>
          <cell r="J26">
            <v>23.400000000000002</v>
          </cell>
          <cell r="K26">
            <v>0</v>
          </cell>
        </row>
        <row r="27">
          <cell r="B27">
            <v>22.274999999999995</v>
          </cell>
          <cell r="C27">
            <v>29.1</v>
          </cell>
          <cell r="D27">
            <v>16.399999999999999</v>
          </cell>
          <cell r="E27">
            <v>66.291666666666671</v>
          </cell>
          <cell r="F27">
            <v>86</v>
          </cell>
          <cell r="G27">
            <v>41</v>
          </cell>
          <cell r="H27">
            <v>11.520000000000001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23.675000000000008</v>
          </cell>
          <cell r="C28">
            <v>30.4</v>
          </cell>
          <cell r="D28">
            <v>17.8</v>
          </cell>
          <cell r="E28">
            <v>63.458333333333336</v>
          </cell>
          <cell r="F28">
            <v>81</v>
          </cell>
          <cell r="G28">
            <v>43</v>
          </cell>
          <cell r="H28">
            <v>14.04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25.733333333333334</v>
          </cell>
          <cell r="C29">
            <v>33.200000000000003</v>
          </cell>
          <cell r="D29">
            <v>20.9</v>
          </cell>
          <cell r="E29">
            <v>70.666666666666671</v>
          </cell>
          <cell r="F29">
            <v>88</v>
          </cell>
          <cell r="G29">
            <v>52</v>
          </cell>
          <cell r="H29">
            <v>18</v>
          </cell>
          <cell r="I29" t="str">
            <v>NE</v>
          </cell>
          <cell r="J29">
            <v>42.480000000000004</v>
          </cell>
          <cell r="K29">
            <v>0</v>
          </cell>
        </row>
        <row r="30">
          <cell r="B30">
            <v>26.324999999999999</v>
          </cell>
          <cell r="C30">
            <v>32.700000000000003</v>
          </cell>
          <cell r="D30">
            <v>21</v>
          </cell>
          <cell r="E30">
            <v>69.333333333333329</v>
          </cell>
          <cell r="F30">
            <v>95</v>
          </cell>
          <cell r="G30">
            <v>47</v>
          </cell>
          <cell r="H30">
            <v>19.8</v>
          </cell>
          <cell r="I30" t="str">
            <v>N</v>
          </cell>
          <cell r="J30">
            <v>44.28</v>
          </cell>
          <cell r="K30">
            <v>0</v>
          </cell>
        </row>
        <row r="31">
          <cell r="B31">
            <v>26.887499999999999</v>
          </cell>
          <cell r="C31">
            <v>32.700000000000003</v>
          </cell>
          <cell r="D31">
            <v>21.9</v>
          </cell>
          <cell r="E31">
            <v>71.833333333333329</v>
          </cell>
          <cell r="F31">
            <v>90</v>
          </cell>
          <cell r="G31">
            <v>50</v>
          </cell>
          <cell r="H31">
            <v>23.040000000000003</v>
          </cell>
          <cell r="I31" t="str">
            <v>L</v>
          </cell>
          <cell r="J31">
            <v>40.680000000000007</v>
          </cell>
          <cell r="K31">
            <v>0</v>
          </cell>
        </row>
        <row r="32">
          <cell r="B32">
            <v>26.833333333333329</v>
          </cell>
          <cell r="C32">
            <v>32</v>
          </cell>
          <cell r="D32">
            <v>22.5</v>
          </cell>
          <cell r="E32">
            <v>70.041666666666671</v>
          </cell>
          <cell r="F32">
            <v>88</v>
          </cell>
          <cell r="G32">
            <v>51</v>
          </cell>
          <cell r="H32">
            <v>21.240000000000002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27.095833333333328</v>
          </cell>
          <cell r="C33">
            <v>33.700000000000003</v>
          </cell>
          <cell r="D33">
            <v>22.4</v>
          </cell>
          <cell r="E33">
            <v>69.208333333333329</v>
          </cell>
          <cell r="F33">
            <v>85</v>
          </cell>
          <cell r="G33">
            <v>48</v>
          </cell>
          <cell r="H33">
            <v>14.76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28.458333333333339</v>
          </cell>
          <cell r="C34">
            <v>34</v>
          </cell>
          <cell r="D34">
            <v>24.2</v>
          </cell>
          <cell r="E34">
            <v>64.375</v>
          </cell>
          <cell r="F34">
            <v>77</v>
          </cell>
          <cell r="G34">
            <v>44</v>
          </cell>
          <cell r="H34">
            <v>19.440000000000001</v>
          </cell>
          <cell r="I34" t="str">
            <v>L</v>
          </cell>
          <cell r="J34">
            <v>38.880000000000003</v>
          </cell>
          <cell r="K34">
            <v>0</v>
          </cell>
        </row>
        <row r="35">
          <cell r="B35">
            <v>27.033333333333335</v>
          </cell>
          <cell r="C35">
            <v>33.200000000000003</v>
          </cell>
          <cell r="D35">
            <v>22.5</v>
          </cell>
          <cell r="E35">
            <v>68</v>
          </cell>
          <cell r="F35">
            <v>92</v>
          </cell>
          <cell r="G35">
            <v>50</v>
          </cell>
          <cell r="H35">
            <v>16.2</v>
          </cell>
          <cell r="I35" t="str">
            <v>O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26.679166666666674</v>
          </cell>
          <cell r="C5">
            <v>34.4</v>
          </cell>
          <cell r="D5">
            <v>22</v>
          </cell>
          <cell r="E5">
            <v>72.388888888888886</v>
          </cell>
          <cell r="F5">
            <v>100</v>
          </cell>
          <cell r="G5">
            <v>41</v>
          </cell>
          <cell r="H5">
            <v>12.6</v>
          </cell>
          <cell r="I5" t="str">
            <v>O</v>
          </cell>
          <cell r="J5">
            <v>32.04</v>
          </cell>
          <cell r="K5">
            <v>0.60000000000000009</v>
          </cell>
        </row>
        <row r="6">
          <cell r="B6">
            <v>25.958333333333332</v>
          </cell>
          <cell r="C6">
            <v>33.6</v>
          </cell>
          <cell r="D6">
            <v>21.8</v>
          </cell>
          <cell r="E6">
            <v>74.882352941176464</v>
          </cell>
          <cell r="F6">
            <v>100</v>
          </cell>
          <cell r="G6">
            <v>46</v>
          </cell>
          <cell r="H6">
            <v>19.440000000000001</v>
          </cell>
          <cell r="I6" t="str">
            <v>O</v>
          </cell>
          <cell r="J6">
            <v>30.240000000000002</v>
          </cell>
          <cell r="K6">
            <v>0.60000000000000009</v>
          </cell>
        </row>
        <row r="7">
          <cell r="B7">
            <v>25.933333333333334</v>
          </cell>
          <cell r="C7">
            <v>31.8</v>
          </cell>
          <cell r="D7">
            <v>23</v>
          </cell>
          <cell r="E7">
            <v>73.444444444444443</v>
          </cell>
          <cell r="F7">
            <v>100</v>
          </cell>
          <cell r="G7">
            <v>49</v>
          </cell>
          <cell r="H7">
            <v>23.040000000000003</v>
          </cell>
          <cell r="I7" t="str">
            <v>L</v>
          </cell>
          <cell r="J7">
            <v>37.800000000000004</v>
          </cell>
          <cell r="K7">
            <v>1.8</v>
          </cell>
        </row>
        <row r="8">
          <cell r="B8">
            <v>24.683333333333337</v>
          </cell>
          <cell r="C8">
            <v>30.3</v>
          </cell>
          <cell r="D8">
            <v>21.6</v>
          </cell>
          <cell r="E8">
            <v>83.090909090909093</v>
          </cell>
          <cell r="F8">
            <v>100</v>
          </cell>
          <cell r="G8">
            <v>62</v>
          </cell>
          <cell r="H8">
            <v>14.04</v>
          </cell>
          <cell r="I8" t="str">
            <v>NE</v>
          </cell>
          <cell r="J8">
            <v>37.440000000000005</v>
          </cell>
          <cell r="K8">
            <v>15.999999999999998</v>
          </cell>
        </row>
        <row r="9">
          <cell r="B9">
            <v>23.612499999999997</v>
          </cell>
          <cell r="C9">
            <v>29.1</v>
          </cell>
          <cell r="D9">
            <v>21.9</v>
          </cell>
          <cell r="E9">
            <v>86.142857142857139</v>
          </cell>
          <cell r="F9">
            <v>100</v>
          </cell>
          <cell r="G9">
            <v>66</v>
          </cell>
          <cell r="H9">
            <v>26.28</v>
          </cell>
          <cell r="I9" t="str">
            <v>N</v>
          </cell>
          <cell r="J9">
            <v>47.16</v>
          </cell>
          <cell r="K9">
            <v>4.2</v>
          </cell>
        </row>
        <row r="10">
          <cell r="B10">
            <v>25.083333333333339</v>
          </cell>
          <cell r="C10">
            <v>31.4</v>
          </cell>
          <cell r="D10">
            <v>21.2</v>
          </cell>
          <cell r="E10">
            <v>64.642857142857139</v>
          </cell>
          <cell r="F10">
            <v>100</v>
          </cell>
          <cell r="G10">
            <v>44</v>
          </cell>
          <cell r="H10">
            <v>13.32</v>
          </cell>
          <cell r="I10" t="str">
            <v>O</v>
          </cell>
          <cell r="J10">
            <v>24.48</v>
          </cell>
          <cell r="K10">
            <v>0</v>
          </cell>
        </row>
        <row r="11">
          <cell r="B11">
            <v>25.683333333333337</v>
          </cell>
          <cell r="C11">
            <v>32.9</v>
          </cell>
          <cell r="D11">
            <v>18</v>
          </cell>
          <cell r="E11">
            <v>49.416666666666664</v>
          </cell>
          <cell r="F11">
            <v>78</v>
          </cell>
          <cell r="G11">
            <v>22</v>
          </cell>
          <cell r="H11">
            <v>12.96</v>
          </cell>
          <cell r="I11" t="str">
            <v>SO</v>
          </cell>
          <cell r="J11">
            <v>22.32</v>
          </cell>
          <cell r="K11">
            <v>0</v>
          </cell>
        </row>
        <row r="12">
          <cell r="B12">
            <v>27.220833333333331</v>
          </cell>
          <cell r="C12">
            <v>34.5</v>
          </cell>
          <cell r="D12">
            <v>20.8</v>
          </cell>
          <cell r="E12">
            <v>47</v>
          </cell>
          <cell r="F12">
            <v>78</v>
          </cell>
          <cell r="G12">
            <v>28</v>
          </cell>
          <cell r="H12">
            <v>19.8</v>
          </cell>
          <cell r="I12" t="str">
            <v>L</v>
          </cell>
          <cell r="J12">
            <v>33.119999999999997</v>
          </cell>
          <cell r="K12">
            <v>0</v>
          </cell>
        </row>
        <row r="13">
          <cell r="B13">
            <v>24.541666666666661</v>
          </cell>
          <cell r="C13">
            <v>28.2</v>
          </cell>
          <cell r="D13">
            <v>20.6</v>
          </cell>
          <cell r="E13">
            <v>72</v>
          </cell>
          <cell r="F13">
            <v>100</v>
          </cell>
          <cell r="G13">
            <v>34</v>
          </cell>
          <cell r="H13">
            <v>23.400000000000002</v>
          </cell>
          <cell r="I13" t="str">
            <v>SE</v>
          </cell>
          <cell r="J13">
            <v>42.84</v>
          </cell>
          <cell r="K13">
            <v>16</v>
          </cell>
        </row>
        <row r="14">
          <cell r="B14">
            <v>25.875000000000004</v>
          </cell>
          <cell r="C14">
            <v>31.8</v>
          </cell>
          <cell r="D14">
            <v>21.7</v>
          </cell>
          <cell r="E14">
            <v>71.5625</v>
          </cell>
          <cell r="F14">
            <v>100</v>
          </cell>
          <cell r="G14">
            <v>48</v>
          </cell>
          <cell r="H14">
            <v>10.8</v>
          </cell>
          <cell r="I14" t="str">
            <v>N</v>
          </cell>
          <cell r="J14">
            <v>18.720000000000002</v>
          </cell>
          <cell r="K14">
            <v>0.2</v>
          </cell>
        </row>
        <row r="15">
          <cell r="B15">
            <v>24.162499999999994</v>
          </cell>
          <cell r="C15">
            <v>28.2</v>
          </cell>
          <cell r="D15">
            <v>20.8</v>
          </cell>
          <cell r="E15">
            <v>88.466666666666669</v>
          </cell>
          <cell r="F15">
            <v>100</v>
          </cell>
          <cell r="G15">
            <v>67</v>
          </cell>
          <cell r="H15">
            <v>24.48</v>
          </cell>
          <cell r="I15" t="str">
            <v>NE</v>
          </cell>
          <cell r="J15">
            <v>39.6</v>
          </cell>
          <cell r="K15">
            <v>16.400000000000002</v>
          </cell>
        </row>
        <row r="16">
          <cell r="B16">
            <v>24.212500000000002</v>
          </cell>
          <cell r="C16">
            <v>32</v>
          </cell>
          <cell r="D16">
            <v>19.600000000000001</v>
          </cell>
          <cell r="E16">
            <v>77.2</v>
          </cell>
          <cell r="F16">
            <v>100</v>
          </cell>
          <cell r="G16">
            <v>54</v>
          </cell>
          <cell r="H16">
            <v>22.32</v>
          </cell>
          <cell r="I16" t="str">
            <v>NE</v>
          </cell>
          <cell r="J16">
            <v>35.28</v>
          </cell>
          <cell r="K16">
            <v>1.2</v>
          </cell>
        </row>
        <row r="17">
          <cell r="B17">
            <v>24.458333333333329</v>
          </cell>
          <cell r="C17">
            <v>31.3</v>
          </cell>
          <cell r="D17">
            <v>19.399999999999999</v>
          </cell>
          <cell r="E17">
            <v>67.928571428571431</v>
          </cell>
          <cell r="F17">
            <v>100</v>
          </cell>
          <cell r="G17">
            <v>47</v>
          </cell>
          <cell r="H17">
            <v>27</v>
          </cell>
          <cell r="I17" t="str">
            <v>SO</v>
          </cell>
          <cell r="J17">
            <v>50.4</v>
          </cell>
          <cell r="K17">
            <v>22.599999999999998</v>
          </cell>
        </row>
        <row r="18">
          <cell r="B18">
            <v>25.891666666666666</v>
          </cell>
          <cell r="C18">
            <v>30.6</v>
          </cell>
          <cell r="D18">
            <v>23.4</v>
          </cell>
          <cell r="E18">
            <v>75.875</v>
          </cell>
          <cell r="F18">
            <v>100</v>
          </cell>
          <cell r="G18">
            <v>56</v>
          </cell>
          <cell r="H18">
            <v>23.400000000000002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25.533333333333331</v>
          </cell>
          <cell r="C19">
            <v>32.299999999999997</v>
          </cell>
          <cell r="D19">
            <v>21</v>
          </cell>
          <cell r="E19">
            <v>66.461538461538467</v>
          </cell>
          <cell r="F19">
            <v>100</v>
          </cell>
          <cell r="G19">
            <v>47</v>
          </cell>
          <cell r="H19">
            <v>21.240000000000002</v>
          </cell>
          <cell r="I19" t="str">
            <v>NE</v>
          </cell>
          <cell r="J19">
            <v>45.72</v>
          </cell>
          <cell r="K19">
            <v>16</v>
          </cell>
        </row>
        <row r="20">
          <cell r="B20">
            <v>24.070833333333336</v>
          </cell>
          <cell r="C20">
            <v>27.6</v>
          </cell>
          <cell r="D20">
            <v>21.1</v>
          </cell>
          <cell r="E20">
            <v>86.2</v>
          </cell>
          <cell r="F20">
            <v>100</v>
          </cell>
          <cell r="G20">
            <v>69</v>
          </cell>
          <cell r="H20">
            <v>23.759999999999998</v>
          </cell>
          <cell r="I20" t="str">
            <v>SE</v>
          </cell>
          <cell r="J20">
            <v>39.24</v>
          </cell>
          <cell r="K20">
            <v>15.8</v>
          </cell>
        </row>
        <row r="21">
          <cell r="B21">
            <v>22.270833333333339</v>
          </cell>
          <cell r="C21">
            <v>25.7</v>
          </cell>
          <cell r="D21">
            <v>20.8</v>
          </cell>
          <cell r="E21">
            <v>99.4</v>
          </cell>
          <cell r="F21">
            <v>100</v>
          </cell>
          <cell r="G21">
            <v>87</v>
          </cell>
          <cell r="H21">
            <v>19.079999999999998</v>
          </cell>
          <cell r="I21" t="str">
            <v>NE</v>
          </cell>
          <cell r="J21">
            <v>28.44</v>
          </cell>
          <cell r="K21">
            <v>22.4</v>
          </cell>
        </row>
        <row r="22">
          <cell r="B22">
            <v>24.083333333333332</v>
          </cell>
          <cell r="C22">
            <v>30.2</v>
          </cell>
          <cell r="D22">
            <v>21</v>
          </cell>
          <cell r="E22">
            <v>74.384615384615387</v>
          </cell>
          <cell r="F22">
            <v>100</v>
          </cell>
          <cell r="G22">
            <v>55</v>
          </cell>
          <cell r="H22">
            <v>9.3600000000000012</v>
          </cell>
          <cell r="I22" t="str">
            <v>N</v>
          </cell>
          <cell r="J22">
            <v>20.88</v>
          </cell>
          <cell r="K22">
            <v>0.2</v>
          </cell>
        </row>
        <row r="23">
          <cell r="B23">
            <v>24.979166666666668</v>
          </cell>
          <cell r="C23">
            <v>31.7</v>
          </cell>
          <cell r="D23">
            <v>21.7</v>
          </cell>
          <cell r="E23">
            <v>81.117647058823536</v>
          </cell>
          <cell r="F23">
            <v>100</v>
          </cell>
          <cell r="G23">
            <v>55</v>
          </cell>
          <cell r="H23">
            <v>19.440000000000001</v>
          </cell>
          <cell r="I23" t="str">
            <v>L</v>
          </cell>
          <cell r="J23">
            <v>34.56</v>
          </cell>
          <cell r="K23">
            <v>34</v>
          </cell>
        </row>
        <row r="24">
          <cell r="B24">
            <v>25.629166666666663</v>
          </cell>
          <cell r="C24">
            <v>33.4</v>
          </cell>
          <cell r="D24">
            <v>20.399999999999999</v>
          </cell>
          <cell r="E24">
            <v>78.764705882352942</v>
          </cell>
          <cell r="F24">
            <v>100</v>
          </cell>
          <cell r="G24">
            <v>44</v>
          </cell>
          <cell r="H24">
            <v>18.36</v>
          </cell>
          <cell r="I24" t="str">
            <v>NE</v>
          </cell>
          <cell r="J24">
            <v>53.28</v>
          </cell>
          <cell r="K24">
            <v>31.599999999999998</v>
          </cell>
        </row>
        <row r="25">
          <cell r="B25">
            <v>23.020833333333332</v>
          </cell>
          <cell r="C25">
            <v>29.1</v>
          </cell>
          <cell r="D25">
            <v>20.9</v>
          </cell>
          <cell r="E25">
            <v>83</v>
          </cell>
          <cell r="F25">
            <v>100</v>
          </cell>
          <cell r="G25">
            <v>64</v>
          </cell>
          <cell r="H25">
            <v>18.36</v>
          </cell>
          <cell r="I25" t="str">
            <v>NE</v>
          </cell>
          <cell r="J25">
            <v>29.880000000000003</v>
          </cell>
          <cell r="K25">
            <v>40.199999999999996</v>
          </cell>
        </row>
        <row r="26">
          <cell r="B26">
            <v>23.291666666666668</v>
          </cell>
          <cell r="C26">
            <v>28.5</v>
          </cell>
          <cell r="D26">
            <v>20.7</v>
          </cell>
          <cell r="E26">
            <v>79.166666666666671</v>
          </cell>
          <cell r="F26">
            <v>100</v>
          </cell>
          <cell r="G26">
            <v>54</v>
          </cell>
          <cell r="H26">
            <v>17.64</v>
          </cell>
          <cell r="I26" t="str">
            <v>N</v>
          </cell>
          <cell r="J26">
            <v>30.6</v>
          </cell>
          <cell r="K26">
            <v>1.9999999999999998</v>
          </cell>
        </row>
        <row r="27">
          <cell r="B27">
            <v>25.829166666666666</v>
          </cell>
          <cell r="C27">
            <v>32.299999999999997</v>
          </cell>
          <cell r="D27">
            <v>20.100000000000001</v>
          </cell>
          <cell r="E27">
            <v>55.642857142857146</v>
          </cell>
          <cell r="F27">
            <v>100</v>
          </cell>
          <cell r="G27">
            <v>40</v>
          </cell>
          <cell r="H27">
            <v>14.4</v>
          </cell>
          <cell r="I27" t="str">
            <v>S</v>
          </cell>
          <cell r="J27">
            <v>28.08</v>
          </cell>
          <cell r="K27">
            <v>0</v>
          </cell>
        </row>
        <row r="28">
          <cell r="B28">
            <v>25.654166666666669</v>
          </cell>
          <cell r="C28">
            <v>32</v>
          </cell>
          <cell r="D28">
            <v>19.899999999999999</v>
          </cell>
          <cell r="E28">
            <v>67.55</v>
          </cell>
          <cell r="F28">
            <v>100</v>
          </cell>
          <cell r="G28">
            <v>40</v>
          </cell>
          <cell r="H28">
            <v>14.04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28.133333333333336</v>
          </cell>
          <cell r="C29">
            <v>35.5</v>
          </cell>
          <cell r="D29">
            <v>22.6</v>
          </cell>
          <cell r="E29">
            <v>64.545454545454547</v>
          </cell>
          <cell r="F29">
            <v>100</v>
          </cell>
          <cell r="G29">
            <v>34</v>
          </cell>
          <cell r="H29">
            <v>20.52</v>
          </cell>
          <cell r="I29" t="str">
            <v>L</v>
          </cell>
          <cell r="J29">
            <v>30.240000000000002</v>
          </cell>
          <cell r="K29">
            <v>0</v>
          </cell>
        </row>
        <row r="30">
          <cell r="B30">
            <v>28.754166666666666</v>
          </cell>
          <cell r="C30">
            <v>36.200000000000003</v>
          </cell>
          <cell r="D30">
            <v>21.4</v>
          </cell>
          <cell r="E30">
            <v>60.375</v>
          </cell>
          <cell r="F30">
            <v>100</v>
          </cell>
          <cell r="G30">
            <v>33</v>
          </cell>
          <cell r="H30">
            <v>11.16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28.900000000000002</v>
          </cell>
          <cell r="C31">
            <v>34.700000000000003</v>
          </cell>
          <cell r="D31">
            <v>23.5</v>
          </cell>
          <cell r="E31">
            <v>54.75</v>
          </cell>
          <cell r="F31">
            <v>81</v>
          </cell>
          <cell r="G31">
            <v>27</v>
          </cell>
          <cell r="H31">
            <v>16.559999999999999</v>
          </cell>
          <cell r="I31" t="str">
            <v>L</v>
          </cell>
          <cell r="J31">
            <v>41.4</v>
          </cell>
          <cell r="K31">
            <v>0</v>
          </cell>
        </row>
        <row r="32">
          <cell r="B32">
            <v>27.95</v>
          </cell>
          <cell r="C32">
            <v>33.6</v>
          </cell>
          <cell r="D32">
            <v>22.3</v>
          </cell>
          <cell r="E32">
            <v>60.75</v>
          </cell>
          <cell r="F32">
            <v>82</v>
          </cell>
          <cell r="G32">
            <v>45</v>
          </cell>
          <cell r="H32">
            <v>18.36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29.458333333333339</v>
          </cell>
          <cell r="C33">
            <v>36.299999999999997</v>
          </cell>
          <cell r="D33">
            <v>25.1</v>
          </cell>
          <cell r="E33">
            <v>62.166666666666664</v>
          </cell>
          <cell r="F33">
            <v>83</v>
          </cell>
          <cell r="G33">
            <v>34</v>
          </cell>
          <cell r="H33">
            <v>20.88</v>
          </cell>
          <cell r="I33" t="str">
            <v>SE</v>
          </cell>
          <cell r="J33">
            <v>33.840000000000003</v>
          </cell>
          <cell r="K33">
            <v>0</v>
          </cell>
        </row>
        <row r="34">
          <cell r="B34">
            <v>29.474999999999994</v>
          </cell>
          <cell r="C34">
            <v>36.1</v>
          </cell>
          <cell r="D34">
            <v>24.6</v>
          </cell>
          <cell r="E34">
            <v>57.833333333333336</v>
          </cell>
          <cell r="F34">
            <v>100</v>
          </cell>
          <cell r="G34">
            <v>29</v>
          </cell>
          <cell r="H34">
            <v>16.559999999999999</v>
          </cell>
          <cell r="I34" t="str">
            <v>SE</v>
          </cell>
          <cell r="J34">
            <v>28.08</v>
          </cell>
          <cell r="K34">
            <v>0</v>
          </cell>
        </row>
        <row r="35">
          <cell r="B35">
            <v>29.845833333333328</v>
          </cell>
          <cell r="C35">
            <v>36.9</v>
          </cell>
          <cell r="D35">
            <v>22.9</v>
          </cell>
          <cell r="E35">
            <v>55.916666666666664</v>
          </cell>
          <cell r="F35">
            <v>93</v>
          </cell>
          <cell r="G35">
            <v>28</v>
          </cell>
          <cell r="H35">
            <v>12.6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26.504166666666663</v>
          </cell>
          <cell r="C5">
            <v>29.8</v>
          </cell>
          <cell r="D5">
            <v>23.5</v>
          </cell>
          <cell r="E5">
            <v>76.900000000000006</v>
          </cell>
          <cell r="F5">
            <v>100</v>
          </cell>
          <cell r="G5">
            <v>60</v>
          </cell>
          <cell r="H5" t="str">
            <v>*</v>
          </cell>
          <cell r="I5" t="str">
            <v>N</v>
          </cell>
          <cell r="J5" t="str">
            <v>*</v>
          </cell>
          <cell r="K5">
            <v>0.2</v>
          </cell>
        </row>
        <row r="6">
          <cell r="B6">
            <v>26.133333333333336</v>
          </cell>
          <cell r="C6">
            <v>33</v>
          </cell>
          <cell r="D6">
            <v>21.8</v>
          </cell>
          <cell r="E6">
            <v>69.84210526315789</v>
          </cell>
          <cell r="F6">
            <v>92</v>
          </cell>
          <cell r="G6">
            <v>46</v>
          </cell>
          <cell r="H6" t="str">
            <v>*</v>
          </cell>
          <cell r="I6" t="str">
            <v>N</v>
          </cell>
          <cell r="J6" t="str">
            <v>*</v>
          </cell>
          <cell r="K6">
            <v>0.2</v>
          </cell>
        </row>
        <row r="7">
          <cell r="B7">
            <v>25.095833333333331</v>
          </cell>
          <cell r="C7">
            <v>31.2</v>
          </cell>
          <cell r="D7">
            <v>20.5</v>
          </cell>
          <cell r="E7">
            <v>84.86363636363636</v>
          </cell>
          <cell r="F7">
            <v>100</v>
          </cell>
          <cell r="G7">
            <v>59</v>
          </cell>
          <cell r="H7" t="str">
            <v>*</v>
          </cell>
          <cell r="I7" t="str">
            <v>N</v>
          </cell>
          <cell r="J7" t="str">
            <v>*</v>
          </cell>
          <cell r="K7">
            <v>3.8000000000000007</v>
          </cell>
        </row>
        <row r="8">
          <cell r="B8">
            <v>26.933333333333334</v>
          </cell>
          <cell r="C8">
            <v>33.700000000000003</v>
          </cell>
          <cell r="D8">
            <v>23</v>
          </cell>
          <cell r="E8">
            <v>72.066666666666663</v>
          </cell>
          <cell r="F8">
            <v>100</v>
          </cell>
          <cell r="G8">
            <v>44</v>
          </cell>
          <cell r="H8" t="str">
            <v>*</v>
          </cell>
          <cell r="I8" t="str">
            <v>N</v>
          </cell>
          <cell r="J8" t="str">
            <v>*</v>
          </cell>
          <cell r="K8">
            <v>2.6</v>
          </cell>
        </row>
        <row r="9">
          <cell r="B9">
            <v>23.558333333333334</v>
          </cell>
          <cell r="C9">
            <v>28.9</v>
          </cell>
          <cell r="D9">
            <v>20.399999999999999</v>
          </cell>
          <cell r="E9">
            <v>85.1</v>
          </cell>
          <cell r="F9">
            <v>100</v>
          </cell>
          <cell r="G9">
            <v>64</v>
          </cell>
          <cell r="H9" t="str">
            <v>*</v>
          </cell>
          <cell r="I9" t="str">
            <v>N</v>
          </cell>
          <cell r="J9" t="str">
            <v>*</v>
          </cell>
          <cell r="K9">
            <v>38.200000000000003</v>
          </cell>
        </row>
        <row r="10">
          <cell r="B10">
            <v>23.312499999999996</v>
          </cell>
          <cell r="C10">
            <v>30.3</v>
          </cell>
          <cell r="D10">
            <v>16.899999999999999</v>
          </cell>
          <cell r="E10">
            <v>43.25</v>
          </cell>
          <cell r="F10">
            <v>100</v>
          </cell>
          <cell r="G10">
            <v>28</v>
          </cell>
          <cell r="H10" t="str">
            <v>*</v>
          </cell>
          <cell r="I10" t="str">
            <v>N</v>
          </cell>
          <cell r="J10" t="str">
            <v>*</v>
          </cell>
          <cell r="K10">
            <v>1.2</v>
          </cell>
        </row>
        <row r="11">
          <cell r="B11">
            <v>23.058333333333334</v>
          </cell>
          <cell r="C11">
            <v>32.5</v>
          </cell>
          <cell r="D11">
            <v>14.2</v>
          </cell>
          <cell r="E11">
            <v>53.705882352941174</v>
          </cell>
          <cell r="F11">
            <v>100</v>
          </cell>
          <cell r="G11">
            <v>26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23.537500000000005</v>
          </cell>
          <cell r="C12">
            <v>30.7</v>
          </cell>
          <cell r="D12">
            <v>19.600000000000001</v>
          </cell>
          <cell r="E12">
            <v>76.416666666666671</v>
          </cell>
          <cell r="F12">
            <v>96</v>
          </cell>
          <cell r="G12">
            <v>48</v>
          </cell>
          <cell r="H12" t="str">
            <v>*</v>
          </cell>
          <cell r="I12" t="str">
            <v>N</v>
          </cell>
          <cell r="J12" t="str">
            <v>*</v>
          </cell>
          <cell r="K12">
            <v>1.8</v>
          </cell>
        </row>
        <row r="13">
          <cell r="B13">
            <v>24.2</v>
          </cell>
          <cell r="C13">
            <v>28.4</v>
          </cell>
          <cell r="D13">
            <v>22.2</v>
          </cell>
          <cell r="E13">
            <v>82.384615384615387</v>
          </cell>
          <cell r="F13">
            <v>100</v>
          </cell>
          <cell r="G13">
            <v>68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15.399999999999999</v>
          </cell>
        </row>
        <row r="14">
          <cell r="B14">
            <v>25.020833333333332</v>
          </cell>
          <cell r="C14">
            <v>31</v>
          </cell>
          <cell r="D14">
            <v>21.8</v>
          </cell>
          <cell r="E14">
            <v>83.071428571428569</v>
          </cell>
          <cell r="F14">
            <v>100</v>
          </cell>
          <cell r="G14">
            <v>59</v>
          </cell>
          <cell r="H14" t="str">
            <v>*</v>
          </cell>
          <cell r="I14" t="str">
            <v>N</v>
          </cell>
          <cell r="J14" t="str">
            <v>*</v>
          </cell>
          <cell r="K14">
            <v>1.6</v>
          </cell>
        </row>
        <row r="15">
          <cell r="B15">
            <v>26.183333333333337</v>
          </cell>
          <cell r="C15">
            <v>31.8</v>
          </cell>
          <cell r="D15">
            <v>23.6</v>
          </cell>
          <cell r="E15">
            <v>75.92307692307692</v>
          </cell>
          <cell r="F15">
            <v>100</v>
          </cell>
          <cell r="G15">
            <v>57</v>
          </cell>
          <cell r="H15" t="str">
            <v>*</v>
          </cell>
          <cell r="I15" t="str">
            <v>N</v>
          </cell>
          <cell r="J15" t="str">
            <v>*</v>
          </cell>
          <cell r="K15">
            <v>18</v>
          </cell>
        </row>
        <row r="16">
          <cell r="B16">
            <v>26.529166666666672</v>
          </cell>
          <cell r="C16">
            <v>34.200000000000003</v>
          </cell>
          <cell r="D16">
            <v>22.7</v>
          </cell>
          <cell r="E16">
            <v>75.6875</v>
          </cell>
          <cell r="F16">
            <v>100</v>
          </cell>
          <cell r="G16">
            <v>52</v>
          </cell>
          <cell r="H16" t="str">
            <v>*</v>
          </cell>
          <cell r="I16" t="str">
            <v>N</v>
          </cell>
          <cell r="J16" t="str">
            <v>*</v>
          </cell>
          <cell r="K16">
            <v>6.4</v>
          </cell>
        </row>
        <row r="17">
          <cell r="B17">
            <v>26.154166666666665</v>
          </cell>
          <cell r="C17">
            <v>33.299999999999997</v>
          </cell>
          <cell r="D17">
            <v>20.5</v>
          </cell>
          <cell r="E17">
            <v>67.647058823529406</v>
          </cell>
          <cell r="F17">
            <v>100</v>
          </cell>
          <cell r="G17">
            <v>41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27.541666666666668</v>
          </cell>
          <cell r="C18">
            <v>34.4</v>
          </cell>
          <cell r="D18">
            <v>22.3</v>
          </cell>
          <cell r="E18">
            <v>74.083333333333329</v>
          </cell>
          <cell r="F18">
            <v>100</v>
          </cell>
          <cell r="G18">
            <v>43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27.412500000000005</v>
          </cell>
          <cell r="C19">
            <v>33.799999999999997</v>
          </cell>
          <cell r="D19">
            <v>23.2</v>
          </cell>
          <cell r="E19">
            <v>71.625</v>
          </cell>
          <cell r="F19">
            <v>86</v>
          </cell>
          <cell r="G19">
            <v>46</v>
          </cell>
          <cell r="H19" t="str">
            <v>*</v>
          </cell>
          <cell r="I19" t="str">
            <v>N</v>
          </cell>
          <cell r="J19" t="str">
            <v>*</v>
          </cell>
          <cell r="K19">
            <v>1</v>
          </cell>
        </row>
        <row r="20">
          <cell r="B20">
            <v>24.45</v>
          </cell>
          <cell r="C20">
            <v>28.8</v>
          </cell>
          <cell r="D20">
            <v>20.6</v>
          </cell>
          <cell r="E20">
            <v>82.571428571428569</v>
          </cell>
          <cell r="F20">
            <v>100</v>
          </cell>
          <cell r="G20">
            <v>67</v>
          </cell>
          <cell r="H20" t="str">
            <v>*</v>
          </cell>
          <cell r="I20" t="str">
            <v>N</v>
          </cell>
          <cell r="J20" t="str">
            <v>*</v>
          </cell>
          <cell r="K20">
            <v>34.6</v>
          </cell>
        </row>
        <row r="21">
          <cell r="B21">
            <v>22.812499999999996</v>
          </cell>
          <cell r="C21">
            <v>24.7</v>
          </cell>
          <cell r="D21">
            <v>21.6</v>
          </cell>
          <cell r="E21">
            <v>86.5</v>
          </cell>
          <cell r="F21">
            <v>100</v>
          </cell>
          <cell r="G21">
            <v>85</v>
          </cell>
          <cell r="H21" t="str">
            <v>*</v>
          </cell>
          <cell r="I21" t="str">
            <v>N</v>
          </cell>
          <cell r="J21" t="str">
            <v>*</v>
          </cell>
          <cell r="K21">
            <v>33.000000000000007</v>
          </cell>
        </row>
        <row r="22">
          <cell r="B22">
            <v>24.599999999999998</v>
          </cell>
          <cell r="C22">
            <v>28.2</v>
          </cell>
          <cell r="D22">
            <v>21.8</v>
          </cell>
          <cell r="E22">
            <v>78.916666666666671</v>
          </cell>
          <cell r="F22">
            <v>100</v>
          </cell>
          <cell r="G22">
            <v>67</v>
          </cell>
          <cell r="H22" t="str">
            <v>*</v>
          </cell>
          <cell r="I22" t="str">
            <v>N</v>
          </cell>
          <cell r="J22" t="str">
            <v>*</v>
          </cell>
          <cell r="K22">
            <v>10</v>
          </cell>
        </row>
        <row r="23">
          <cell r="B23">
            <v>26.583333333333332</v>
          </cell>
          <cell r="C23">
            <v>32.4</v>
          </cell>
          <cell r="D23">
            <v>22.5</v>
          </cell>
          <cell r="E23">
            <v>69.666666666666671</v>
          </cell>
          <cell r="F23">
            <v>100</v>
          </cell>
          <cell r="G23">
            <v>56</v>
          </cell>
          <cell r="H23" t="str">
            <v>*</v>
          </cell>
          <cell r="I23" t="str">
            <v>N</v>
          </cell>
          <cell r="J23" t="str">
            <v>*</v>
          </cell>
          <cell r="K23">
            <v>4.8</v>
          </cell>
        </row>
        <row r="24">
          <cell r="B24">
            <v>28.583333333333339</v>
          </cell>
          <cell r="C24">
            <v>34.700000000000003</v>
          </cell>
          <cell r="D24">
            <v>23.4</v>
          </cell>
          <cell r="E24">
            <v>66.263157894736835</v>
          </cell>
          <cell r="F24">
            <v>100</v>
          </cell>
          <cell r="G24">
            <v>42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23.924999999999997</v>
          </cell>
          <cell r="C25">
            <v>29.2</v>
          </cell>
          <cell r="D25">
            <v>20.7</v>
          </cell>
          <cell r="E25">
            <v>84.545454545454547</v>
          </cell>
          <cell r="F25">
            <v>100</v>
          </cell>
          <cell r="G25">
            <v>64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11.2</v>
          </cell>
        </row>
        <row r="26">
          <cell r="B26">
            <v>24.187500000000004</v>
          </cell>
          <cell r="C26">
            <v>31.1</v>
          </cell>
          <cell r="D26">
            <v>19.600000000000001</v>
          </cell>
          <cell r="E26">
            <v>62</v>
          </cell>
          <cell r="F26">
            <v>100</v>
          </cell>
          <cell r="G26">
            <v>46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25</v>
          </cell>
          <cell r="C27">
            <v>31.9</v>
          </cell>
          <cell r="D27">
            <v>18.899999999999999</v>
          </cell>
          <cell r="E27">
            <v>63.541666666666664</v>
          </cell>
          <cell r="F27">
            <v>100</v>
          </cell>
          <cell r="G27">
            <v>28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25.545833333333324</v>
          </cell>
          <cell r="C28">
            <v>34.4</v>
          </cell>
          <cell r="D28">
            <v>16.899999999999999</v>
          </cell>
          <cell r="E28">
            <v>61.055555555555557</v>
          </cell>
          <cell r="F28">
            <v>100</v>
          </cell>
          <cell r="G28">
            <v>36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28.120833333333334</v>
          </cell>
          <cell r="C29">
            <v>35.6</v>
          </cell>
          <cell r="D29">
            <v>23.3</v>
          </cell>
          <cell r="E29">
            <v>68.833333333333329</v>
          </cell>
          <cell r="F29">
            <v>84</v>
          </cell>
          <cell r="G29">
            <v>43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28.404166666666665</v>
          </cell>
          <cell r="C30">
            <v>35.5</v>
          </cell>
          <cell r="D30">
            <v>22.2</v>
          </cell>
          <cell r="E30">
            <v>66.541666666666671</v>
          </cell>
          <cell r="F30">
            <v>91</v>
          </cell>
          <cell r="G30">
            <v>41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27.837500000000006</v>
          </cell>
          <cell r="C31">
            <v>36.5</v>
          </cell>
          <cell r="D31">
            <v>22.4</v>
          </cell>
          <cell r="E31">
            <v>67.458333333333329</v>
          </cell>
          <cell r="F31">
            <v>91</v>
          </cell>
          <cell r="G31">
            <v>35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27.612499999999997</v>
          </cell>
          <cell r="C32">
            <v>35.700000000000003</v>
          </cell>
          <cell r="D32">
            <v>22.6</v>
          </cell>
          <cell r="E32">
            <v>69</v>
          </cell>
          <cell r="F32">
            <v>99</v>
          </cell>
          <cell r="G32">
            <v>40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0.8</v>
          </cell>
        </row>
        <row r="33">
          <cell r="B33">
            <v>27.829166666666666</v>
          </cell>
          <cell r="C33">
            <v>34.9</v>
          </cell>
          <cell r="D33">
            <v>21.7</v>
          </cell>
          <cell r="E33">
            <v>64.416666666666671</v>
          </cell>
          <cell r="F33">
            <v>94</v>
          </cell>
          <cell r="G33">
            <v>35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0.4</v>
          </cell>
        </row>
        <row r="34">
          <cell r="B34">
            <v>27.825000000000003</v>
          </cell>
          <cell r="C34">
            <v>37.6</v>
          </cell>
          <cell r="D34">
            <v>20.2</v>
          </cell>
          <cell r="E34">
            <v>62</v>
          </cell>
          <cell r="F34">
            <v>100</v>
          </cell>
          <cell r="G34">
            <v>30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26.091666666666672</v>
          </cell>
          <cell r="C35">
            <v>34.9</v>
          </cell>
          <cell r="D35">
            <v>21.7</v>
          </cell>
          <cell r="E35">
            <v>74.904761904761898</v>
          </cell>
          <cell r="F35">
            <v>100</v>
          </cell>
          <cell r="G35">
            <v>49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1" sqref="AK6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4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7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7" s="5" customFormat="1" ht="20.100000000000001" customHeight="1" x14ac:dyDescent="0.2">
      <c r="A3" s="157"/>
      <c r="B3" s="148">
        <v>1</v>
      </c>
      <c r="C3" s="148">
        <f>SUM(B3+1)</f>
        <v>2</v>
      </c>
      <c r="D3" s="148">
        <f t="shared" ref="D3:AB3" si="0">SUM(C3+1)</f>
        <v>3</v>
      </c>
      <c r="E3" s="148">
        <f t="shared" si="0"/>
        <v>4</v>
      </c>
      <c r="F3" s="148">
        <f t="shared" si="0"/>
        <v>5</v>
      </c>
      <c r="G3" s="148">
        <v>6</v>
      </c>
      <c r="H3" s="148"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>SUM(AB3+1)</f>
        <v>28</v>
      </c>
      <c r="AD3" s="148">
        <f>SUM(AC3+1)</f>
        <v>29</v>
      </c>
      <c r="AE3" s="148">
        <v>30</v>
      </c>
      <c r="AF3" s="149">
        <v>31</v>
      </c>
      <c r="AG3" s="144" t="s">
        <v>36</v>
      </c>
    </row>
    <row r="4" spans="1:37" s="5" customFormat="1" x14ac:dyDescent="0.2">
      <c r="A4" s="15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50"/>
      <c r="AG4" s="145"/>
    </row>
    <row r="5" spans="1:37" s="5" customFormat="1" x14ac:dyDescent="0.2">
      <c r="A5" s="58" t="s">
        <v>40</v>
      </c>
      <c r="B5" s="129">
        <f>[1]Dezembro!$B$5</f>
        <v>26.900000000000006</v>
      </c>
      <c r="C5" s="129">
        <f>[1]Dezembro!$B$6</f>
        <v>27.099999999999998</v>
      </c>
      <c r="D5" s="129">
        <f>[1]Dezembro!$B$7</f>
        <v>26.904166666666658</v>
      </c>
      <c r="E5" s="129">
        <f>[1]Dezembro!$B$8</f>
        <v>27.195833333333329</v>
      </c>
      <c r="F5" s="129">
        <f>[1]Dezembro!$B$9</f>
        <v>25.845833333333328</v>
      </c>
      <c r="G5" s="129">
        <f>[1]Dezembro!$B$10</f>
        <v>25.704166666666666</v>
      </c>
      <c r="H5" s="129">
        <f>[1]Dezembro!$B$11</f>
        <v>26.887500000000003</v>
      </c>
      <c r="I5" s="129">
        <f>[1]Dezembro!$B$12</f>
        <v>26.895833333333332</v>
      </c>
      <c r="J5" s="129">
        <f>[1]Dezembro!$B$13</f>
        <v>25.158333333333342</v>
      </c>
      <c r="K5" s="129">
        <f>[1]Dezembro!$B$14</f>
        <v>26.233333333333331</v>
      </c>
      <c r="L5" s="129">
        <f>[1]Dezembro!$B$15</f>
        <v>25.908333333333328</v>
      </c>
      <c r="M5" s="129">
        <f>[1]Dezembro!$B$16</f>
        <v>26.241666666666671</v>
      </c>
      <c r="N5" s="129">
        <f>[1]Dezembro!$B$17</f>
        <v>24.729166666666661</v>
      </c>
      <c r="O5" s="129">
        <f>[1]Dezembro!$B$18</f>
        <v>26.645833333333332</v>
      </c>
      <c r="P5" s="129">
        <f>[1]Dezembro!$B$19</f>
        <v>26.604166666666668</v>
      </c>
      <c r="Q5" s="129">
        <f>[1]Dezembro!$B$20</f>
        <v>26.995833333333326</v>
      </c>
      <c r="R5" s="129">
        <f>[1]Dezembro!$B$21</f>
        <v>23.6875</v>
      </c>
      <c r="S5" s="129">
        <f>[1]Dezembro!$B$22</f>
        <v>25.020833333333332</v>
      </c>
      <c r="T5" s="129">
        <f>[1]Dezembro!$B$23</f>
        <v>26.895833333333332</v>
      </c>
      <c r="U5" s="129">
        <f>[1]Dezembro!$B$24</f>
        <v>27.645833333333339</v>
      </c>
      <c r="V5" s="129">
        <f>[1]Dezembro!$B$25</f>
        <v>24.4375</v>
      </c>
      <c r="W5" s="129">
        <f>[1]Dezembro!$B$26</f>
        <v>23.666666666666661</v>
      </c>
      <c r="X5" s="129">
        <f>[1]Dezembro!$B$27</f>
        <v>25.57083333333334</v>
      </c>
      <c r="Y5" s="129">
        <f>[1]Dezembro!$B$28</f>
        <v>27.67916666666666</v>
      </c>
      <c r="Z5" s="129">
        <f>[1]Dezembro!$B$29</f>
        <v>28.704166666666666</v>
      </c>
      <c r="AA5" s="129">
        <f>[1]Dezembro!$B$30</f>
        <v>28.370833333333334</v>
      </c>
      <c r="AB5" s="129">
        <f>[1]Dezembro!$B$31</f>
        <v>29.429166666666664</v>
      </c>
      <c r="AC5" s="129">
        <f>[1]Dezembro!$B$32</f>
        <v>28.55</v>
      </c>
      <c r="AD5" s="129">
        <f>[1]Dezembro!$B$33</f>
        <v>29.358333333333334</v>
      </c>
      <c r="AE5" s="129">
        <f>[1]Dezembro!$B$34</f>
        <v>29.791666666666671</v>
      </c>
      <c r="AF5" s="129">
        <f>[1]Dezembro!$B$35</f>
        <v>29.991666666666664</v>
      </c>
      <c r="AG5" s="97">
        <f>AVERAGE(B5:AF5)</f>
        <v>26.798387096774185</v>
      </c>
    </row>
    <row r="6" spans="1:37" x14ac:dyDescent="0.2">
      <c r="A6" s="58" t="s">
        <v>0</v>
      </c>
      <c r="B6" s="11">
        <f>[2]Dezembro!$B$5</f>
        <v>25.662500000000005</v>
      </c>
      <c r="C6" s="11">
        <f>[2]Dezembro!$B$6</f>
        <v>25.804166666666671</v>
      </c>
      <c r="D6" s="11">
        <f>[2]Dezembro!$B$7</f>
        <v>24.695833333333329</v>
      </c>
      <c r="E6" s="11">
        <f>[2]Dezembro!$B$8</f>
        <v>22.75</v>
      </c>
      <c r="F6" s="11">
        <f>[2]Dezembro!$B$9</f>
        <v>22.579166666666669</v>
      </c>
      <c r="G6" s="11">
        <f>[2]Dezembro!$B$10</f>
        <v>21.995833333333334</v>
      </c>
      <c r="H6" s="11">
        <f>[2]Dezembro!$B$11</f>
        <v>21.904166666666665</v>
      </c>
      <c r="I6" s="11">
        <f>[2]Dezembro!$B$12</f>
        <v>21.270833333333332</v>
      </c>
      <c r="J6" s="11">
        <f>[2]Dezembro!$B$13</f>
        <v>21.587500000000002</v>
      </c>
      <c r="K6" s="11">
        <f>[2]Dezembro!$B$14</f>
        <v>24.512499999999999</v>
      </c>
      <c r="L6" s="11">
        <f>[2]Dezembro!$B$15</f>
        <v>25.595833333333331</v>
      </c>
      <c r="M6" s="11">
        <f>[2]Dezembro!$B$16</f>
        <v>24.791666666666661</v>
      </c>
      <c r="N6" s="11">
        <f>[2]Dezembro!$B$17</f>
        <v>24.291666666666668</v>
      </c>
      <c r="O6" s="11">
        <f>[2]Dezembro!$B$18</f>
        <v>24.516666666666669</v>
      </c>
      <c r="P6" s="11">
        <f>[2]Dezembro!$B$19</f>
        <v>25.283333333333335</v>
      </c>
      <c r="Q6" s="11">
        <f>[2]Dezembro!$B$20</f>
        <v>21.458333333333332</v>
      </c>
      <c r="R6" s="11">
        <f>[2]Dezembro!$B$21</f>
        <v>20.541666666666668</v>
      </c>
      <c r="S6" s="11">
        <f>[2]Dezembro!$B$22</f>
        <v>22.462500000000002</v>
      </c>
      <c r="T6" s="11">
        <f>[2]Dezembro!$B$23</f>
        <v>24.145833333333332</v>
      </c>
      <c r="U6" s="11">
        <f>[2]Dezembro!$B$24</f>
        <v>25.066666666666663</v>
      </c>
      <c r="V6" s="11">
        <f>[2]Dezembro!$B$25</f>
        <v>22.166666666666668</v>
      </c>
      <c r="W6" s="11">
        <f>[2]Dezembro!$B$26</f>
        <v>23.162499999999998</v>
      </c>
      <c r="X6" s="11">
        <f>[2]Dezembro!$B$27</f>
        <v>23.091666666666669</v>
      </c>
      <c r="Y6" s="11">
        <f>[2]Dezembro!$B$28</f>
        <v>23.470833333333331</v>
      </c>
      <c r="Z6" s="11">
        <f>[2]Dezembro!$B$29</f>
        <v>25.808333333333334</v>
      </c>
      <c r="AA6" s="11">
        <f>[2]Dezembro!$B$30</f>
        <v>26.458333333333329</v>
      </c>
      <c r="AB6" s="11">
        <f>[2]Dezembro!$B$31</f>
        <v>26.716666666666665</v>
      </c>
      <c r="AC6" s="11">
        <f>[2]Dezembro!$B$32</f>
        <v>26.862500000000008</v>
      </c>
      <c r="AD6" s="11">
        <f>[2]Dezembro!$B$33</f>
        <v>25.091666666666669</v>
      </c>
      <c r="AE6" s="11">
        <f>[2]Dezembro!$B$34</f>
        <v>27.137500000000006</v>
      </c>
      <c r="AF6" s="11">
        <f>[2]Dezembro!$B$35</f>
        <v>26.366666666666664</v>
      </c>
      <c r="AG6" s="93">
        <f t="shared" ref="AG6:AG8" si="1">AVERAGE(B6:AF6)</f>
        <v>24.104838709677423</v>
      </c>
    </row>
    <row r="7" spans="1:37" x14ac:dyDescent="0.2">
      <c r="A7" s="58" t="s">
        <v>104</v>
      </c>
      <c r="B7" s="11">
        <f>[3]Dezembro!$B$5</f>
        <v>25.150000000000002</v>
      </c>
      <c r="C7" s="11">
        <f>[3]Dezembro!$B$6</f>
        <v>26.420833333333334</v>
      </c>
      <c r="D7" s="11">
        <f>[3]Dezembro!$B$7</f>
        <v>25.349999999999998</v>
      </c>
      <c r="E7" s="11">
        <f>[3]Dezembro!$B$8</f>
        <v>24.512500000000003</v>
      </c>
      <c r="F7" s="11">
        <f>[3]Dezembro!$B$9</f>
        <v>23.575000000000003</v>
      </c>
      <c r="G7" s="11">
        <f>[3]Dezembro!$B$10</f>
        <v>24.650000000000002</v>
      </c>
      <c r="H7" s="11">
        <f>[3]Dezembro!$B$11</f>
        <v>24.866666666666671</v>
      </c>
      <c r="I7" s="11">
        <f>[3]Dezembro!$B$12</f>
        <v>25.6875</v>
      </c>
      <c r="J7" s="11">
        <f>[3]Dezembro!$B$13</f>
        <v>24.029166666666669</v>
      </c>
      <c r="K7" s="11">
        <f>[3]Dezembro!$B$14</f>
        <v>25.916666666666668</v>
      </c>
      <c r="L7" s="11">
        <f>[3]Dezembro!$B$15</f>
        <v>25.083333333333332</v>
      </c>
      <c r="M7" s="11">
        <f>[3]Dezembro!$B$16</f>
        <v>24.549999999999997</v>
      </c>
      <c r="N7" s="11">
        <f>[3]Dezembro!$B$17</f>
        <v>25.383333333333329</v>
      </c>
      <c r="O7" s="11">
        <f>[3]Dezembro!$B$18</f>
        <v>24.220833333333331</v>
      </c>
      <c r="P7" s="11">
        <f>[3]Dezembro!$B$19</f>
        <v>24.745833333333337</v>
      </c>
      <c r="Q7" s="11">
        <f>[3]Dezembro!$B$20</f>
        <v>22.895833333333332</v>
      </c>
      <c r="R7" s="11">
        <f>[3]Dezembro!$B$21</f>
        <v>22.375000000000004</v>
      </c>
      <c r="S7" s="11">
        <f>[3]Dezembro!$B$22</f>
        <v>23.704166666666666</v>
      </c>
      <c r="T7" s="11">
        <f>[3]Dezembro!$B$23</f>
        <v>25.675000000000001</v>
      </c>
      <c r="U7" s="11">
        <f>[3]Dezembro!$B$24</f>
        <v>25.158333333333335</v>
      </c>
      <c r="V7" s="11">
        <f>[3]Dezembro!$B$25</f>
        <v>23.199999999999992</v>
      </c>
      <c r="W7" s="11">
        <f>[3]Dezembro!$B$26</f>
        <v>24.933333333333334</v>
      </c>
      <c r="X7" s="11">
        <f>[3]Dezembro!$B$27</f>
        <v>25.629166666666663</v>
      </c>
      <c r="Y7" s="11">
        <f>[3]Dezembro!$B$28</f>
        <v>26.104166666666668</v>
      </c>
      <c r="Z7" s="11">
        <f>[3]Dezembro!$B$29</f>
        <v>28.416666666666668</v>
      </c>
      <c r="AA7" s="11">
        <f>[3]Dezembro!$B$30</f>
        <v>28.058333333333337</v>
      </c>
      <c r="AB7" s="11">
        <f>[3]Dezembro!$B$31</f>
        <v>29.512499999999999</v>
      </c>
      <c r="AC7" s="11">
        <f>[3]Dezembro!$B$32</f>
        <v>27.966666666666665</v>
      </c>
      <c r="AD7" s="11">
        <f>[3]Dezembro!$B$33</f>
        <v>28.545833333333334</v>
      </c>
      <c r="AE7" s="11">
        <f>[3]Dezembro!$B$34</f>
        <v>29.620833333333337</v>
      </c>
      <c r="AF7" s="11">
        <f>[3]Dezembro!$B$35</f>
        <v>29.716666666666665</v>
      </c>
      <c r="AG7" s="97">
        <f>AVERAGE(B7:AF7)</f>
        <v>25.666263440860224</v>
      </c>
    </row>
    <row r="8" spans="1:37" x14ac:dyDescent="0.2">
      <c r="A8" s="58" t="s">
        <v>1</v>
      </c>
      <c r="B8" s="11" t="str">
        <f>[4]Dezembro!$B$5</f>
        <v>*</v>
      </c>
      <c r="C8" s="11" t="str">
        <f>[4]Dezembro!$B$6</f>
        <v>*</v>
      </c>
      <c r="D8" s="11" t="str">
        <f>[4]Dezembro!$B$7</f>
        <v>*</v>
      </c>
      <c r="E8" s="11">
        <f>[4]Dezembro!$B$8</f>
        <v>30.645454545454541</v>
      </c>
      <c r="F8" s="11">
        <f>[4]Dezembro!$B$9</f>
        <v>25.44583333333334</v>
      </c>
      <c r="G8" s="11">
        <f>[4]Dezembro!$B$10</f>
        <v>25.612500000000001</v>
      </c>
      <c r="H8" s="11">
        <f>[4]Dezembro!$B$11</f>
        <v>26.474999999999998</v>
      </c>
      <c r="I8" s="11">
        <f>[4]Dezembro!$B$12</f>
        <v>27.525000000000002</v>
      </c>
      <c r="J8" s="11">
        <f>[4]Dezembro!$B$13</f>
        <v>23.875</v>
      </c>
      <c r="K8" s="11">
        <f>[4]Dezembro!$B$14</f>
        <v>22.366666666666667</v>
      </c>
      <c r="L8" s="11" t="str">
        <f>[4]Dezembro!$B$15</f>
        <v>*</v>
      </c>
      <c r="M8" s="11" t="str">
        <f>[4]Dezembro!$B$16</f>
        <v>*</v>
      </c>
      <c r="N8" s="11" t="str">
        <f>[4]Dezembro!$B$17</f>
        <v>*</v>
      </c>
      <c r="O8" s="11">
        <f>[4]Dezembro!$B$18</f>
        <v>31.215384615384615</v>
      </c>
      <c r="P8" s="11">
        <f>[4]Dezembro!$B$19</f>
        <v>27.883333333333326</v>
      </c>
      <c r="Q8" s="11">
        <f>[4]Dezembro!$B$20</f>
        <v>27.162499999999998</v>
      </c>
      <c r="R8" s="11">
        <f>[4]Dezembro!$B$21</f>
        <v>24.824999999999999</v>
      </c>
      <c r="S8" s="11">
        <f>[4]Dezembro!$B$22</f>
        <v>25.991666666666664</v>
      </c>
      <c r="T8" s="11">
        <f>[4]Dezembro!$B$23</f>
        <v>27.558333333333334</v>
      </c>
      <c r="U8" s="11">
        <f>[4]Dezembro!$B$24</f>
        <v>28.720833333333331</v>
      </c>
      <c r="V8" s="11">
        <f>[4]Dezembro!$B$25</f>
        <v>24.716666666666669</v>
      </c>
      <c r="W8" s="11">
        <f>[4]Dezembro!$B$26</f>
        <v>22.566666666666666</v>
      </c>
      <c r="X8" s="11" t="str">
        <f>[4]Dezembro!$B$27</f>
        <v>*</v>
      </c>
      <c r="Y8" s="11" t="str">
        <f>[4]Dezembro!$B$28</f>
        <v>*</v>
      </c>
      <c r="Z8" s="11" t="str">
        <f>[4]Dezembro!$B$29</f>
        <v>*</v>
      </c>
      <c r="AA8" s="11" t="str">
        <f>[4]Dezembro!$B$30</f>
        <v>*</v>
      </c>
      <c r="AB8" s="11" t="str">
        <f>[4]Dezembro!$B$31</f>
        <v>*</v>
      </c>
      <c r="AC8" s="11">
        <f>[4]Dezembro!$B$32</f>
        <v>31.423076923076898</v>
      </c>
      <c r="AD8" s="11">
        <f>[4]Dezembro!$B$33</f>
        <v>27.1875</v>
      </c>
      <c r="AE8" s="11">
        <f>[4]Dezembro!$B$34</f>
        <v>29.179166666666671</v>
      </c>
      <c r="AF8" s="11">
        <f>[4]Dezembro!$B$35</f>
        <v>25.729166666666661</v>
      </c>
      <c r="AG8" s="93">
        <f t="shared" si="1"/>
        <v>26.805237470862473</v>
      </c>
    </row>
    <row r="9" spans="1:37" x14ac:dyDescent="0.2">
      <c r="A9" s="58" t="s">
        <v>167</v>
      </c>
      <c r="B9" s="11">
        <f>[5]Dezembro!$B$5</f>
        <v>24.075000000000003</v>
      </c>
      <c r="C9" s="11">
        <f>[5]Dezembro!$B$6</f>
        <v>24.462500000000002</v>
      </c>
      <c r="D9" s="11">
        <f>[5]Dezembro!$B$7</f>
        <v>24.570833333333336</v>
      </c>
      <c r="E9" s="11">
        <f>[5]Dezembro!$B$8</f>
        <v>23.058333333333337</v>
      </c>
      <c r="F9" s="11">
        <f>[5]Dezembro!$B$9</f>
        <v>21.191666666666666</v>
      </c>
      <c r="G9" s="11">
        <f>[5]Dezembro!$B$10</f>
        <v>21.045833333333334</v>
      </c>
      <c r="H9" s="11">
        <f>[5]Dezembro!$B$11</f>
        <v>22.225000000000005</v>
      </c>
      <c r="I9" s="11">
        <f>[5]Dezembro!$B$12</f>
        <v>21.491666666666664</v>
      </c>
      <c r="J9" s="11">
        <f>[5]Dezembro!$B$13</f>
        <v>20.558333333333337</v>
      </c>
      <c r="K9" s="11">
        <f>[5]Dezembro!$B$14</f>
        <v>23.775000000000006</v>
      </c>
      <c r="L9" s="11">
        <f>[5]Dezembro!$B$15</f>
        <v>24.858333333333334</v>
      </c>
      <c r="M9" s="11">
        <f>[5]Dezembro!$B$16</f>
        <v>24.166666666666668</v>
      </c>
      <c r="N9" s="11">
        <f>[5]Dezembro!$B$17</f>
        <v>23.670833333333334</v>
      </c>
      <c r="O9" s="11">
        <f>[5]Dezembro!$B$18</f>
        <v>24.512499999999999</v>
      </c>
      <c r="P9" s="11">
        <f>[5]Dezembro!$B$19</f>
        <v>24.929166666666671</v>
      </c>
      <c r="Q9" s="11">
        <f>[5]Dezembro!$B$20</f>
        <v>20.920833333333331</v>
      </c>
      <c r="R9" s="11">
        <f>[5]Dezembro!$B$21</f>
        <v>20.095833333333335</v>
      </c>
      <c r="S9" s="11">
        <f>[5]Dezembro!$B$22</f>
        <v>21.887499999999999</v>
      </c>
      <c r="T9" s="11">
        <f>[5]Dezembro!$B$23</f>
        <v>24.295833333333334</v>
      </c>
      <c r="U9" s="11">
        <f>[5]Dezembro!$B$24</f>
        <v>24.908333333333331</v>
      </c>
      <c r="V9" s="11">
        <f>[5]Dezembro!$B$25</f>
        <v>21.912499999999998</v>
      </c>
      <c r="W9" s="11">
        <f>[5]Dezembro!$B$26</f>
        <v>22.370833333333334</v>
      </c>
      <c r="X9" s="11">
        <f>[5]Dezembro!$B$27</f>
        <v>22.274999999999995</v>
      </c>
      <c r="Y9" s="11">
        <f>[5]Dezembro!$B$28</f>
        <v>23.675000000000008</v>
      </c>
      <c r="Z9" s="11">
        <f>[5]Dezembro!$B$29</f>
        <v>25.733333333333334</v>
      </c>
      <c r="AA9" s="11">
        <f>[5]Dezembro!$B$30</f>
        <v>26.324999999999999</v>
      </c>
      <c r="AB9" s="11">
        <f>[5]Dezembro!$B$31</f>
        <v>26.887499999999999</v>
      </c>
      <c r="AC9" s="11">
        <f>[5]Dezembro!$B$32</f>
        <v>26.833333333333329</v>
      </c>
      <c r="AD9" s="11">
        <f>[5]Dezembro!$B$33</f>
        <v>27.095833333333328</v>
      </c>
      <c r="AE9" s="11">
        <f>[5]Dezembro!$B$34</f>
        <v>28.458333333333339</v>
      </c>
      <c r="AF9" s="11">
        <f>[5]Dezembro!$B$35</f>
        <v>27.033333333333335</v>
      </c>
      <c r="AG9" s="97">
        <f>AVERAGE(B9:AF9)</f>
        <v>23.848387096774204</v>
      </c>
    </row>
    <row r="10" spans="1:37" x14ac:dyDescent="0.2">
      <c r="A10" s="58" t="s">
        <v>111</v>
      </c>
      <c r="B10" s="11" t="str">
        <f>[6]Dezembro!$B$5</f>
        <v>*</v>
      </c>
      <c r="C10" s="11" t="str">
        <f>[6]Dezembro!$B$6</f>
        <v>*</v>
      </c>
      <c r="D10" s="11" t="str">
        <f>[6]Dezembro!$B$7</f>
        <v>*</v>
      </c>
      <c r="E10" s="11" t="str">
        <f>[6]Dezembro!$B$8</f>
        <v>*</v>
      </c>
      <c r="F10" s="11" t="str">
        <f>[6]Dezembro!$B$9</f>
        <v>*</v>
      </c>
      <c r="G10" s="11" t="str">
        <f>[6]Dezembro!$B$10</f>
        <v>*</v>
      </c>
      <c r="H10" s="11" t="str">
        <f>[6]Dezembro!$B$11</f>
        <v>*</v>
      </c>
      <c r="I10" s="11" t="str">
        <f>[6]Dezembro!$B$12</f>
        <v>*</v>
      </c>
      <c r="J10" s="11" t="str">
        <f>[6]Dezembro!$B$13</f>
        <v>*</v>
      </c>
      <c r="K10" s="11" t="str">
        <f>[6]Dezembro!$B$14</f>
        <v>*</v>
      </c>
      <c r="L10" s="11" t="str">
        <f>[6]Dezembro!$B$15</f>
        <v>*</v>
      </c>
      <c r="M10" s="11" t="str">
        <f>[6]Dezembro!$B$16</f>
        <v>*</v>
      </c>
      <c r="N10" s="11" t="str">
        <f>[6]Dezembro!$B$17</f>
        <v>*</v>
      </c>
      <c r="O10" s="11" t="str">
        <f>[6]Dezembro!$B$18</f>
        <v>*</v>
      </c>
      <c r="P10" s="11" t="str">
        <f>[6]Dezembro!$B$19</f>
        <v>*</v>
      </c>
      <c r="Q10" s="11" t="str">
        <f>[6]Dezembro!$B$20</f>
        <v>*</v>
      </c>
      <c r="R10" s="11" t="str">
        <f>[6]Dezembro!$B$21</f>
        <v>*</v>
      </c>
      <c r="S10" s="11" t="str">
        <f>[6]Dezembro!$B$22</f>
        <v>*</v>
      </c>
      <c r="T10" s="11" t="str">
        <f>[6]Dezembro!$B$23</f>
        <v>*</v>
      </c>
      <c r="U10" s="11" t="str">
        <f>[6]Dezembro!$B$24</f>
        <v>*</v>
      </c>
      <c r="V10" s="11" t="str">
        <f>[6]Dezembro!$B$25</f>
        <v>*</v>
      </c>
      <c r="W10" s="11" t="str">
        <f>[6]Dezembro!$B$26</f>
        <v>*</v>
      </c>
      <c r="X10" s="11" t="str">
        <f>[6]Dezembro!$B$27</f>
        <v>*</v>
      </c>
      <c r="Y10" s="11" t="str">
        <f>[6]Dezembro!$B$28</f>
        <v>*</v>
      </c>
      <c r="Z10" s="11" t="str">
        <f>[6]Dezembro!$B$29</f>
        <v>*</v>
      </c>
      <c r="AA10" s="11" t="str">
        <f>[6]Dezembro!$B$30</f>
        <v>*</v>
      </c>
      <c r="AB10" s="11" t="str">
        <f>[6]Dezembro!$B$31</f>
        <v>*</v>
      </c>
      <c r="AC10" s="11" t="str">
        <f>[6]Dezembro!$B$32</f>
        <v>*</v>
      </c>
      <c r="AD10" s="11" t="str">
        <f>[6]Dezembro!$B$33</f>
        <v>*</v>
      </c>
      <c r="AE10" s="11" t="str">
        <f>[6]Dezembro!$B$34</f>
        <v>*</v>
      </c>
      <c r="AF10" s="11" t="str">
        <f>[6]Dezembro!$B$35</f>
        <v>*</v>
      </c>
      <c r="AG10" s="138" t="s">
        <v>226</v>
      </c>
    </row>
    <row r="11" spans="1:37" x14ac:dyDescent="0.2">
      <c r="A11" s="58" t="s">
        <v>64</v>
      </c>
      <c r="B11" s="11">
        <f>[7]Dezembro!$B$5</f>
        <v>26.679166666666674</v>
      </c>
      <c r="C11" s="11">
        <f>[7]Dezembro!$B$6</f>
        <v>25.958333333333332</v>
      </c>
      <c r="D11" s="11">
        <f>[7]Dezembro!$B$7</f>
        <v>25.933333333333334</v>
      </c>
      <c r="E11" s="11">
        <f>[7]Dezembro!$B$8</f>
        <v>24.683333333333337</v>
      </c>
      <c r="F11" s="11">
        <f>[7]Dezembro!$B$9</f>
        <v>23.612499999999997</v>
      </c>
      <c r="G11" s="11">
        <f>[7]Dezembro!$B$10</f>
        <v>25.083333333333339</v>
      </c>
      <c r="H11" s="11">
        <f>[7]Dezembro!$B$11</f>
        <v>25.683333333333337</v>
      </c>
      <c r="I11" s="11">
        <f>[7]Dezembro!$B$12</f>
        <v>27.220833333333331</v>
      </c>
      <c r="J11" s="11">
        <f>[7]Dezembro!$B$13</f>
        <v>24.541666666666661</v>
      </c>
      <c r="K11" s="11">
        <f>[7]Dezembro!$B$14</f>
        <v>25.875000000000004</v>
      </c>
      <c r="L11" s="11">
        <f>[7]Dezembro!$B$15</f>
        <v>24.162499999999994</v>
      </c>
      <c r="M11" s="11">
        <f>[7]Dezembro!$B$16</f>
        <v>24.212500000000002</v>
      </c>
      <c r="N11" s="11">
        <f>[7]Dezembro!$B$17</f>
        <v>24.458333333333329</v>
      </c>
      <c r="O11" s="11">
        <f>[7]Dezembro!$B$18</f>
        <v>25.891666666666666</v>
      </c>
      <c r="P11" s="11">
        <f>[7]Dezembro!$B$19</f>
        <v>25.533333333333331</v>
      </c>
      <c r="Q11" s="11">
        <f>[7]Dezembro!$B$20</f>
        <v>24.070833333333336</v>
      </c>
      <c r="R11" s="11">
        <f>[7]Dezembro!$B$21</f>
        <v>22.270833333333339</v>
      </c>
      <c r="S11" s="11">
        <f>[7]Dezembro!$B$22</f>
        <v>24.083333333333332</v>
      </c>
      <c r="T11" s="11">
        <f>[7]Dezembro!$B$23</f>
        <v>24.979166666666668</v>
      </c>
      <c r="U11" s="11">
        <f>[7]Dezembro!$B$24</f>
        <v>25.629166666666663</v>
      </c>
      <c r="V11" s="11">
        <f>[7]Dezembro!$B$25</f>
        <v>23.020833333333332</v>
      </c>
      <c r="W11" s="11">
        <f>[7]Dezembro!$B$26</f>
        <v>23.291666666666668</v>
      </c>
      <c r="X11" s="11">
        <f>[7]Dezembro!$B$27</f>
        <v>25.829166666666666</v>
      </c>
      <c r="Y11" s="11">
        <f>[7]Dezembro!$B$28</f>
        <v>25.654166666666669</v>
      </c>
      <c r="Z11" s="11">
        <f>[7]Dezembro!$B$29</f>
        <v>28.133333333333336</v>
      </c>
      <c r="AA11" s="11">
        <f>[7]Dezembro!$B$30</f>
        <v>28.754166666666666</v>
      </c>
      <c r="AB11" s="11">
        <f>[7]Dezembro!$B$31</f>
        <v>28.900000000000002</v>
      </c>
      <c r="AC11" s="11">
        <f>[7]Dezembro!$B$32</f>
        <v>27.95</v>
      </c>
      <c r="AD11" s="11">
        <f>[7]Dezembro!$B$33</f>
        <v>29.458333333333339</v>
      </c>
      <c r="AE11" s="11">
        <f>[7]Dezembro!$B$34</f>
        <v>29.474999999999994</v>
      </c>
      <c r="AF11" s="11">
        <f>[7]Dezembro!$B$35</f>
        <v>29.845833333333328</v>
      </c>
      <c r="AG11" s="93">
        <f t="shared" ref="AG11" si="2">AVERAGE(B11:AF11)</f>
        <v>25.83467741935484</v>
      </c>
    </row>
    <row r="12" spans="1:37" x14ac:dyDescent="0.2">
      <c r="A12" s="58" t="s">
        <v>41</v>
      </c>
      <c r="B12" s="11">
        <f>[8]Dezembro!$B$5</f>
        <v>26.504166666666663</v>
      </c>
      <c r="C12" s="11">
        <f>[8]Dezembro!$B$6</f>
        <v>26.133333333333336</v>
      </c>
      <c r="D12" s="11">
        <f>[8]Dezembro!$B$7</f>
        <v>25.095833333333331</v>
      </c>
      <c r="E12" s="11">
        <f>[8]Dezembro!$B$8</f>
        <v>26.933333333333334</v>
      </c>
      <c r="F12" s="11">
        <f>[8]Dezembro!$B$9</f>
        <v>23.558333333333334</v>
      </c>
      <c r="G12" s="11">
        <f>[8]Dezembro!$B$10</f>
        <v>23.312499999999996</v>
      </c>
      <c r="H12" s="11">
        <f>[8]Dezembro!$B$11</f>
        <v>23.058333333333334</v>
      </c>
      <c r="I12" s="11">
        <f>[8]Dezembro!$B$12</f>
        <v>23.537500000000005</v>
      </c>
      <c r="J12" s="11">
        <f>[8]Dezembro!$B$13</f>
        <v>24.2</v>
      </c>
      <c r="K12" s="11">
        <f>[8]Dezembro!$B$14</f>
        <v>25.020833333333332</v>
      </c>
      <c r="L12" s="11">
        <f>[8]Dezembro!$B$15</f>
        <v>26.183333333333337</v>
      </c>
      <c r="M12" s="11">
        <f>[8]Dezembro!$B$16</f>
        <v>26.529166666666672</v>
      </c>
      <c r="N12" s="11">
        <f>[8]Dezembro!$B$17</f>
        <v>26.154166666666665</v>
      </c>
      <c r="O12" s="11">
        <f>[8]Dezembro!$B$18</f>
        <v>27.541666666666668</v>
      </c>
      <c r="P12" s="11">
        <f>[8]Dezembro!$B$19</f>
        <v>27.412500000000005</v>
      </c>
      <c r="Q12" s="11">
        <f>[8]Dezembro!$B$20</f>
        <v>24.45</v>
      </c>
      <c r="R12" s="11">
        <f>[8]Dezembro!$B$21</f>
        <v>22.812499999999996</v>
      </c>
      <c r="S12" s="11">
        <f>[8]Dezembro!$B$22</f>
        <v>24.599999999999998</v>
      </c>
      <c r="T12" s="11">
        <f>[8]Dezembro!$B$23</f>
        <v>26.583333333333332</v>
      </c>
      <c r="U12" s="11">
        <f>[8]Dezembro!$B$24</f>
        <v>28.583333333333339</v>
      </c>
      <c r="V12" s="11">
        <f>[8]Dezembro!$B$25</f>
        <v>23.924999999999997</v>
      </c>
      <c r="W12" s="11">
        <f>[8]Dezembro!$B$26</f>
        <v>24.187500000000004</v>
      </c>
      <c r="X12" s="11">
        <f>[8]Dezembro!$B$27</f>
        <v>25</v>
      </c>
      <c r="Y12" s="11">
        <f>[8]Dezembro!$B$28</f>
        <v>25.545833333333324</v>
      </c>
      <c r="Z12" s="11">
        <f>[8]Dezembro!$B$29</f>
        <v>28.120833333333334</v>
      </c>
      <c r="AA12" s="11">
        <f>[8]Dezembro!$B$30</f>
        <v>28.404166666666665</v>
      </c>
      <c r="AB12" s="11">
        <f>[8]Dezembro!$B$31</f>
        <v>27.837500000000006</v>
      </c>
      <c r="AC12" s="11">
        <f>[8]Dezembro!$B$32</f>
        <v>27.612499999999997</v>
      </c>
      <c r="AD12" s="11">
        <f>[8]Dezembro!$B$33</f>
        <v>27.829166666666666</v>
      </c>
      <c r="AE12" s="11">
        <f>[8]Dezembro!$B$34</f>
        <v>27.825000000000003</v>
      </c>
      <c r="AF12" s="11">
        <f>[8]Dezembro!$B$35</f>
        <v>26.091666666666672</v>
      </c>
      <c r="AG12" s="93">
        <f>AVERAGE(B12:AF12)</f>
        <v>25.825268817204304</v>
      </c>
      <c r="AJ12" t="s">
        <v>47</v>
      </c>
    </row>
    <row r="13" spans="1:37" x14ac:dyDescent="0.2">
      <c r="A13" s="58" t="s">
        <v>114</v>
      </c>
      <c r="B13" s="11" t="str">
        <f>[9]Dezembro!$B$5</f>
        <v>*</v>
      </c>
      <c r="C13" s="11" t="str">
        <f>[9]Dezembro!$B$6</f>
        <v>*</v>
      </c>
      <c r="D13" s="11" t="str">
        <f>[9]Dezembro!$B$7</f>
        <v>*</v>
      </c>
      <c r="E13" s="11" t="str">
        <f>[9]Dezembro!$B$8</f>
        <v>*</v>
      </c>
      <c r="F13" s="11" t="str">
        <f>[9]Dezembro!$B$9</f>
        <v>*</v>
      </c>
      <c r="G13" s="11" t="str">
        <f>[9]Dezembro!$B$10</f>
        <v>*</v>
      </c>
      <c r="H13" s="11" t="str">
        <f>[9]Dezembro!$B$11</f>
        <v>*</v>
      </c>
      <c r="I13" s="11" t="str">
        <f>[9]Dezembro!$B$12</f>
        <v>*</v>
      </c>
      <c r="J13" s="11" t="str">
        <f>[9]Dezembro!$B$13</f>
        <v>*</v>
      </c>
      <c r="K13" s="11" t="str">
        <f>[9]Dezembro!$B$14</f>
        <v>*</v>
      </c>
      <c r="L13" s="11" t="str">
        <f>[9]Dezembro!$B$15</f>
        <v>*</v>
      </c>
      <c r="M13" s="11" t="str">
        <f>[9]Dezembro!$B$16</f>
        <v>*</v>
      </c>
      <c r="N13" s="11" t="str">
        <f>[9]Dezembro!$B$17</f>
        <v>*</v>
      </c>
      <c r="O13" s="11" t="str">
        <f>[9]Dezembro!$B$18</f>
        <v>*</v>
      </c>
      <c r="P13" s="11" t="str">
        <f>[9]Dezembro!$B$19</f>
        <v>*</v>
      </c>
      <c r="Q13" s="11" t="str">
        <f>[9]Dezembro!$B$20</f>
        <v>*</v>
      </c>
      <c r="R13" s="11" t="str">
        <f>[9]Dezembro!$B$21</f>
        <v>*</v>
      </c>
      <c r="S13" s="11" t="str">
        <f>[9]Dezembro!$B$22</f>
        <v>*</v>
      </c>
      <c r="T13" s="11" t="str">
        <f>[9]Dezembro!$B$23</f>
        <v>*</v>
      </c>
      <c r="U13" s="11" t="str">
        <f>[9]Dezembro!$B$24</f>
        <v>*</v>
      </c>
      <c r="V13" s="11" t="str">
        <f>[9]Dezembro!$B$25</f>
        <v>*</v>
      </c>
      <c r="W13" s="11" t="str">
        <f>[9]Dezembro!$B$26</f>
        <v>*</v>
      </c>
      <c r="X13" s="11" t="str">
        <f>[9]Dezembro!$B$27</f>
        <v>*</v>
      </c>
      <c r="Y13" s="11" t="str">
        <f>[9]Dezembro!$B$28</f>
        <v>*</v>
      </c>
      <c r="Z13" s="11" t="str">
        <f>[9]Dezembro!$B$29</f>
        <v>*</v>
      </c>
      <c r="AA13" s="11" t="str">
        <f>[9]Dezembro!$B$30</f>
        <v>*</v>
      </c>
      <c r="AB13" s="11" t="str">
        <f>[9]Dezembro!$B$31</f>
        <v>*</v>
      </c>
      <c r="AC13" s="11" t="str">
        <f>[9]Dezembro!$B$32</f>
        <v>*</v>
      </c>
      <c r="AD13" s="11" t="str">
        <f>[9]Dezembro!$B$33</f>
        <v>*</v>
      </c>
      <c r="AE13" s="11" t="str">
        <f>[9]Dezembro!$B$34</f>
        <v>*</v>
      </c>
      <c r="AF13" s="11" t="str">
        <f>[9]Dezembro!$B$35</f>
        <v>*</v>
      </c>
      <c r="AG13" s="132" t="s">
        <v>226</v>
      </c>
    </row>
    <row r="14" spans="1:37" x14ac:dyDescent="0.2">
      <c r="A14" s="58" t="s">
        <v>118</v>
      </c>
      <c r="B14" s="11" t="str">
        <f>[10]Dezembro!$B$5</f>
        <v>*</v>
      </c>
      <c r="C14" s="11" t="str">
        <f>[10]Dezembro!$B$6</f>
        <v>*</v>
      </c>
      <c r="D14" s="11" t="str">
        <f>[10]Dezembro!$B$7</f>
        <v>*</v>
      </c>
      <c r="E14" s="11" t="str">
        <f>[10]Dezembro!$B$8</f>
        <v>*</v>
      </c>
      <c r="F14" s="11" t="str">
        <f>[10]Dezembro!$B$9</f>
        <v>*</v>
      </c>
      <c r="G14" s="11" t="str">
        <f>[10]Dezembro!$B$10</f>
        <v>*</v>
      </c>
      <c r="H14" s="11" t="str">
        <f>[10]Dezembro!$B$11</f>
        <v>*</v>
      </c>
      <c r="I14" s="11" t="str">
        <f>[10]Dezembro!$B$12</f>
        <v>*</v>
      </c>
      <c r="J14" s="11" t="str">
        <f>[10]Dezembro!$B$13</f>
        <v>*</v>
      </c>
      <c r="K14" s="11" t="str">
        <f>[10]Dezembro!$B$14</f>
        <v>*</v>
      </c>
      <c r="L14" s="11" t="str">
        <f>[10]Dezembro!$B$15</f>
        <v>*</v>
      </c>
      <c r="M14" s="11" t="str">
        <f>[10]Dezembro!$B$16</f>
        <v>*</v>
      </c>
      <c r="N14" s="11" t="str">
        <f>[10]Dezembro!$B$17</f>
        <v>*</v>
      </c>
      <c r="O14" s="11" t="str">
        <f>[10]Dezembro!$B$18</f>
        <v>*</v>
      </c>
      <c r="P14" s="11" t="str">
        <f>[10]Dezembro!$B$19</f>
        <v>*</v>
      </c>
      <c r="Q14" s="11" t="str">
        <f>[10]Dezembro!$B$20</f>
        <v>*</v>
      </c>
      <c r="R14" s="11" t="str">
        <f>[10]Dezembro!$B$21</f>
        <v>*</v>
      </c>
      <c r="S14" s="11" t="str">
        <f>[10]Dezembro!$B$22</f>
        <v>*</v>
      </c>
      <c r="T14" s="11" t="str">
        <f>[10]Dezembro!$B$23</f>
        <v>*</v>
      </c>
      <c r="U14" s="11" t="str">
        <f>[10]Dezembro!$B$24</f>
        <v>*</v>
      </c>
      <c r="V14" s="11" t="str">
        <f>[10]Dezembro!$B$25</f>
        <v>*</v>
      </c>
      <c r="W14" s="11" t="str">
        <f>[10]Dezembro!$B$26</f>
        <v>*</v>
      </c>
      <c r="X14" s="11" t="str">
        <f>[10]Dezembro!$B$27</f>
        <v>*</v>
      </c>
      <c r="Y14" s="11" t="str">
        <f>[10]Dezembro!$B$28</f>
        <v>*</v>
      </c>
      <c r="Z14" s="11" t="str">
        <f>[10]Dezembro!$B$29</f>
        <v>*</v>
      </c>
      <c r="AA14" s="11" t="str">
        <f>[10]Dezembro!$B$30</f>
        <v>*</v>
      </c>
      <c r="AB14" s="11" t="str">
        <f>[10]Dezembro!$B$31</f>
        <v>*</v>
      </c>
      <c r="AC14" s="11" t="str">
        <f>[10]Dezembro!$B$32</f>
        <v>*</v>
      </c>
      <c r="AD14" s="11" t="str">
        <f>[10]Dezembro!$B$33</f>
        <v>*</v>
      </c>
      <c r="AE14" s="11" t="str">
        <f>[10]Dezembro!$B$34</f>
        <v>*</v>
      </c>
      <c r="AF14" s="11" t="str">
        <f>[10]Dezembro!$B$35</f>
        <v>*</v>
      </c>
      <c r="AG14" s="132" t="s">
        <v>226</v>
      </c>
    </row>
    <row r="15" spans="1:37" x14ac:dyDescent="0.2">
      <c r="A15" s="58" t="s">
        <v>121</v>
      </c>
      <c r="B15" s="11" t="str">
        <f>[11]Dezembro!$B$5</f>
        <v>*</v>
      </c>
      <c r="C15" s="11" t="str">
        <f>[11]Dezembro!$B$6</f>
        <v>*</v>
      </c>
      <c r="D15" s="11">
        <f>[11]Dezembro!$B$7</f>
        <v>29.266666666666666</v>
      </c>
      <c r="E15" s="11" t="str">
        <f>[11]Dezembro!$B$8</f>
        <v>*</v>
      </c>
      <c r="F15" s="11" t="str">
        <f>[11]Dezembro!$B$9</f>
        <v>*</v>
      </c>
      <c r="G15" s="11" t="str">
        <f>[11]Dezembro!$B$10</f>
        <v>*</v>
      </c>
      <c r="H15" s="11" t="str">
        <f>[11]Dezembro!$B$11</f>
        <v>*</v>
      </c>
      <c r="I15" s="11" t="str">
        <f>[11]Dezembro!$B$12</f>
        <v>*</v>
      </c>
      <c r="J15" s="11">
        <f>[11]Dezembro!$B$13</f>
        <v>20.85</v>
      </c>
      <c r="K15" s="11">
        <f>[11]Dezembro!$B$14</f>
        <v>25</v>
      </c>
      <c r="L15" s="11" t="str">
        <f>[11]Dezembro!$B$15</f>
        <v>*</v>
      </c>
      <c r="M15" s="11" t="str">
        <f>[11]Dezembro!$B$16</f>
        <v>*</v>
      </c>
      <c r="N15" s="11" t="str">
        <f>[11]Dezembro!$B$17</f>
        <v>*</v>
      </c>
      <c r="O15" s="11" t="str">
        <f>[11]Dezembro!$B$18</f>
        <v>*</v>
      </c>
      <c r="P15" s="11" t="str">
        <f>[11]Dezembro!$B$19</f>
        <v>*</v>
      </c>
      <c r="Q15" s="11" t="str">
        <f>[11]Dezembro!$B$20</f>
        <v>*</v>
      </c>
      <c r="R15" s="11" t="str">
        <f>[11]Dezembro!$B$21</f>
        <v>*</v>
      </c>
      <c r="S15" s="11">
        <f>[11]Dezembro!$B$22</f>
        <v>26.1</v>
      </c>
      <c r="T15" s="11" t="str">
        <f>[11]Dezembro!$B$23</f>
        <v>*</v>
      </c>
      <c r="U15" s="11" t="str">
        <f>[11]Dezembro!$B$24</f>
        <v>*</v>
      </c>
      <c r="V15" s="11" t="str">
        <f>[11]Dezembro!$B$25</f>
        <v>*</v>
      </c>
      <c r="W15" s="11" t="str">
        <f>[11]Dezembro!$B$26</f>
        <v>*</v>
      </c>
      <c r="X15" s="11" t="str">
        <f>[11]Dezembro!$B$27</f>
        <v>*</v>
      </c>
      <c r="Y15" s="11" t="str">
        <f>[11]Dezembro!$B$28</f>
        <v>*</v>
      </c>
      <c r="Z15" s="11" t="str">
        <f>[11]Dezembro!$B$29</f>
        <v>*</v>
      </c>
      <c r="AA15" s="11">
        <f>[11]Dezembro!$B$30</f>
        <v>22.45</v>
      </c>
      <c r="AB15" s="11" t="str">
        <f>[11]Dezembro!$B$31</f>
        <v>*</v>
      </c>
      <c r="AC15" s="11">
        <f>[11]Dezembro!$B$32</f>
        <v>21.5</v>
      </c>
      <c r="AD15" s="11">
        <f>[11]Dezembro!$B$33</f>
        <v>24.3</v>
      </c>
      <c r="AE15" s="11" t="str">
        <f>[11]Dezembro!$B$34</f>
        <v>*</v>
      </c>
      <c r="AF15" s="11" t="str">
        <f>[11]Dezembro!$B$35</f>
        <v>*</v>
      </c>
      <c r="AG15" s="97">
        <f>AVERAGE(B15:AF15)</f>
        <v>24.209523809523812</v>
      </c>
      <c r="AK15" t="s">
        <v>47</v>
      </c>
    </row>
    <row r="16" spans="1:37" x14ac:dyDescent="0.2">
      <c r="A16" s="58" t="s">
        <v>168</v>
      </c>
      <c r="B16" s="11" t="str">
        <f>[12]Dezembro!$B$5</f>
        <v>*</v>
      </c>
      <c r="C16" s="11" t="str">
        <f>[12]Dezembro!$B$6</f>
        <v>*</v>
      </c>
      <c r="D16" s="11" t="str">
        <f>[12]Dezembro!$B$7</f>
        <v>*</v>
      </c>
      <c r="E16" s="11" t="str">
        <f>[12]Dezembro!$B$8</f>
        <v>*</v>
      </c>
      <c r="F16" s="11" t="str">
        <f>[12]Dezembro!$B$9</f>
        <v>*</v>
      </c>
      <c r="G16" s="11" t="str">
        <f>[12]Dezembro!$B$10</f>
        <v>*</v>
      </c>
      <c r="H16" s="11" t="str">
        <f>[12]Dezembro!$B$11</f>
        <v>*</v>
      </c>
      <c r="I16" s="11" t="str">
        <f>[12]Dezembro!$B$12</f>
        <v>*</v>
      </c>
      <c r="J16" s="11" t="str">
        <f>[12]Dezembro!$B$13</f>
        <v>*</v>
      </c>
      <c r="K16" s="11" t="str">
        <f>[12]Dezembro!$B$14</f>
        <v>*</v>
      </c>
      <c r="L16" s="11" t="str">
        <f>[12]Dezembro!$B$15</f>
        <v>*</v>
      </c>
      <c r="M16" s="11" t="str">
        <f>[12]Dezembro!$B$16</f>
        <v>*</v>
      </c>
      <c r="N16" s="11" t="str">
        <f>[12]Dezembro!$B$17</f>
        <v>*</v>
      </c>
      <c r="O16" s="11" t="str">
        <f>[12]Dezembro!$B$18</f>
        <v>*</v>
      </c>
      <c r="P16" s="11" t="str">
        <f>[12]Dezembro!$B$19</f>
        <v>*</v>
      </c>
      <c r="Q16" s="11" t="str">
        <f>[12]Dezembro!$B$20</f>
        <v>*</v>
      </c>
      <c r="R16" s="11" t="str">
        <f>[12]Dezembro!$B$21</f>
        <v>*</v>
      </c>
      <c r="S16" s="11" t="str">
        <f>[12]Dezembro!$B$22</f>
        <v>*</v>
      </c>
      <c r="T16" s="11" t="str">
        <f>[12]Dezembro!$B$23</f>
        <v>*</v>
      </c>
      <c r="U16" s="11" t="str">
        <f>[12]Dezembro!$B$24</f>
        <v>*</v>
      </c>
      <c r="V16" s="11" t="str">
        <f>[12]Dezembro!$B$25</f>
        <v>*</v>
      </c>
      <c r="W16" s="11" t="str">
        <f>[12]Dezembro!$B$26</f>
        <v>*</v>
      </c>
      <c r="X16" s="11" t="str">
        <f>[12]Dezembro!$B$27</f>
        <v>*</v>
      </c>
      <c r="Y16" s="11" t="str">
        <f>[12]Dezembro!$B$28</f>
        <v>*</v>
      </c>
      <c r="Z16" s="11" t="str">
        <f>[12]Dezembro!$B$29</f>
        <v>*</v>
      </c>
      <c r="AA16" s="11" t="str">
        <f>[12]Dezembro!$B$30</f>
        <v>*</v>
      </c>
      <c r="AB16" s="11" t="str">
        <f>[12]Dezembro!$B$31</f>
        <v>*</v>
      </c>
      <c r="AC16" s="11" t="str">
        <f>[12]Dezembro!$B$32</f>
        <v>*</v>
      </c>
      <c r="AD16" s="11" t="str">
        <f>[12]Dezembro!$B$33</f>
        <v>*</v>
      </c>
      <c r="AE16" s="11" t="str">
        <f>[12]Dezembro!$B$34</f>
        <v>*</v>
      </c>
      <c r="AF16" s="11" t="str">
        <f>[12]Dezembro!$B$35</f>
        <v>*</v>
      </c>
      <c r="AG16" s="132" t="s">
        <v>226</v>
      </c>
      <c r="AK16" t="s">
        <v>47</v>
      </c>
    </row>
    <row r="17" spans="1:38" x14ac:dyDescent="0.2">
      <c r="A17" s="58" t="s">
        <v>2</v>
      </c>
      <c r="B17" s="11">
        <f>[13]Dezembro!$B$5</f>
        <v>26.254166666666666</v>
      </c>
      <c r="C17" s="11">
        <f>[13]Dezembro!$B$6</f>
        <v>25.012499999999999</v>
      </c>
      <c r="D17" s="11">
        <f>[13]Dezembro!$B$7</f>
        <v>24.145833333333343</v>
      </c>
      <c r="E17" s="11">
        <f>[13]Dezembro!$B$8</f>
        <v>25.437499999999996</v>
      </c>
      <c r="F17" s="11">
        <f>[13]Dezembro!$B$9</f>
        <v>23.5625</v>
      </c>
      <c r="G17" s="11">
        <f>[13]Dezembro!$B$10</f>
        <v>22.883333333333329</v>
      </c>
      <c r="H17" s="11">
        <f>[13]Dezembro!$B$11</f>
        <v>24.495833333333334</v>
      </c>
      <c r="I17" s="11">
        <f>[13]Dezembro!$B$12</f>
        <v>26.216666666666658</v>
      </c>
      <c r="J17" s="11">
        <f>[13]Dezembro!$B$13</f>
        <v>22.558333333333337</v>
      </c>
      <c r="K17" s="11">
        <f>[13]Dezembro!$B$14</f>
        <v>23.954166666666669</v>
      </c>
      <c r="L17" s="11">
        <f>[13]Dezembro!$B$15</f>
        <v>25.029166666666665</v>
      </c>
      <c r="M17" s="11">
        <f>[13]Dezembro!$B$16</f>
        <v>26.479166666666668</v>
      </c>
      <c r="N17" s="11">
        <f>[13]Dezembro!$B$17</f>
        <v>24.104166666666661</v>
      </c>
      <c r="O17" s="11">
        <f>[13]Dezembro!$B$18</f>
        <v>25.629166666666666</v>
      </c>
      <c r="P17" s="11">
        <f>[13]Dezembro!$B$19</f>
        <v>25.795833333333331</v>
      </c>
      <c r="Q17" s="11">
        <f>[13]Dezembro!$B$20</f>
        <v>25.474999999999998</v>
      </c>
      <c r="R17" s="11">
        <f>[13]Dezembro!$B$21</f>
        <v>23.125</v>
      </c>
      <c r="S17" s="11">
        <f>[13]Dezembro!$B$22</f>
        <v>23.337500000000002</v>
      </c>
      <c r="T17" s="11">
        <f>[13]Dezembro!$B$23</f>
        <v>26.008333333333329</v>
      </c>
      <c r="U17" s="11">
        <f>[13]Dezembro!$B$24</f>
        <v>26.916666666666668</v>
      </c>
      <c r="V17" s="11">
        <f>[13]Dezembro!$B$25</f>
        <v>23.308333333333334</v>
      </c>
      <c r="W17" s="11">
        <f>[13]Dezembro!$B$26</f>
        <v>22.1875</v>
      </c>
      <c r="X17" s="11">
        <f>[13]Dezembro!$B$27</f>
        <v>24.404166666666665</v>
      </c>
      <c r="Y17" s="11">
        <f>[13]Dezembro!$B$28</f>
        <v>26.462500000000002</v>
      </c>
      <c r="Z17" s="11">
        <f>[13]Dezembro!$B$29</f>
        <v>26.491666666666671</v>
      </c>
      <c r="AA17" s="11">
        <f>[13]Dezembro!$B$30</f>
        <v>25.820833333333329</v>
      </c>
      <c r="AB17" s="11">
        <f>[13]Dezembro!$B$31</f>
        <v>25.766666666666666</v>
      </c>
      <c r="AC17" s="11">
        <f>[13]Dezembro!$B$32</f>
        <v>25.316666666666666</v>
      </c>
      <c r="AD17" s="11">
        <f>[13]Dezembro!$B$33</f>
        <v>26.170833333333338</v>
      </c>
      <c r="AE17" s="11">
        <f>[13]Dezembro!$B$34</f>
        <v>27.362500000000001</v>
      </c>
      <c r="AF17" s="11">
        <f>[13]Dezembro!$B$35</f>
        <v>24.591666666666669</v>
      </c>
      <c r="AG17" s="93">
        <f t="shared" ref="AG17:AG22" si="3">AVERAGE(B17:AF17)</f>
        <v>24.977553763440863</v>
      </c>
      <c r="AI17" s="12" t="s">
        <v>47</v>
      </c>
    </row>
    <row r="18" spans="1:38" x14ac:dyDescent="0.2">
      <c r="A18" s="58" t="s">
        <v>3</v>
      </c>
      <c r="B18" s="11">
        <f>[14]Dezembro!$B$5</f>
        <v>26.554166666666671</v>
      </c>
      <c r="C18" s="11">
        <f>[14]Dezembro!$B$6</f>
        <v>25.833333333333329</v>
      </c>
      <c r="D18" s="11">
        <f>[14]Dezembro!$B$7</f>
        <v>25.474999999999998</v>
      </c>
      <c r="E18" s="11">
        <f>[14]Dezembro!$B$8</f>
        <v>24.716666666666665</v>
      </c>
      <c r="F18" s="11">
        <f>[14]Dezembro!$B$9</f>
        <v>25.608695652173907</v>
      </c>
      <c r="G18" s="11">
        <f>[14]Dezembro!$B$10</f>
        <v>24.391304347826093</v>
      </c>
      <c r="H18" s="11">
        <f>[14]Dezembro!$B$11</f>
        <v>26.283333333333335</v>
      </c>
      <c r="I18" s="11">
        <f>[14]Dezembro!$B$12</f>
        <v>26.508333333333336</v>
      </c>
      <c r="J18" s="11">
        <f>[14]Dezembro!$B$13</f>
        <v>24.437499999999996</v>
      </c>
      <c r="K18" s="11">
        <f>[14]Dezembro!$B$14</f>
        <v>24.795833333333331</v>
      </c>
      <c r="L18" s="11">
        <f>[14]Dezembro!$B$15</f>
        <v>23.983333333333331</v>
      </c>
      <c r="M18" s="11">
        <f>[14]Dezembro!$B$16</f>
        <v>23.375000000000004</v>
      </c>
      <c r="N18" s="11">
        <f>[14]Dezembro!$B$17</f>
        <v>24.466666666666669</v>
      </c>
      <c r="O18" s="11">
        <f>[14]Dezembro!$B$18</f>
        <v>25.841666666666669</v>
      </c>
      <c r="P18" s="11">
        <f>[14]Dezembro!$B$19</f>
        <v>26.479166666666671</v>
      </c>
      <c r="Q18" s="11">
        <f>[14]Dezembro!$B$20</f>
        <v>27.599999999999998</v>
      </c>
      <c r="R18" s="11">
        <f>[14]Dezembro!$B$21</f>
        <v>23.904166666666665</v>
      </c>
      <c r="S18" s="11">
        <f>[14]Dezembro!$B$22</f>
        <v>24.224999999999998</v>
      </c>
      <c r="T18" s="11">
        <f>[14]Dezembro!$B$23</f>
        <v>24.108333333333331</v>
      </c>
      <c r="U18" s="11">
        <f>[14]Dezembro!$B$24</f>
        <v>25.512500000000003</v>
      </c>
      <c r="V18" s="11">
        <f>[14]Dezembro!$B$25</f>
        <v>24.291666666666668</v>
      </c>
      <c r="W18" s="11">
        <f>[14]Dezembro!$B$26</f>
        <v>23.217391304347824</v>
      </c>
      <c r="X18" s="11">
        <f>[14]Dezembro!$B$27</f>
        <v>24.824999999999999</v>
      </c>
      <c r="Y18" s="11">
        <f>[14]Dezembro!$B$28</f>
        <v>25.126086956521743</v>
      </c>
      <c r="Z18" s="11">
        <f>[14]Dezembro!$B$29</f>
        <v>27.037499999999998</v>
      </c>
      <c r="AA18" s="11">
        <f>[14]Dezembro!$B$30</f>
        <v>26.983333333333331</v>
      </c>
      <c r="AB18" s="11">
        <f>[14]Dezembro!$B$31</f>
        <v>27.791666666666668</v>
      </c>
      <c r="AC18" s="11">
        <f>[14]Dezembro!$B$32</f>
        <v>26.958333333333332</v>
      </c>
      <c r="AD18" s="11">
        <f>[14]Dezembro!$B$33</f>
        <v>26.933333333333334</v>
      </c>
      <c r="AE18" s="11">
        <f>[14]Dezembro!$B$34</f>
        <v>28.012499999999999</v>
      </c>
      <c r="AF18" s="11">
        <f>[14]Dezembro!$B$35</f>
        <v>27.029166666666665</v>
      </c>
      <c r="AG18" s="93">
        <f>AVERAGE(B18:AF18)</f>
        <v>25.558257363253865</v>
      </c>
      <c r="AH18" s="12" t="s">
        <v>47</v>
      </c>
      <c r="AI18" s="12" t="s">
        <v>47</v>
      </c>
      <c r="AK18" t="s">
        <v>47</v>
      </c>
      <c r="AL18" t="s">
        <v>47</v>
      </c>
    </row>
    <row r="19" spans="1:38" x14ac:dyDescent="0.2">
      <c r="A19" s="58" t="s">
        <v>4</v>
      </c>
      <c r="B19" s="11">
        <f>[15]Dezembro!$B$5</f>
        <v>25.191666666666666</v>
      </c>
      <c r="C19" s="11">
        <f>[15]Dezembro!$B$6</f>
        <v>23.05416666666666</v>
      </c>
      <c r="D19" s="11">
        <f>[15]Dezembro!$B$7</f>
        <v>23.312500000000004</v>
      </c>
      <c r="E19" s="11">
        <f>[15]Dezembro!$B$8</f>
        <v>23.845833333333331</v>
      </c>
      <c r="F19" s="11">
        <f>[15]Dezembro!$B$9</f>
        <v>23.670833333333331</v>
      </c>
      <c r="G19" s="11">
        <f>[15]Dezembro!$B$10</f>
        <v>24.125</v>
      </c>
      <c r="H19" s="11">
        <f>[15]Dezembro!$B$11</f>
        <v>24.441666666666666</v>
      </c>
      <c r="I19" s="11">
        <f>[15]Dezembro!$B$12</f>
        <v>25.3125</v>
      </c>
      <c r="J19" s="11">
        <f>[15]Dezembro!$B$13</f>
        <v>23.912499999999998</v>
      </c>
      <c r="K19" s="11">
        <f>[15]Dezembro!$B$14</f>
        <v>22.508333333333329</v>
      </c>
      <c r="L19" s="11">
        <f>[15]Dezembro!$B$15</f>
        <v>22.758333333333336</v>
      </c>
      <c r="M19" s="11">
        <f>[15]Dezembro!$B$16</f>
        <v>22.854166666666668</v>
      </c>
      <c r="N19" s="11">
        <f>[15]Dezembro!$B$17</f>
        <v>21.854166666666668</v>
      </c>
      <c r="O19" s="11">
        <f>[15]Dezembro!$B$18</f>
        <v>23.670833333333338</v>
      </c>
      <c r="P19" s="11">
        <f>[15]Dezembro!$B$19</f>
        <v>24.429166666666671</v>
      </c>
      <c r="Q19" s="11">
        <f>[15]Dezembro!$B$20</f>
        <v>25.174999999999994</v>
      </c>
      <c r="R19" s="11">
        <f>[15]Dezembro!$B$21</f>
        <v>22.579166666666662</v>
      </c>
      <c r="S19" s="11">
        <f>[15]Dezembro!$B$22</f>
        <v>22.375</v>
      </c>
      <c r="T19" s="11">
        <f>[15]Dezembro!$B$23</f>
        <v>22.054166666666664</v>
      </c>
      <c r="U19" s="11">
        <f>[15]Dezembro!$B$24</f>
        <v>23.791666666666668</v>
      </c>
      <c r="V19" s="11">
        <f>[15]Dezembro!$B$25</f>
        <v>23.791666666666668</v>
      </c>
      <c r="W19" s="11">
        <f>[15]Dezembro!$B$26</f>
        <v>21.637500000000003</v>
      </c>
      <c r="X19" s="11">
        <f>[15]Dezembro!$B$27</f>
        <v>23.604166666666668</v>
      </c>
      <c r="Y19" s="11">
        <f>[15]Dezembro!$B$28</f>
        <v>24.629166666666674</v>
      </c>
      <c r="Z19" s="11">
        <f>[15]Dezembro!$B$29</f>
        <v>24.716666666666658</v>
      </c>
      <c r="AA19" s="11">
        <f>[15]Dezembro!$B$30</f>
        <v>24.637500000000003</v>
      </c>
      <c r="AB19" s="11">
        <f>[15]Dezembro!$B$31</f>
        <v>24.858333333333331</v>
      </c>
      <c r="AC19" s="11">
        <f>[15]Dezembro!$B$32</f>
        <v>24.120833333333334</v>
      </c>
      <c r="AD19" s="11">
        <f>[15]Dezembro!$B$33</f>
        <v>26.425000000000001</v>
      </c>
      <c r="AE19" s="11">
        <f>[15]Dezembro!$B$34</f>
        <v>26.279166666666665</v>
      </c>
      <c r="AF19" s="11">
        <f>[15]Dezembro!$B$35</f>
        <v>25.5</v>
      </c>
      <c r="AG19" s="93">
        <f t="shared" si="3"/>
        <v>23.906989247311831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[16]Dezembro!$B$5</f>
        <v>27.824999999999999</v>
      </c>
      <c r="C20" s="11">
        <f>[16]Dezembro!$B$6</f>
        <v>27.445833333333326</v>
      </c>
      <c r="D20" s="11">
        <f>[16]Dezembro!$B$7</f>
        <v>27.541666666666668</v>
      </c>
      <c r="E20" s="11">
        <f>[16]Dezembro!$B$8</f>
        <v>29.960869565217394</v>
      </c>
      <c r="F20" s="11">
        <f>[16]Dezembro!$B$9</f>
        <v>28.058333333333326</v>
      </c>
      <c r="G20" s="11">
        <f>[16]Dezembro!$B$10</f>
        <v>24.858333333333331</v>
      </c>
      <c r="H20" s="11">
        <f>[16]Dezembro!$B$11</f>
        <v>28.849999999999998</v>
      </c>
      <c r="I20" s="11">
        <f>[16]Dezembro!$B$12</f>
        <v>29.475000000000005</v>
      </c>
      <c r="J20" s="11">
        <f>[16]Dezembro!$B$13</f>
        <v>26.037499999999994</v>
      </c>
      <c r="K20" s="11">
        <f>[16]Dezembro!$B$14</f>
        <v>27.191666666666663</v>
      </c>
      <c r="L20" s="11">
        <f>[16]Dezembro!$B$15</f>
        <v>29.204166666666666</v>
      </c>
      <c r="M20" s="11">
        <f>[16]Dezembro!$B$16</f>
        <v>30.420833333333334</v>
      </c>
      <c r="N20" s="11">
        <f>[16]Dezembro!$B$17</f>
        <v>27.104166666666671</v>
      </c>
      <c r="O20" s="11">
        <f>[16]Dezembro!$B$18</f>
        <v>27.487500000000001</v>
      </c>
      <c r="P20" s="11">
        <f>[16]Dezembro!$B$19</f>
        <v>28.954166666666666</v>
      </c>
      <c r="Q20" s="11">
        <f>[16]Dezembro!$B$20</f>
        <v>29.058333333333334</v>
      </c>
      <c r="R20" s="11">
        <f>[16]Dezembro!$B$21</f>
        <v>24.583333333333339</v>
      </c>
      <c r="S20" s="11">
        <f>[16]Dezembro!$B$22</f>
        <v>26.100000000000005</v>
      </c>
      <c r="T20" s="11">
        <f>[16]Dezembro!$B$23</f>
        <v>27.304166666666671</v>
      </c>
      <c r="U20" s="11">
        <f>[16]Dezembro!$B$24</f>
        <v>27.608333333333331</v>
      </c>
      <c r="V20" s="11">
        <f>[16]Dezembro!$B$25</f>
        <v>25.666666666666671</v>
      </c>
      <c r="W20" s="11">
        <f>[16]Dezembro!$B$26</f>
        <v>25.639130434782611</v>
      </c>
      <c r="X20" s="11">
        <f>[16]Dezembro!$B$27</f>
        <v>27.3</v>
      </c>
      <c r="Y20" s="11">
        <f>[16]Dezembro!$B$28</f>
        <v>29.286956521739135</v>
      </c>
      <c r="Z20" s="11">
        <f>[16]Dezembro!$B$29</f>
        <v>30.625000000000004</v>
      </c>
      <c r="AA20" s="11">
        <f>[16]Dezembro!$B$30</f>
        <v>28.262500000000003</v>
      </c>
      <c r="AB20" s="11">
        <f>[16]Dezembro!$B$31</f>
        <v>29.591666666666669</v>
      </c>
      <c r="AC20" s="11">
        <f>[16]Dezembro!$B$32</f>
        <v>29.504166666666666</v>
      </c>
      <c r="AD20" s="11">
        <f>[16]Dezembro!$B$33</f>
        <v>28.599999999999994</v>
      </c>
      <c r="AE20" s="11">
        <f>[16]Dezembro!$B$34</f>
        <v>29.745833333333337</v>
      </c>
      <c r="AF20" s="11">
        <f>[16]Dezembro!$B$35</f>
        <v>27.629166666666674</v>
      </c>
      <c r="AG20" s="93">
        <f t="shared" si="3"/>
        <v>27.965170640486214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[17]Dezembro!$B$5</f>
        <v>25.525000000000002</v>
      </c>
      <c r="C21" s="11">
        <f>[17]Dezembro!$B$6</f>
        <v>24.370833333333334</v>
      </c>
      <c r="D21" s="11">
        <f>[17]Dezembro!$B$7</f>
        <v>24.154166666666665</v>
      </c>
      <c r="E21" s="11">
        <f>[17]Dezembro!$B$8</f>
        <v>23.683333333333337</v>
      </c>
      <c r="F21" s="11">
        <f>[17]Dezembro!$B$9</f>
        <v>23.733333333333334</v>
      </c>
      <c r="G21" s="11">
        <f>[17]Dezembro!$B$10</f>
        <v>23.95</v>
      </c>
      <c r="H21" s="11">
        <f>[17]Dezembro!$B$11</f>
        <v>25.041666666666668</v>
      </c>
      <c r="I21" s="11">
        <f>[17]Dezembro!$B$12</f>
        <v>24.054166666666671</v>
      </c>
      <c r="J21" s="11">
        <f>[17]Dezembro!$B$13</f>
        <v>23.95</v>
      </c>
      <c r="K21" s="11">
        <f>[17]Dezembro!$B$14</f>
        <v>22.908333333333331</v>
      </c>
      <c r="L21" s="11">
        <f>[17]Dezembro!$B$15</f>
        <v>23.912499999999998</v>
      </c>
      <c r="M21" s="11">
        <f>[17]Dezembro!$B$16</f>
        <v>24.999999999999996</v>
      </c>
      <c r="N21" s="11">
        <f>[17]Dezembro!$B$17</f>
        <v>23.183333333333337</v>
      </c>
      <c r="O21" s="11">
        <f>[17]Dezembro!$B$18</f>
        <v>23.741666666666664</v>
      </c>
      <c r="P21" s="11">
        <f>[17]Dezembro!$B$19</f>
        <v>24.391666666666666</v>
      </c>
      <c r="Q21" s="11">
        <f>[17]Dezembro!$B$20</f>
        <v>25.591666666666665</v>
      </c>
      <c r="R21" s="11">
        <f>[17]Dezembro!$B$21</f>
        <v>22.962499999999995</v>
      </c>
      <c r="S21" s="11">
        <f>[17]Dezembro!$B$22</f>
        <v>23.104166666666661</v>
      </c>
      <c r="T21" s="11">
        <f>[17]Dezembro!$B$23</f>
        <v>23.074999999999999</v>
      </c>
      <c r="U21" s="11">
        <f>[17]Dezembro!$B$24</f>
        <v>25.008333333333336</v>
      </c>
      <c r="V21" s="11">
        <f>[17]Dezembro!$B$25</f>
        <v>23.945833333333326</v>
      </c>
      <c r="W21" s="11">
        <f>[17]Dezembro!$B$26</f>
        <v>21.55</v>
      </c>
      <c r="X21" s="11">
        <f>[17]Dezembro!$B$27</f>
        <v>24.099999999999998</v>
      </c>
      <c r="Y21" s="11">
        <f>[17]Dezembro!$B$28</f>
        <v>25.241666666666664</v>
      </c>
      <c r="Z21" s="11">
        <f>[17]Dezembro!$B$29</f>
        <v>26.066666666666666</v>
      </c>
      <c r="AA21" s="11">
        <f>[17]Dezembro!$B$30</f>
        <v>24.062499999999996</v>
      </c>
      <c r="AB21" s="11">
        <f>[17]Dezembro!$B$31</f>
        <v>24.312499999999996</v>
      </c>
      <c r="AC21" s="11">
        <f>[17]Dezembro!$B$32</f>
        <v>24.8</v>
      </c>
      <c r="AD21" s="11">
        <f>[17]Dezembro!$B$33</f>
        <v>26.529166666666665</v>
      </c>
      <c r="AE21" s="11">
        <f>[17]Dezembro!$B$34</f>
        <v>26.366666666666671</v>
      </c>
      <c r="AF21" s="11">
        <f>[17]Dezembro!$B$35</f>
        <v>25.862500000000001</v>
      </c>
      <c r="AG21" s="93">
        <f>AVERAGE(B21:AF21)</f>
        <v>24.32836021505376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[18]Dezembro!$B$5</f>
        <v>28.891666666666669</v>
      </c>
      <c r="C22" s="11">
        <f>[18]Dezembro!$B$6</f>
        <v>28.58461538461539</v>
      </c>
      <c r="D22" s="11">
        <f>[18]Dezembro!$B$7</f>
        <v>28.959999999999997</v>
      </c>
      <c r="E22" s="11">
        <f>[18]Dezembro!$B$8</f>
        <v>28.976923076923075</v>
      </c>
      <c r="F22" s="11">
        <f>[18]Dezembro!$B$9</f>
        <v>27.866666666666664</v>
      </c>
      <c r="G22" s="11">
        <f>[18]Dezembro!$B$10</f>
        <v>25.675000000000001</v>
      </c>
      <c r="H22" s="11">
        <f>[18]Dezembro!$B$11</f>
        <v>26.954166666666666</v>
      </c>
      <c r="I22" s="11">
        <f>[18]Dezembro!$B$12</f>
        <v>28.931818181818183</v>
      </c>
      <c r="J22" s="11">
        <f>[18]Dezembro!$B$13</f>
        <v>25.375000000000004</v>
      </c>
      <c r="K22" s="11">
        <f>[18]Dezembro!$B$14</f>
        <v>24.469565217391303</v>
      </c>
      <c r="L22" s="11">
        <f>[18]Dezembro!$B$15</f>
        <v>26.787499999999998</v>
      </c>
      <c r="M22" s="11">
        <f>[18]Dezembro!$B$16</f>
        <v>28.162499999999994</v>
      </c>
      <c r="N22" s="11">
        <f>[18]Dezembro!$B$17</f>
        <v>25.416666666666668</v>
      </c>
      <c r="O22" s="11">
        <f>[18]Dezembro!$B$18</f>
        <v>26.775000000000006</v>
      </c>
      <c r="P22" s="11">
        <f>[18]Dezembro!$B$19</f>
        <v>25.750000000000011</v>
      </c>
      <c r="Q22" s="11">
        <f>[18]Dezembro!$B$20</f>
        <v>26.470833333333328</v>
      </c>
      <c r="R22" s="11">
        <f>[18]Dezembro!$B$21</f>
        <v>25.220833333333335</v>
      </c>
      <c r="S22" s="11">
        <f>[18]Dezembro!$B$22</f>
        <v>25.391666666666669</v>
      </c>
      <c r="T22" s="11">
        <f>[18]Dezembro!$B$23</f>
        <v>25.712499999999995</v>
      </c>
      <c r="U22" s="11">
        <f>[18]Dezembro!$B$24</f>
        <v>27.862500000000001</v>
      </c>
      <c r="V22" s="11">
        <f>[18]Dezembro!$B$25</f>
        <v>26.100000000000005</v>
      </c>
      <c r="W22" s="11">
        <f>[18]Dezembro!$B$26</f>
        <v>23.058333333333341</v>
      </c>
      <c r="X22" s="11">
        <f>[18]Dezembro!$B$27</f>
        <v>24.7</v>
      </c>
      <c r="Y22" s="11">
        <f>[18]Dezembro!$B$28</f>
        <v>27.686956521739134</v>
      </c>
      <c r="Z22" s="11">
        <f>[18]Dezembro!$B$29</f>
        <v>26.441666666666663</v>
      </c>
      <c r="AA22" s="11">
        <f>[18]Dezembro!$B$30</f>
        <v>26.370833333333337</v>
      </c>
      <c r="AB22" s="11">
        <f>[18]Dezembro!$B$31</f>
        <v>26.758333333333329</v>
      </c>
      <c r="AC22" s="11">
        <f>[18]Dezembro!$B$32</f>
        <v>27.341666666666665</v>
      </c>
      <c r="AD22" s="11">
        <f>[18]Dezembro!$B$33</f>
        <v>27.200000000000006</v>
      </c>
      <c r="AE22" s="11">
        <f>[18]Dezembro!$B$34</f>
        <v>29.066666666666663</v>
      </c>
      <c r="AF22" s="11">
        <f>[18]Dezembro!$B$35</f>
        <v>26.799999999999997</v>
      </c>
      <c r="AG22" s="93">
        <f t="shared" si="3"/>
        <v>26.766447689757658</v>
      </c>
      <c r="AH22" t="s">
        <v>47</v>
      </c>
      <c r="AK22" t="s">
        <v>47</v>
      </c>
    </row>
    <row r="23" spans="1:38" x14ac:dyDescent="0.2">
      <c r="A23" s="58" t="s">
        <v>7</v>
      </c>
      <c r="B23" s="11">
        <f>[19]Dezembro!$B$5</f>
        <v>26.187500000000004</v>
      </c>
      <c r="C23" s="11">
        <f>[19]Dezembro!$B$6</f>
        <v>24.891666666666666</v>
      </c>
      <c r="D23" s="11">
        <f>[19]Dezembro!$B$7</f>
        <v>24.666666666666671</v>
      </c>
      <c r="E23" s="11">
        <f>[19]Dezembro!$B$8</f>
        <v>24.029166666666665</v>
      </c>
      <c r="F23" s="11">
        <f>[19]Dezembro!$B$9</f>
        <v>22.383333333333336</v>
      </c>
      <c r="G23" s="11">
        <f>[19]Dezembro!$B$10</f>
        <v>22.862499999999997</v>
      </c>
      <c r="H23" s="11">
        <f>[19]Dezembro!$B$11</f>
        <v>23.475000000000005</v>
      </c>
      <c r="I23" s="11">
        <f>[19]Dezembro!$B$12</f>
        <v>25.645833333333332</v>
      </c>
      <c r="J23" s="11">
        <f>[19]Dezembro!$B$13</f>
        <v>22.258333333333336</v>
      </c>
      <c r="K23" s="11">
        <f>[19]Dezembro!$B$14</f>
        <v>24.970833333333328</v>
      </c>
      <c r="L23" s="11">
        <f>[19]Dezembro!$B$15</f>
        <v>25.550000000000008</v>
      </c>
      <c r="M23" s="11">
        <f>[19]Dezembro!$B$16</f>
        <v>25.054166666666671</v>
      </c>
      <c r="N23" s="11">
        <f>[19]Dezembro!$B$17</f>
        <v>24.429166666666664</v>
      </c>
      <c r="O23" s="11">
        <f>[19]Dezembro!$B$18</f>
        <v>24.870833333333334</v>
      </c>
      <c r="P23" s="11">
        <f>[19]Dezembro!$B$19</f>
        <v>25.104166666666668</v>
      </c>
      <c r="Q23" s="11">
        <f>[19]Dezembro!$B$20</f>
        <v>22.816666666666666</v>
      </c>
      <c r="R23" s="11">
        <f>[19]Dezembro!$B$21</f>
        <v>21.774999999999999</v>
      </c>
      <c r="S23" s="11">
        <f>[19]Dezembro!$B$22</f>
        <v>23.661538461538459</v>
      </c>
      <c r="T23" s="11">
        <f>[19]Dezembro!$B$23</f>
        <v>24.349999999999998</v>
      </c>
      <c r="U23" s="11">
        <f>[19]Dezembro!$B$24</f>
        <v>25.716666666666665</v>
      </c>
      <c r="V23" s="11">
        <f>[19]Dezembro!$B$25</f>
        <v>21.970833333333335</v>
      </c>
      <c r="W23" s="11">
        <f>[19]Dezembro!$B$26</f>
        <v>23.504166666666663</v>
      </c>
      <c r="X23" s="11">
        <f>[19]Dezembro!$B$27</f>
        <v>23.604166666666671</v>
      </c>
      <c r="Y23" s="11">
        <f>[19]Dezembro!$B$28</f>
        <v>25.4375</v>
      </c>
      <c r="Z23" s="11">
        <f>[19]Dezembro!$B$29</f>
        <v>27.408333333333335</v>
      </c>
      <c r="AA23" s="11">
        <f>[19]Dezembro!$B$30</f>
        <v>26.812500000000011</v>
      </c>
      <c r="AB23" s="11">
        <f>[19]Dezembro!$B$31</f>
        <v>28.387499999999999</v>
      </c>
      <c r="AC23" s="11">
        <f>[19]Dezembro!$B$32</f>
        <v>27.487500000000008</v>
      </c>
      <c r="AD23" s="11">
        <f>[19]Dezembro!$B$33</f>
        <v>27.849999999999998</v>
      </c>
      <c r="AE23" s="11">
        <f>[19]Dezembro!$B$34</f>
        <v>28.883333333333326</v>
      </c>
      <c r="AF23" s="11">
        <f>[19]Dezembro!$B$35</f>
        <v>27.291666666666661</v>
      </c>
      <c r="AG23" s="93">
        <f>AVERAGE(B23:AF23)</f>
        <v>24.946339950372206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[20]Dezembro!$B$5</f>
        <v>*</v>
      </c>
      <c r="C24" s="11" t="str">
        <f>[20]Dezembro!$B$6</f>
        <v>*</v>
      </c>
      <c r="D24" s="11" t="str">
        <f>[20]Dezembro!$B$7</f>
        <v>*</v>
      </c>
      <c r="E24" s="11" t="str">
        <f>[20]Dezembro!$B$8</f>
        <v>*</v>
      </c>
      <c r="F24" s="11" t="str">
        <f>[20]Dezembro!$B$9</f>
        <v>*</v>
      </c>
      <c r="G24" s="11" t="str">
        <f>[20]Dezembro!$B$10</f>
        <v>*</v>
      </c>
      <c r="H24" s="11" t="str">
        <f>[20]Dezembro!$B$11</f>
        <v>*</v>
      </c>
      <c r="I24" s="11" t="str">
        <f>[20]Dezembro!$B$12</f>
        <v>*</v>
      </c>
      <c r="J24" s="11" t="str">
        <f>[20]Dezembro!$B$13</f>
        <v>*</v>
      </c>
      <c r="K24" s="11" t="str">
        <f>[20]Dezembro!$B$14</f>
        <v>*</v>
      </c>
      <c r="L24" s="11" t="str">
        <f>[20]Dezembro!$B$15</f>
        <v>*</v>
      </c>
      <c r="M24" s="11" t="str">
        <f>[20]Dezembro!$B$16</f>
        <v>*</v>
      </c>
      <c r="N24" s="11" t="str">
        <f>[20]Dezembro!$B$17</f>
        <v>*</v>
      </c>
      <c r="O24" s="11" t="str">
        <f>[20]Dezembro!$B$18</f>
        <v>*</v>
      </c>
      <c r="P24" s="11" t="str">
        <f>[20]Dezembro!$B$19</f>
        <v>*</v>
      </c>
      <c r="Q24" s="11" t="str">
        <f>[20]Dezembro!$B$20</f>
        <v>*</v>
      </c>
      <c r="R24" s="11" t="str">
        <f>[20]Dezembro!$B$21</f>
        <v>*</v>
      </c>
      <c r="S24" s="11" t="str">
        <f>[20]Dezembro!$B$22</f>
        <v>*</v>
      </c>
      <c r="T24" s="11" t="str">
        <f>[20]Dezembro!$B$23</f>
        <v>*</v>
      </c>
      <c r="U24" s="11" t="str">
        <f>[20]Dezembro!$B$24</f>
        <v>*</v>
      </c>
      <c r="V24" s="11" t="str">
        <f>[20]Dezembro!$B$25</f>
        <v>*</v>
      </c>
      <c r="W24" s="11" t="str">
        <f>[20]Dezembro!$B$26</f>
        <v>*</v>
      </c>
      <c r="X24" s="11" t="str">
        <f>[20]Dezembro!$B$27</f>
        <v>*</v>
      </c>
      <c r="Y24" s="11" t="str">
        <f>[20]Dezembro!$B$28</f>
        <v>*</v>
      </c>
      <c r="Z24" s="11" t="str">
        <f>[20]Dezembro!$B$29</f>
        <v>*</v>
      </c>
      <c r="AA24" s="11" t="str">
        <f>[20]Dezembro!$B$30</f>
        <v>*</v>
      </c>
      <c r="AB24" s="11" t="str">
        <f>[20]Dezembro!$B$31</f>
        <v>*</v>
      </c>
      <c r="AC24" s="11" t="str">
        <f>[20]Dezembro!$B$32</f>
        <v>*</v>
      </c>
      <c r="AD24" s="11" t="str">
        <f>[20]Dezembro!$B$33</f>
        <v>*</v>
      </c>
      <c r="AE24" s="11" t="str">
        <f>[20]Dezembro!$B$34</f>
        <v>*</v>
      </c>
      <c r="AF24" s="11" t="str">
        <f>[20]Dezembro!$B$35</f>
        <v>*</v>
      </c>
      <c r="AG24" s="138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[21]Dezembro!$B$5</f>
        <v>25.529166666666669</v>
      </c>
      <c r="C25" s="11">
        <f>[21]Dezembro!$B$6</f>
        <v>26.095833333333335</v>
      </c>
      <c r="D25" s="11">
        <f>[21]Dezembro!$B$7</f>
        <v>25.100000000000005</v>
      </c>
      <c r="E25" s="11">
        <f>[21]Dezembro!$B$8</f>
        <v>23.325000000000003</v>
      </c>
      <c r="F25" s="11">
        <f>[21]Dezembro!$B$9</f>
        <v>23.104166666666668</v>
      </c>
      <c r="G25" s="11">
        <f>[21]Dezembro!$B$10</f>
        <v>22.295833333333334</v>
      </c>
      <c r="H25" s="11">
        <f>[21]Dezembro!$B$11</f>
        <v>22.733333333333334</v>
      </c>
      <c r="I25" s="11">
        <f>[21]Dezembro!$B$12</f>
        <v>22.583333333333332</v>
      </c>
      <c r="J25" s="11">
        <f>[21]Dezembro!$B$13</f>
        <v>21.654166666666665</v>
      </c>
      <c r="K25" s="11">
        <f>[21]Dezembro!$B$14</f>
        <v>25.745833333333326</v>
      </c>
      <c r="L25" s="11">
        <f>[21]Dezembro!$B$15</f>
        <v>24.487499999999997</v>
      </c>
      <c r="M25" s="11">
        <f>[21]Dezembro!$B$16</f>
        <v>23.724999999999998</v>
      </c>
      <c r="N25" s="11">
        <f>[21]Dezembro!$B$17</f>
        <v>24.254166666666666</v>
      </c>
      <c r="O25" s="11">
        <f>[21]Dezembro!$B$18</f>
        <v>26.595833333333335</v>
      </c>
      <c r="P25" s="11">
        <f>[21]Dezembro!$B$19</f>
        <v>26.962499999999995</v>
      </c>
      <c r="Q25" s="11">
        <f>[21]Dezembro!$B$20</f>
        <v>21.558333333333326</v>
      </c>
      <c r="R25" s="11">
        <f>[21]Dezembro!$B$21</f>
        <v>21.358333333333331</v>
      </c>
      <c r="S25" s="11">
        <f>[21]Dezembro!$B$22</f>
        <v>23.141666666666666</v>
      </c>
      <c r="T25" s="11">
        <f>[21]Dezembro!$B$23</f>
        <v>23.191666666666663</v>
      </c>
      <c r="U25" s="11">
        <f>[21]Dezembro!$B$24</f>
        <v>25.112499999999997</v>
      </c>
      <c r="V25" s="11">
        <f>[21]Dezembro!$B$25</f>
        <v>22.949999999999992</v>
      </c>
      <c r="W25" s="11">
        <f>[21]Dezembro!$B$26</f>
        <v>23.541666666666661</v>
      </c>
      <c r="X25" s="11">
        <f>[21]Dezembro!$B$27</f>
        <v>23.808333333333334</v>
      </c>
      <c r="Y25" s="11">
        <f>[21]Dezembro!$B$28</f>
        <v>24.279166666666665</v>
      </c>
      <c r="Z25" s="11">
        <f>[21]Dezembro!$B$29</f>
        <v>28.037500000000005</v>
      </c>
      <c r="AA25" s="11">
        <f>[21]Dezembro!$B$30</f>
        <v>28.829166666666676</v>
      </c>
      <c r="AB25" s="11">
        <f>[21]Dezembro!$B$31</f>
        <v>28.949999999999992</v>
      </c>
      <c r="AC25" s="11">
        <f>[21]Dezembro!$B$32</f>
        <v>28.537499999999998</v>
      </c>
      <c r="AD25" s="11">
        <f>[21]Dezembro!$B$33</f>
        <v>28.008333333333329</v>
      </c>
      <c r="AE25" s="11">
        <f>[21]Dezembro!$B$34</f>
        <v>28.629166666666659</v>
      </c>
      <c r="AF25" s="11">
        <f>[21]Dezembro!$B$35</f>
        <v>27.670833333333334</v>
      </c>
      <c r="AG25" s="97">
        <f t="shared" ref="AG25:AG26" si="4">AVERAGE(B25:AF25)</f>
        <v>24.896639784946238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[22]Dezembro!$B$5</f>
        <v>26.487499999999997</v>
      </c>
      <c r="C26" s="11">
        <f>[22]Dezembro!$B$6</f>
        <v>25.712499999999995</v>
      </c>
      <c r="D26" s="11">
        <f>[22]Dezembro!$B$7</f>
        <v>25.237499999999997</v>
      </c>
      <c r="E26" s="11">
        <f>[22]Dezembro!$B$8</f>
        <v>24.425000000000001</v>
      </c>
      <c r="F26" s="11">
        <f>[22]Dezembro!$B$9</f>
        <v>23.158333333333335</v>
      </c>
      <c r="G26" s="11">
        <f>[22]Dezembro!$B$10</f>
        <v>24.329166666666669</v>
      </c>
      <c r="H26" s="11">
        <f>[22]Dezembro!$B$11</f>
        <v>25.312499999999996</v>
      </c>
      <c r="I26" s="11">
        <f>[22]Dezembro!$B$12</f>
        <v>26.099999999999998</v>
      </c>
      <c r="J26" s="11">
        <f>[22]Dezembro!$B$13</f>
        <v>23.212499999999995</v>
      </c>
      <c r="K26" s="11">
        <f>[22]Dezembro!$B$14</f>
        <v>25.708333333333332</v>
      </c>
      <c r="L26" s="11">
        <f>[22]Dezembro!$B$15</f>
        <v>26.254166666666666</v>
      </c>
      <c r="M26" s="11">
        <f>[22]Dezembro!$B$16</f>
        <v>25.483333333333324</v>
      </c>
      <c r="N26" s="11">
        <f>[22]Dezembro!$B$17</f>
        <v>25.012500000000003</v>
      </c>
      <c r="O26" s="11">
        <f>[22]Dezembro!$B$18</f>
        <v>25.166666666666671</v>
      </c>
      <c r="P26" s="11">
        <f>[22]Dezembro!$B$19</f>
        <v>25.604166666666668</v>
      </c>
      <c r="Q26" s="11">
        <f>[22]Dezembro!$B$20</f>
        <v>22.845833333333331</v>
      </c>
      <c r="R26" s="11">
        <f>[22]Dezembro!$B$21</f>
        <v>21.783333333333331</v>
      </c>
      <c r="S26" s="11">
        <f>[22]Dezembro!$B$22</f>
        <v>23.037500000000005</v>
      </c>
      <c r="T26" s="11">
        <f>[22]Dezembro!$B$23</f>
        <v>25.287500000000005</v>
      </c>
      <c r="U26" s="11">
        <f>[22]Dezembro!$B$24</f>
        <v>26.254166666666674</v>
      </c>
      <c r="V26" s="11">
        <f>[22]Dezembro!$B$25</f>
        <v>22.929166666666664</v>
      </c>
      <c r="W26" s="11">
        <f>[22]Dezembro!$B$26</f>
        <v>24.404166666666665</v>
      </c>
      <c r="X26" s="11">
        <f>[22]Dezembro!$B$27</f>
        <v>25.295833333333334</v>
      </c>
      <c r="Y26" s="11">
        <f>[22]Dezembro!$B$28</f>
        <v>25.991666666666671</v>
      </c>
      <c r="Z26" s="11">
        <f>[22]Dezembro!$B$29</f>
        <v>27.762500000000006</v>
      </c>
      <c r="AA26" s="11">
        <f>[22]Dezembro!$B$30</f>
        <v>27.470833333333335</v>
      </c>
      <c r="AB26" s="11">
        <f>[22]Dezembro!$B$31</f>
        <v>28.629166666666674</v>
      </c>
      <c r="AC26" s="11">
        <f>[22]Dezembro!$B$32</f>
        <v>27.308333333333334</v>
      </c>
      <c r="AD26" s="11">
        <f>[22]Dezembro!$B$33</f>
        <v>27.858333333333338</v>
      </c>
      <c r="AE26" s="11">
        <f>[22]Dezembro!$B$34</f>
        <v>29.795833333333334</v>
      </c>
      <c r="AF26" s="11">
        <f>[22]Dezembro!$B$35</f>
        <v>28.491666666666671</v>
      </c>
      <c r="AG26" s="97">
        <f t="shared" si="4"/>
        <v>25.559677419354845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[23]Dezembro!$B$5</f>
        <v>26.399999999999995</v>
      </c>
      <c r="C27" s="11">
        <f>[23]Dezembro!$B$6</f>
        <v>25.454166666666662</v>
      </c>
      <c r="D27" s="11">
        <f>[23]Dezembro!$B$7</f>
        <v>25.150000000000002</v>
      </c>
      <c r="E27" s="11">
        <f>[23]Dezembro!$B$8</f>
        <v>22.616666666666671</v>
      </c>
      <c r="F27" s="11">
        <f>[23]Dezembro!$B$9</f>
        <v>22.875</v>
      </c>
      <c r="G27" s="11">
        <f>[23]Dezembro!$B$10</f>
        <v>22.904166666666669</v>
      </c>
      <c r="H27" s="11">
        <f>[23]Dezembro!$B$11</f>
        <v>23.808333333333334</v>
      </c>
      <c r="I27" s="11">
        <f>[23]Dezembro!$B$12</f>
        <v>23.545833333333331</v>
      </c>
      <c r="J27" s="11">
        <f>[23]Dezembro!$B$13</f>
        <v>21.579166666666666</v>
      </c>
      <c r="K27" s="11">
        <f>[23]Dezembro!$B$14</f>
        <v>25.625000000000004</v>
      </c>
      <c r="L27" s="11">
        <f>[23]Dezembro!$B$15</f>
        <v>24.712499999999995</v>
      </c>
      <c r="M27" s="11">
        <f>[23]Dezembro!$B$16</f>
        <v>23.350000000000005</v>
      </c>
      <c r="N27" s="11">
        <f>[23]Dezembro!$B$17</f>
        <v>24.387499999999999</v>
      </c>
      <c r="O27" s="11">
        <f>[23]Dezembro!$B$18</f>
        <v>25.9375</v>
      </c>
      <c r="P27" s="11">
        <f>[23]Dezembro!$B$19</f>
        <v>24.945833333333336</v>
      </c>
      <c r="Q27" s="11">
        <f>[23]Dezembro!$B$20</f>
        <v>21.095833333333331</v>
      </c>
      <c r="R27" s="11">
        <f>[23]Dezembro!$B$21</f>
        <v>20.562500000000004</v>
      </c>
      <c r="S27" s="11">
        <f>[23]Dezembro!$B$22</f>
        <v>22.375</v>
      </c>
      <c r="T27" s="11">
        <f>[23]Dezembro!$B$23</f>
        <v>23.420833333333331</v>
      </c>
      <c r="U27" s="11">
        <f>[23]Dezembro!$B$24</f>
        <v>23.166666666666668</v>
      </c>
      <c r="V27" s="11">
        <f>[23]Dezembro!$B$25</f>
        <v>22.425000000000001</v>
      </c>
      <c r="W27" s="11">
        <f>[23]Dezembro!$B$26</f>
        <v>23.712500000000006</v>
      </c>
      <c r="X27" s="11">
        <f>[23]Dezembro!$B$27</f>
        <v>23.733333333333334</v>
      </c>
      <c r="Y27" s="11">
        <f>[23]Dezembro!$B$28</f>
        <v>24.704166666666662</v>
      </c>
      <c r="Z27" s="11">
        <f>[23]Dezembro!$B$29</f>
        <v>27.704166666666669</v>
      </c>
      <c r="AA27" s="11">
        <f>[23]Dezembro!$B$30</f>
        <v>28.525000000000006</v>
      </c>
      <c r="AB27" s="11">
        <f>[23]Dezembro!$B$31</f>
        <v>29.033333333333335</v>
      </c>
      <c r="AC27" s="11">
        <f>[23]Dezembro!$B$32</f>
        <v>27.741666666666671</v>
      </c>
      <c r="AD27" s="11">
        <f>[23]Dezembro!$B$33</f>
        <v>28.491666666666664</v>
      </c>
      <c r="AE27" s="11">
        <f>[23]Dezembro!$B$34</f>
        <v>29.037499999999998</v>
      </c>
      <c r="AF27" s="11">
        <f>[23]Dezembro!$B$35</f>
        <v>27.737500000000008</v>
      </c>
      <c r="AG27" s="93">
        <f t="shared" ref="AG27" si="5">AVERAGE(B27:AF27)</f>
        <v>24.734139784946233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[24]Dezembro!$B$5</f>
        <v>25.166666666666668</v>
      </c>
      <c r="C28" s="11">
        <f>[24]Dezembro!$B$6</f>
        <v>26.474999999999998</v>
      </c>
      <c r="D28" s="11">
        <f>[24]Dezembro!$B$7</f>
        <v>25.362500000000001</v>
      </c>
      <c r="E28" s="11">
        <f>[24]Dezembro!$B$8</f>
        <v>24.083333333333332</v>
      </c>
      <c r="F28" s="11">
        <f>[24]Dezembro!$B$9</f>
        <v>23.347826086956516</v>
      </c>
      <c r="G28" s="11">
        <f>[24]Dezembro!$B$10</f>
        <v>24.454166666666669</v>
      </c>
      <c r="H28" s="11">
        <f>[24]Dezembro!$B$11</f>
        <v>24.945833333333329</v>
      </c>
      <c r="I28" s="11">
        <f>[24]Dezembro!$B$12</f>
        <v>26.50833333333334</v>
      </c>
      <c r="J28" s="11">
        <f>[24]Dezembro!$B$13</f>
        <v>23.45</v>
      </c>
      <c r="K28" s="11">
        <f>[24]Dezembro!$B$14</f>
        <v>25.916666666666668</v>
      </c>
      <c r="L28" s="11">
        <f>[24]Dezembro!$B$15</f>
        <v>24.9375</v>
      </c>
      <c r="M28" s="11">
        <f>[24]Dezembro!$B$16</f>
        <v>24.974999999999998</v>
      </c>
      <c r="N28" s="11">
        <f>[24]Dezembro!$B$17</f>
        <v>25.358333333333334</v>
      </c>
      <c r="O28" s="11">
        <f>[24]Dezembro!$B$18</f>
        <v>24.086956521739125</v>
      </c>
      <c r="P28" s="11">
        <f>[24]Dezembro!$B$19</f>
        <v>24.591666666666672</v>
      </c>
      <c r="Q28" s="11">
        <f>[24]Dezembro!$B$20</f>
        <v>22.737500000000001</v>
      </c>
      <c r="R28" s="11">
        <f>[24]Dezembro!$B$21</f>
        <v>21.737499999999997</v>
      </c>
      <c r="S28" s="11">
        <f>[24]Dezembro!$B$22</f>
        <v>23</v>
      </c>
      <c r="T28" s="11">
        <f>[24]Dezembro!$B$23</f>
        <v>24.9375</v>
      </c>
      <c r="U28" s="11">
        <f>[24]Dezembro!$B$24</f>
        <v>24.395833333333332</v>
      </c>
      <c r="V28" s="11">
        <f>[24]Dezembro!$B$25</f>
        <v>22.895833333333339</v>
      </c>
      <c r="W28" s="11">
        <f>[24]Dezembro!$B$26</f>
        <v>25.079166666666666</v>
      </c>
      <c r="X28" s="11">
        <f>[24]Dezembro!$B$27</f>
        <v>25.416666666666668</v>
      </c>
      <c r="Y28" s="11">
        <f>[24]Dezembro!$B$28</f>
        <v>26.545833333333338</v>
      </c>
      <c r="Z28" s="11">
        <f>[24]Dezembro!$B$29</f>
        <v>28.320833333333329</v>
      </c>
      <c r="AA28" s="11">
        <f>[24]Dezembro!$B$30</f>
        <v>28.13333333333334</v>
      </c>
      <c r="AB28" s="11">
        <f>[24]Dezembro!$B$31</f>
        <v>29.670833333333324</v>
      </c>
      <c r="AC28" s="11">
        <f>[24]Dezembro!$B$32</f>
        <v>28.441666666666663</v>
      </c>
      <c r="AD28" s="11">
        <f>[24]Dezembro!$B$33</f>
        <v>28.512500000000003</v>
      </c>
      <c r="AE28" s="11">
        <f>[24]Dezembro!$B$34</f>
        <v>30.279166666666669</v>
      </c>
      <c r="AF28" s="11">
        <f>[24]Dezembro!$B$35</f>
        <v>30.224999999999998</v>
      </c>
      <c r="AG28" s="93">
        <f>AVERAGE(B28:AF28)</f>
        <v>25.612546750818144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[25]Dezembro!$B$5</f>
        <v>27.949999999999992</v>
      </c>
      <c r="C29" s="11">
        <f>[25]Dezembro!$B$6</f>
        <v>26.716666666666665</v>
      </c>
      <c r="D29" s="11">
        <f>[25]Dezembro!$B$7</f>
        <v>26.983333333333334</v>
      </c>
      <c r="E29" s="11">
        <f>[25]Dezembro!$B$8</f>
        <v>26.629166666666663</v>
      </c>
      <c r="F29" s="11">
        <f>[25]Dezembro!$B$9</f>
        <v>24.341666666666665</v>
      </c>
      <c r="G29" s="11">
        <f>[25]Dezembro!$B$10</f>
        <v>25.220833333333331</v>
      </c>
      <c r="H29" s="11">
        <f>[25]Dezembro!$B$11</f>
        <v>25.312500000000004</v>
      </c>
      <c r="I29" s="11">
        <f>[25]Dezembro!$B$12</f>
        <v>27.266666666666662</v>
      </c>
      <c r="J29" s="11">
        <f>[25]Dezembro!$B$13</f>
        <v>24.591666666666665</v>
      </c>
      <c r="K29" s="11">
        <f>[25]Dezembro!$B$14</f>
        <v>25.537499999999998</v>
      </c>
      <c r="L29" s="11">
        <f>[25]Dezembro!$B$15</f>
        <v>27.116666666666671</v>
      </c>
      <c r="M29" s="11">
        <f>[25]Dezembro!$B$16</f>
        <v>27.166666666666668</v>
      </c>
      <c r="N29" s="11">
        <f>[25]Dezembro!$B$17</f>
        <v>26.662499999999998</v>
      </c>
      <c r="O29" s="11">
        <f>[25]Dezembro!$B$18</f>
        <v>27.866666666666674</v>
      </c>
      <c r="P29" s="11">
        <f>[25]Dezembro!$B$19</f>
        <v>27.566666666666663</v>
      </c>
      <c r="Q29" s="11">
        <f>[25]Dezembro!$B$20</f>
        <v>26.791666666666675</v>
      </c>
      <c r="R29" s="11">
        <f>[25]Dezembro!$B$21</f>
        <v>24.900000000000006</v>
      </c>
      <c r="S29" s="11">
        <f>[25]Dezembro!$B$22</f>
        <v>25.8125</v>
      </c>
      <c r="T29" s="11">
        <f>[25]Dezembro!$B$23</f>
        <v>27.179166666666664</v>
      </c>
      <c r="U29" s="11">
        <f>[25]Dezembro!$B$24</f>
        <v>28.254166666666666</v>
      </c>
      <c r="V29" s="11">
        <f>[25]Dezembro!$B$25</f>
        <v>25.95</v>
      </c>
      <c r="W29" s="11">
        <f>[25]Dezembro!$B$26</f>
        <v>26.879166666666666</v>
      </c>
      <c r="X29" s="11">
        <f>[25]Dezembro!$B$27</f>
        <v>27.166666666666668</v>
      </c>
      <c r="Y29" s="11">
        <f>[25]Dezembro!$B$28</f>
        <v>26.841666666666669</v>
      </c>
      <c r="Z29" s="11">
        <f>[25]Dezembro!$B$29</f>
        <v>29.029166666666658</v>
      </c>
      <c r="AA29" s="11">
        <f>[25]Dezembro!$B$30</f>
        <v>28.454166666666666</v>
      </c>
      <c r="AB29" s="11">
        <f>[25]Dezembro!$B$31</f>
        <v>28.354166666666671</v>
      </c>
      <c r="AC29" s="11">
        <f>[25]Dezembro!$B$32</f>
        <v>28.225000000000009</v>
      </c>
      <c r="AD29" s="11">
        <f>[25]Dezembro!$B$33</f>
        <v>27.220833333333335</v>
      </c>
      <c r="AE29" s="11">
        <f>[25]Dezembro!$B$34</f>
        <v>28.654166666666665</v>
      </c>
      <c r="AF29" s="11">
        <f>[25]Dezembro!$B$35</f>
        <v>27.441666666666659</v>
      </c>
      <c r="AG29" s="93">
        <f>AVERAGE(B29:AF29)</f>
        <v>26.905913978494628</v>
      </c>
      <c r="AI29" s="12" t="s">
        <v>47</v>
      </c>
    </row>
    <row r="30" spans="1:38" x14ac:dyDescent="0.2">
      <c r="A30" s="58" t="s">
        <v>10</v>
      </c>
      <c r="B30" s="11">
        <f>[26]Dezembro!$B$5</f>
        <v>26.566666666666659</v>
      </c>
      <c r="C30" s="11">
        <f>[26]Dezembro!$B$6</f>
        <v>26.066666666666666</v>
      </c>
      <c r="D30" s="11">
        <f>[26]Dezembro!$B$7</f>
        <v>25.712500000000002</v>
      </c>
      <c r="E30" s="11">
        <f>[26]Dezembro!$B$8</f>
        <v>23.5625</v>
      </c>
      <c r="F30" s="11">
        <f>[26]Dezembro!$B$9</f>
        <v>23.320833333333336</v>
      </c>
      <c r="G30" s="11">
        <f>[26]Dezembro!$B$10</f>
        <v>23.391666666666666</v>
      </c>
      <c r="H30" s="11">
        <f>[26]Dezembro!$B$11</f>
        <v>23.729166666666671</v>
      </c>
      <c r="I30" s="11">
        <f>[26]Dezembro!$B$12</f>
        <v>24.370833333333334</v>
      </c>
      <c r="J30" s="11">
        <f>[26]Dezembro!$B$13</f>
        <v>22.149999999999995</v>
      </c>
      <c r="K30" s="11">
        <f>[26]Dezembro!$B$14</f>
        <v>25.745833333333337</v>
      </c>
      <c r="L30" s="11">
        <f>[26]Dezembro!$B$15</f>
        <v>25.316666666666666</v>
      </c>
      <c r="M30" s="11">
        <f>[26]Dezembro!$B$16</f>
        <v>24.529166666666665</v>
      </c>
      <c r="N30" s="11">
        <f>[26]Dezembro!$B$17</f>
        <v>25.0625</v>
      </c>
      <c r="O30" s="11">
        <f>[26]Dezembro!$B$18</f>
        <v>26.220833333333335</v>
      </c>
      <c r="P30" s="11">
        <f>[26]Dezembro!$B$19</f>
        <v>26.774999999999995</v>
      </c>
      <c r="Q30" s="11">
        <f>[26]Dezembro!$B$20</f>
        <v>21.975000000000005</v>
      </c>
      <c r="R30" s="11">
        <f>[26]Dezembro!$B$21</f>
        <v>20.545833333333331</v>
      </c>
      <c r="S30" s="11">
        <f>[26]Dezembro!$B$22</f>
        <v>22.55</v>
      </c>
      <c r="T30" s="11">
        <f>[26]Dezembro!$B$23</f>
        <v>24.299999999999997</v>
      </c>
      <c r="U30" s="11">
        <f>[26]Dezembro!$B$24</f>
        <v>25.254166666666666</v>
      </c>
      <c r="V30" s="11">
        <f>[26]Dezembro!$B$25</f>
        <v>23.058333333333334</v>
      </c>
      <c r="W30" s="11">
        <f>[26]Dezembro!$B$26</f>
        <v>24.204166666666669</v>
      </c>
      <c r="X30" s="11">
        <f>[26]Dezembro!$B$27</f>
        <v>24.349999999999998</v>
      </c>
      <c r="Y30" s="11">
        <f>[26]Dezembro!$B$28</f>
        <v>25.387499999999999</v>
      </c>
      <c r="Z30" s="11">
        <f>[26]Dezembro!$B$29</f>
        <v>28.145833333333339</v>
      </c>
      <c r="AA30" s="11">
        <f>[26]Dezembro!$B$30</f>
        <v>28.500000000000004</v>
      </c>
      <c r="AB30" s="11">
        <f>[26]Dezembro!$B$31</f>
        <v>29.433333333333337</v>
      </c>
      <c r="AC30" s="11">
        <f>[26]Dezembro!$B$32</f>
        <v>28.633333333333336</v>
      </c>
      <c r="AD30" s="11">
        <f>[26]Dezembro!$B$33</f>
        <v>27.362500000000001</v>
      </c>
      <c r="AE30" s="11">
        <f>[26]Dezembro!$B$34</f>
        <v>28.362499999999997</v>
      </c>
      <c r="AF30" s="11">
        <f>[26]Dezembro!$B$35</f>
        <v>28.016666666666669</v>
      </c>
      <c r="AG30" s="93">
        <f>AVERAGE(B30:AF30)</f>
        <v>25.245161290322581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[27]Dezembro!$B$5</f>
        <v>27.652941176470591</v>
      </c>
      <c r="C31" s="11">
        <f>[27]Dezembro!$B$6</f>
        <v>26.87777777777778</v>
      </c>
      <c r="D31" s="11">
        <f>[27]Dezembro!$B$7</f>
        <v>26.111764705882358</v>
      </c>
      <c r="E31" s="11">
        <f>[27]Dezembro!$B$8</f>
        <v>24.377777777777776</v>
      </c>
      <c r="F31" s="11">
        <f>[27]Dezembro!$B$9</f>
        <v>22.711111111111119</v>
      </c>
      <c r="G31" s="11">
        <f>[27]Dezembro!$B$10</f>
        <v>24.341176470588238</v>
      </c>
      <c r="H31" s="11">
        <f>[27]Dezembro!$B$11</f>
        <v>25.333333333333336</v>
      </c>
      <c r="I31" s="11">
        <f>[27]Dezembro!$B$12</f>
        <v>25.288235294117644</v>
      </c>
      <c r="J31" s="11">
        <f>[27]Dezembro!$B$13</f>
        <v>22.870588235294118</v>
      </c>
      <c r="K31" s="11">
        <f>[27]Dezembro!$B$14</f>
        <v>26.231249999999999</v>
      </c>
      <c r="L31" s="11">
        <f>[27]Dezembro!$B$15</f>
        <v>25.900000000000002</v>
      </c>
      <c r="M31" s="11">
        <f>[27]Dezembro!$B$16</f>
        <v>25.766666666666666</v>
      </c>
      <c r="N31" s="11">
        <f>[27]Dezembro!$B$17</f>
        <v>27.26</v>
      </c>
      <c r="O31" s="11">
        <f>[27]Dezembro!$B$18</f>
        <v>25.688235294117653</v>
      </c>
      <c r="P31" s="11">
        <f>[27]Dezembro!$B$19</f>
        <v>27.506666666666668</v>
      </c>
      <c r="Q31" s="11">
        <f>[27]Dezembro!$B$20</f>
        <v>21.708333333333339</v>
      </c>
      <c r="R31" s="11">
        <f>[27]Dezembro!$B$21</f>
        <v>20.569230769230767</v>
      </c>
      <c r="S31" s="11">
        <f>[27]Dezembro!$B$22</f>
        <v>23.199999999999996</v>
      </c>
      <c r="T31" s="11">
        <f>[27]Dezembro!$B$23</f>
        <v>25.02941176470588</v>
      </c>
      <c r="U31" s="11">
        <f>[27]Dezembro!$B$24</f>
        <v>26.918749999999999</v>
      </c>
      <c r="V31" s="11">
        <f>[27]Dezembro!$B$25</f>
        <v>22.529411764705884</v>
      </c>
      <c r="W31" s="11">
        <f>[27]Dezembro!$B$26</f>
        <v>24.994117647058822</v>
      </c>
      <c r="X31" s="11">
        <f>[27]Dezembro!$B$27</f>
        <v>25.45</v>
      </c>
      <c r="Y31" s="11">
        <f>[27]Dezembro!$B$28</f>
        <v>27.676470588235293</v>
      </c>
      <c r="Z31" s="11">
        <f>[27]Dezembro!$B$29</f>
        <v>28.235294117647062</v>
      </c>
      <c r="AA31" s="11">
        <f>[27]Dezembro!$B$30</f>
        <v>28.78235294117647</v>
      </c>
      <c r="AB31" s="11">
        <f>[27]Dezembro!$B$31</f>
        <v>30.505882352941178</v>
      </c>
      <c r="AC31" s="11">
        <f>[27]Dezembro!$B$32</f>
        <v>30.229411764705887</v>
      </c>
      <c r="AD31" s="11">
        <f>[27]Dezembro!$B$33</f>
        <v>29.387499999999996</v>
      </c>
      <c r="AE31" s="11">
        <f>[27]Dezembro!$B$34</f>
        <v>30.466666666666665</v>
      </c>
      <c r="AF31" s="11">
        <f>[27]Dezembro!$B$35</f>
        <v>28.758823529411771</v>
      </c>
      <c r="AG31" s="97">
        <f>AVERAGE(B31:AF31)</f>
        <v>26.076102637084613</v>
      </c>
      <c r="AH31" s="12" t="s">
        <v>47</v>
      </c>
    </row>
    <row r="32" spans="1:38" x14ac:dyDescent="0.2">
      <c r="A32" s="58" t="s">
        <v>11</v>
      </c>
      <c r="B32" s="11" t="str">
        <f>[28]Dezembro!$B$5</f>
        <v>*</v>
      </c>
      <c r="C32" s="11" t="str">
        <f>[28]Dezembro!$B$6</f>
        <v>*</v>
      </c>
      <c r="D32" s="11" t="str">
        <f>[28]Dezembro!$B$7</f>
        <v>*</v>
      </c>
      <c r="E32" s="11" t="str">
        <f>[28]Dezembro!$B$8</f>
        <v>*</v>
      </c>
      <c r="F32" s="11" t="str">
        <f>[28]Dezembro!$B$9</f>
        <v>*</v>
      </c>
      <c r="G32" s="11">
        <f>[28]Dezembro!$B$10</f>
        <v>28.420000000000005</v>
      </c>
      <c r="H32" s="11">
        <f>[28]Dezembro!$B$11</f>
        <v>23.341666666666665</v>
      </c>
      <c r="I32" s="11">
        <f>[28]Dezembro!$B$12</f>
        <v>24.420833333333338</v>
      </c>
      <c r="J32" s="11">
        <f>[28]Dezembro!$B$13</f>
        <v>22.862499999999997</v>
      </c>
      <c r="K32" s="11">
        <f>[28]Dezembro!$B$14</f>
        <v>24.466666666666669</v>
      </c>
      <c r="L32" s="11">
        <f>[28]Dezembro!$B$15</f>
        <v>23.999999999999996</v>
      </c>
      <c r="M32" s="11" t="str">
        <f>[28]Dezembro!$B$16</f>
        <v>*</v>
      </c>
      <c r="N32" s="11" t="str">
        <f>[28]Dezembro!$B$17</f>
        <v>*</v>
      </c>
      <c r="O32" s="11" t="str">
        <f>[28]Dezembro!$B$18</f>
        <v>*</v>
      </c>
      <c r="P32" s="11" t="str">
        <f>[28]Dezembro!$B$19</f>
        <v>*</v>
      </c>
      <c r="Q32" s="11" t="str">
        <f>[28]Dezembro!$B$20</f>
        <v>*</v>
      </c>
      <c r="R32" s="11" t="str">
        <f>[28]Dezembro!$B$21</f>
        <v>*</v>
      </c>
      <c r="S32" s="11" t="str">
        <f>[28]Dezembro!$B$22</f>
        <v>*</v>
      </c>
      <c r="T32" s="11" t="str">
        <f>[28]Dezembro!$B$23</f>
        <v>*</v>
      </c>
      <c r="U32" s="11" t="str">
        <f>[28]Dezembro!$B$24</f>
        <v>*</v>
      </c>
      <c r="V32" s="11" t="str">
        <f>[28]Dezembro!$B$25</f>
        <v>*</v>
      </c>
      <c r="W32" s="11" t="str">
        <f>[28]Dezembro!$B$26</f>
        <v>*</v>
      </c>
      <c r="X32" s="11" t="str">
        <f>[28]Dezembro!$B$27</f>
        <v>*</v>
      </c>
      <c r="Y32" s="11" t="str">
        <f>[28]Dezembro!$B$28</f>
        <v>*</v>
      </c>
      <c r="Z32" s="11" t="str">
        <f>[28]Dezembro!$B$29</f>
        <v>*</v>
      </c>
      <c r="AA32" s="11" t="str">
        <f>[28]Dezembro!$B$30</f>
        <v>*</v>
      </c>
      <c r="AB32" s="11" t="str">
        <f>[28]Dezembro!$B$31</f>
        <v>*</v>
      </c>
      <c r="AC32" s="11" t="str">
        <f>[28]Dezembro!$B$32</f>
        <v>*</v>
      </c>
      <c r="AD32" s="11" t="str">
        <f>[28]Dezembro!$B$33</f>
        <v>*</v>
      </c>
      <c r="AE32" s="11" t="str">
        <f>[28]Dezembro!$B$34</f>
        <v>*</v>
      </c>
      <c r="AF32" s="11" t="str">
        <f>[28]Dezembro!$B$35</f>
        <v>*</v>
      </c>
      <c r="AG32" s="93">
        <f t="shared" ref="AG32:AG34" si="6">AVERAGE(B32:AF32)</f>
        <v>24.585277777777776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[29]Dezembro!$B$5</f>
        <v>27.616666666666671</v>
      </c>
      <c r="C33" s="11">
        <f>[29]Dezembro!$B$6</f>
        <v>27.679166666666664</v>
      </c>
      <c r="D33" s="11">
        <f>[29]Dezembro!$B$7</f>
        <v>27.025000000000002</v>
      </c>
      <c r="E33" s="11">
        <f>[29]Dezembro!$B$8</f>
        <v>27.587499999999995</v>
      </c>
      <c r="F33" s="11">
        <f>[29]Dezembro!$B$9</f>
        <v>25.426086956521743</v>
      </c>
      <c r="G33" s="11">
        <f>[29]Dezembro!$B$10</f>
        <v>25.904166666666665</v>
      </c>
      <c r="H33" s="11">
        <f>[29]Dezembro!$B$11</f>
        <v>26.466666666666658</v>
      </c>
      <c r="I33" s="11">
        <f>[29]Dezembro!$B$12</f>
        <v>27.095652173913042</v>
      </c>
      <c r="J33" s="11">
        <f>[29]Dezembro!$B$13</f>
        <v>24.033333333333335</v>
      </c>
      <c r="K33" s="11">
        <f>[29]Dezembro!$B$14</f>
        <v>25.904166666666665</v>
      </c>
      <c r="L33" s="11">
        <f>[29]Dezembro!$B$15</f>
        <v>26.895833333333329</v>
      </c>
      <c r="M33" s="11">
        <f>[29]Dezembro!$B$16</f>
        <v>28.995833333333334</v>
      </c>
      <c r="N33" s="11">
        <f>[29]Dezembro!$B$17</f>
        <v>26.195833333333336</v>
      </c>
      <c r="O33" s="11">
        <f>[29]Dezembro!$B$18</f>
        <v>27.658333333333331</v>
      </c>
      <c r="P33" s="11">
        <f>[29]Dezembro!$B$19</f>
        <v>28.045833333333334</v>
      </c>
      <c r="Q33" s="11">
        <f>[29]Dezembro!$B$20</f>
        <v>27.320833333333326</v>
      </c>
      <c r="R33" s="11">
        <f>[29]Dezembro!$B$21</f>
        <v>24.960869565217394</v>
      </c>
      <c r="S33" s="11">
        <f>[29]Dezembro!$B$22</f>
        <v>26.495833333333337</v>
      </c>
      <c r="T33" s="11">
        <f>[29]Dezembro!$B$23</f>
        <v>27.041666666666668</v>
      </c>
      <c r="U33" s="11">
        <f>[29]Dezembro!$B$24</f>
        <v>28.3</v>
      </c>
      <c r="V33" s="11">
        <f>[29]Dezembro!$B$25</f>
        <v>25.099999999999998</v>
      </c>
      <c r="W33" s="11">
        <f>[29]Dezembro!$B$26</f>
        <v>25.566666666666663</v>
      </c>
      <c r="X33" s="11">
        <f>[29]Dezembro!$B$27</f>
        <v>25.733333333333331</v>
      </c>
      <c r="Y33" s="11">
        <f>[29]Dezembro!$B$28</f>
        <v>27.704166666666669</v>
      </c>
      <c r="Z33" s="11">
        <f>[29]Dezembro!$B$29</f>
        <v>27.829166666666666</v>
      </c>
      <c r="AA33" s="11">
        <f>[29]Dezembro!$B$30</f>
        <v>27.512500000000003</v>
      </c>
      <c r="AB33" s="11">
        <f>[29]Dezembro!$B$31</f>
        <v>28.083333333333332</v>
      </c>
      <c r="AC33" s="11">
        <f>[29]Dezembro!$B$32</f>
        <v>27.699999999999992</v>
      </c>
      <c r="AD33" s="11">
        <f>[29]Dezembro!$B$33</f>
        <v>27.033333333333331</v>
      </c>
      <c r="AE33" s="11">
        <f>[29]Dezembro!$B$34</f>
        <v>29.579166666666676</v>
      </c>
      <c r="AF33" s="11">
        <f>[29]Dezembro!$B$35</f>
        <v>25.900000000000002</v>
      </c>
      <c r="AG33" s="93">
        <f>AVERAGE(B33:AF33)</f>
        <v>26.915836839644697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>
        <f>[30]Dezembro!$B$5</f>
        <v>29.29</v>
      </c>
      <c r="C34" s="11">
        <f>[30]Dezembro!$B$6</f>
        <v>27.999999999999996</v>
      </c>
      <c r="D34" s="11">
        <f>[30]Dezembro!$B$7</f>
        <v>28.046666666666663</v>
      </c>
      <c r="E34" s="11">
        <f>[30]Dezembro!$B$8</f>
        <v>28.723809523809525</v>
      </c>
      <c r="F34" s="11">
        <f>[30]Dezembro!$B$9</f>
        <v>28.412499999999994</v>
      </c>
      <c r="G34" s="11">
        <f>[30]Dezembro!$B$10</f>
        <v>24.549999999999997</v>
      </c>
      <c r="H34" s="11">
        <f>[30]Dezembro!$B$11</f>
        <v>27.266666666666662</v>
      </c>
      <c r="I34" s="11">
        <f>[30]Dezembro!$B$12</f>
        <v>28.433333333333323</v>
      </c>
      <c r="J34" s="11">
        <f>[30]Dezembro!$B$13</f>
        <v>24.45</v>
      </c>
      <c r="K34" s="11">
        <f>[30]Dezembro!$B$14</f>
        <v>26.3</v>
      </c>
      <c r="L34" s="11">
        <f>[30]Dezembro!$B$15</f>
        <v>28.362499999999997</v>
      </c>
      <c r="M34" s="11">
        <f>[30]Dezembro!$B$16</f>
        <v>30.145833333333339</v>
      </c>
      <c r="N34" s="11">
        <f>[30]Dezembro!$B$17</f>
        <v>27.266666666666669</v>
      </c>
      <c r="O34" s="11">
        <f>[30]Dezembro!$B$18</f>
        <v>28.029166666666669</v>
      </c>
      <c r="P34" s="11">
        <f>[30]Dezembro!$B$19</f>
        <v>28.408333333333335</v>
      </c>
      <c r="Q34" s="11">
        <f>[30]Dezembro!$B$20</f>
        <v>28.850000000000009</v>
      </c>
      <c r="R34" s="11">
        <f>[30]Dezembro!$B$21</f>
        <v>25.824999999999999</v>
      </c>
      <c r="S34" s="11">
        <f>[30]Dezembro!$B$22</f>
        <v>26.470833333333331</v>
      </c>
      <c r="T34" s="11">
        <f>[30]Dezembro!$B$23</f>
        <v>28.654166666666665</v>
      </c>
      <c r="U34" s="11">
        <f>[30]Dezembro!$B$24</f>
        <v>28.666666666666668</v>
      </c>
      <c r="V34" s="11">
        <f>[30]Dezembro!$B$25</f>
        <v>26.900000000000002</v>
      </c>
      <c r="W34" s="11">
        <f>[30]Dezembro!$B$26</f>
        <v>25.420833333333331</v>
      </c>
      <c r="X34" s="11">
        <f>[30]Dezembro!$B$27</f>
        <v>26.504166666666666</v>
      </c>
      <c r="Y34" s="11">
        <f>[30]Dezembro!$B$28</f>
        <v>28.920833333333334</v>
      </c>
      <c r="Z34" s="11">
        <f>[30]Dezembro!$B$29</f>
        <v>27.958333333333325</v>
      </c>
      <c r="AA34" s="11">
        <f>[30]Dezembro!$B$30</f>
        <v>27.770833333333332</v>
      </c>
      <c r="AB34" s="11">
        <f>[30]Dezembro!$B$31</f>
        <v>28.787499999999998</v>
      </c>
      <c r="AC34" s="11">
        <f>[30]Dezembro!$B$32</f>
        <v>28.558333333333334</v>
      </c>
      <c r="AD34" s="11">
        <f>[30]Dezembro!$B$33</f>
        <v>28.825000000000003</v>
      </c>
      <c r="AE34" s="11">
        <f>[30]Dezembro!$B$34</f>
        <v>29.383333333333336</v>
      </c>
      <c r="AF34" s="11">
        <f>[30]Dezembro!$B$35</f>
        <v>25.370833333333337</v>
      </c>
      <c r="AG34" s="93">
        <f t="shared" si="6"/>
        <v>27.69523041474655</v>
      </c>
      <c r="AJ34" t="s">
        <v>47</v>
      </c>
      <c r="AK34" t="s">
        <v>47</v>
      </c>
      <c r="AL34" s="12" t="s">
        <v>47</v>
      </c>
    </row>
    <row r="35" spans="1:38" x14ac:dyDescent="0.2">
      <c r="A35" s="58" t="s">
        <v>173</v>
      </c>
      <c r="B35" s="11">
        <f>[31]Dezembro!$B$5</f>
        <v>26.220833333333335</v>
      </c>
      <c r="C35" s="11">
        <f>[31]Dezembro!$B$6</f>
        <v>26.483333333333334</v>
      </c>
      <c r="D35" s="11">
        <f>[31]Dezembro!$B$7</f>
        <v>26.354166666666661</v>
      </c>
      <c r="E35" s="11">
        <f>[31]Dezembro!$B$8</f>
        <v>26.525000000000002</v>
      </c>
      <c r="F35" s="11">
        <f>[31]Dezembro!$B$9</f>
        <v>24.654166666666658</v>
      </c>
      <c r="G35" s="11">
        <f>[31]Dezembro!$B$10</f>
        <v>24.845833333333331</v>
      </c>
      <c r="H35" s="11">
        <f>[31]Dezembro!$B$11</f>
        <v>23.987500000000001</v>
      </c>
      <c r="I35" s="11">
        <f>[31]Dezembro!$B$12</f>
        <v>25.829166666666666</v>
      </c>
      <c r="J35" s="11">
        <f>[31]Dezembro!$B$13</f>
        <v>25.041666666666671</v>
      </c>
      <c r="K35" s="11">
        <f>[31]Dezembro!$B$14</f>
        <v>25.629166666666663</v>
      </c>
      <c r="L35" s="11">
        <f>[31]Dezembro!$B$15</f>
        <v>26.587500000000002</v>
      </c>
      <c r="M35" s="11">
        <f>[31]Dezembro!$B$16</f>
        <v>26.995833333333334</v>
      </c>
      <c r="N35" s="11">
        <f>[31]Dezembro!$B$17</f>
        <v>25.154166666666669</v>
      </c>
      <c r="O35" s="11">
        <f>[31]Dezembro!$B$18</f>
        <v>25.570833333333336</v>
      </c>
      <c r="P35" s="11">
        <f>[31]Dezembro!$B$19</f>
        <v>25.908333333333328</v>
      </c>
      <c r="Q35" s="11">
        <f>[31]Dezembro!$B$20</f>
        <v>24.600000000000005</v>
      </c>
      <c r="R35" s="11">
        <f>[31]Dezembro!$B$21</f>
        <v>24.037499999999998</v>
      </c>
      <c r="S35" s="11">
        <f>[31]Dezembro!$B$22</f>
        <v>24.916666666666668</v>
      </c>
      <c r="T35" s="11">
        <f>[31]Dezembro!$B$23</f>
        <v>25.658333333333335</v>
      </c>
      <c r="U35" s="11">
        <f>[31]Dezembro!$B$24</f>
        <v>26.937500000000004</v>
      </c>
      <c r="V35" s="11">
        <f>[31]Dezembro!$B$25</f>
        <v>23.970833333333328</v>
      </c>
      <c r="W35" s="11">
        <f>[31]Dezembro!$B$26</f>
        <v>25.287499999999994</v>
      </c>
      <c r="X35" s="11">
        <f>[31]Dezembro!$B$27</f>
        <v>25.416666666666668</v>
      </c>
      <c r="Y35" s="11">
        <f>[31]Dezembro!$B$28</f>
        <v>25.729166666666668</v>
      </c>
      <c r="Z35" s="11">
        <f>[31]Dezembro!$B$29</f>
        <v>27.633333333333336</v>
      </c>
      <c r="AA35" s="11">
        <f>[31]Dezembro!$B$30</f>
        <v>26.916666666666661</v>
      </c>
      <c r="AB35" s="11">
        <f>[31]Dezembro!$B$31</f>
        <v>28.033333333333331</v>
      </c>
      <c r="AC35" s="11">
        <f>[31]Dezembro!$B$32</f>
        <v>27.475000000000005</v>
      </c>
      <c r="AD35" s="11">
        <f>[31]Dezembro!$B$33</f>
        <v>28.208333333333332</v>
      </c>
      <c r="AE35" s="11">
        <f>[31]Dezembro!$B$34</f>
        <v>28.8</v>
      </c>
      <c r="AF35" s="11">
        <f>[31]Dezembro!$B$35</f>
        <v>28.150000000000002</v>
      </c>
      <c r="AG35" s="97">
        <f>AVERAGE(B35:AF35)</f>
        <v>26.050268817204294</v>
      </c>
      <c r="AK35" t="s">
        <v>47</v>
      </c>
    </row>
    <row r="36" spans="1:38" x14ac:dyDescent="0.2">
      <c r="A36" s="58" t="s">
        <v>144</v>
      </c>
      <c r="B36" s="11" t="str">
        <f>[32]Dezembro!$B$5</f>
        <v>*</v>
      </c>
      <c r="C36" s="11" t="str">
        <f>[32]Dezembro!$B$6</f>
        <v>*</v>
      </c>
      <c r="D36" s="11" t="str">
        <f>[32]Dezembro!$B$7</f>
        <v>*</v>
      </c>
      <c r="E36" s="11" t="str">
        <f>[32]Dezembro!$B$8</f>
        <v>*</v>
      </c>
      <c r="F36" s="11" t="str">
        <f>[32]Dezembro!$B$9</f>
        <v>*</v>
      </c>
      <c r="G36" s="11" t="str">
        <f>[32]Dezembro!$B$10</f>
        <v>*</v>
      </c>
      <c r="H36" s="11" t="str">
        <f>[32]Dezembro!$B$11</f>
        <v>*</v>
      </c>
      <c r="I36" s="11" t="str">
        <f>[32]Dezembro!$B$12</f>
        <v>*</v>
      </c>
      <c r="J36" s="11" t="str">
        <f>[32]Dezembro!$B$13</f>
        <v>*</v>
      </c>
      <c r="K36" s="11" t="str">
        <f>[32]Dezembro!$B$14</f>
        <v>*</v>
      </c>
      <c r="L36" s="11" t="str">
        <f>[32]Dezembro!$B$15</f>
        <v>*</v>
      </c>
      <c r="M36" s="11" t="str">
        <f>[32]Dezembro!$B$16</f>
        <v>*</v>
      </c>
      <c r="N36" s="11" t="str">
        <f>[32]Dezembro!$B$17</f>
        <v>*</v>
      </c>
      <c r="O36" s="11" t="str">
        <f>[32]Dezembro!$B$18</f>
        <v>*</v>
      </c>
      <c r="P36" s="11" t="str">
        <f>[32]Dezembro!$B$19</f>
        <v>*</v>
      </c>
      <c r="Q36" s="11" t="str">
        <f>[32]Dezembro!$B$20</f>
        <v>*</v>
      </c>
      <c r="R36" s="11" t="str">
        <f>[32]Dezembro!$B$21</f>
        <v>*</v>
      </c>
      <c r="S36" s="11" t="str">
        <f>[32]Dezembro!$B$22</f>
        <v>*</v>
      </c>
      <c r="T36" s="11" t="str">
        <f>[32]Dezembro!$B$23</f>
        <v>*</v>
      </c>
      <c r="U36" s="11" t="str">
        <f>[32]Dezembro!$B$24</f>
        <v>*</v>
      </c>
      <c r="V36" s="11" t="str">
        <f>[32]Dezembro!$B$25</f>
        <v>*</v>
      </c>
      <c r="W36" s="11" t="str">
        <f>[32]Dezembro!$B$26</f>
        <v>*</v>
      </c>
      <c r="X36" s="11" t="str">
        <f>[32]Dezembro!$B$27</f>
        <v>*</v>
      </c>
      <c r="Y36" s="11" t="str">
        <f>[32]Dezembro!$B$28</f>
        <v>*</v>
      </c>
      <c r="Z36" s="11" t="str">
        <f>[32]Dezembro!$B$29</f>
        <v>*</v>
      </c>
      <c r="AA36" s="11" t="str">
        <f>[32]Dezembro!$B$30</f>
        <v>*</v>
      </c>
      <c r="AB36" s="11" t="str">
        <f>[32]Dezembro!$B$31</f>
        <v>*</v>
      </c>
      <c r="AC36" s="11" t="str">
        <f>[32]Dezembro!$B$32</f>
        <v>*</v>
      </c>
      <c r="AD36" s="11" t="str">
        <f>[32]Dezembro!$B$33</f>
        <v>*</v>
      </c>
      <c r="AE36" s="11" t="str">
        <f>[32]Dezembro!$B$34</f>
        <v>*</v>
      </c>
      <c r="AF36" s="11" t="str">
        <f>[32]Dezembro!$B$35</f>
        <v>*</v>
      </c>
      <c r="AG36" s="138" t="s">
        <v>226</v>
      </c>
      <c r="AK36" t="s">
        <v>47</v>
      </c>
    </row>
    <row r="37" spans="1:38" x14ac:dyDescent="0.2">
      <c r="A37" s="58" t="s">
        <v>14</v>
      </c>
      <c r="B37" s="11">
        <f>[33]Dezembro!$B$5</f>
        <v>26.583333333333329</v>
      </c>
      <c r="C37" s="11">
        <f>[33]Dezembro!$B$6</f>
        <v>26.041666666666661</v>
      </c>
      <c r="D37" s="11">
        <f>[33]Dezembro!$B$7</f>
        <v>25.38695652173913</v>
      </c>
      <c r="E37" s="11">
        <f>[33]Dezembro!$B$8</f>
        <v>26.240909090909089</v>
      </c>
      <c r="F37" s="11">
        <f>[33]Dezembro!$B$9</f>
        <v>26.94285714285714</v>
      </c>
      <c r="G37" s="11">
        <f>[33]Dezembro!$B$10</f>
        <v>24.783333333333335</v>
      </c>
      <c r="H37" s="11">
        <f>[33]Dezembro!$B$11</f>
        <v>29.046153846153842</v>
      </c>
      <c r="I37" s="11">
        <f>[33]Dezembro!$B$12</f>
        <v>31.041666666666661</v>
      </c>
      <c r="J37" s="11">
        <f>[33]Dezembro!$B$13</f>
        <v>25.427272727272722</v>
      </c>
      <c r="K37" s="11">
        <f>[33]Dezembro!$B$14</f>
        <v>25.763636363636362</v>
      </c>
      <c r="L37" s="11">
        <f>[33]Dezembro!$B$15</f>
        <v>26.639999999999997</v>
      </c>
      <c r="M37" s="11">
        <f>[33]Dezembro!$B$16</f>
        <v>28.7</v>
      </c>
      <c r="N37" s="11">
        <f>[33]Dezembro!$B$17</f>
        <v>26.9</v>
      </c>
      <c r="O37" s="11">
        <f>[33]Dezembro!$B$18</f>
        <v>29.400000000000002</v>
      </c>
      <c r="P37" s="11">
        <f>[33]Dezembro!$B$19</f>
        <v>27.631818181818176</v>
      </c>
      <c r="Q37" s="11">
        <f>[33]Dezembro!$B$20</f>
        <v>29.254545454545454</v>
      </c>
      <c r="R37" s="11">
        <f>[33]Dezembro!$B$21</f>
        <v>25.374999999999996</v>
      </c>
      <c r="S37" s="11">
        <f>[33]Dezembro!$B$22</f>
        <v>24.62</v>
      </c>
      <c r="T37" s="11">
        <f>[33]Dezembro!$B$23</f>
        <v>26.191666666666674</v>
      </c>
      <c r="U37" s="11">
        <f>[33]Dezembro!$B$24</f>
        <v>28.80714285714286</v>
      </c>
      <c r="V37" s="11">
        <f>[33]Dezembro!$B$25</f>
        <v>25.531578947368416</v>
      </c>
      <c r="W37" s="11">
        <f>[33]Dezembro!$B$26</f>
        <v>25.146666666666661</v>
      </c>
      <c r="X37" s="11">
        <f>[33]Dezembro!$B$27</f>
        <v>25.491304347826084</v>
      </c>
      <c r="Y37" s="11">
        <f>[33]Dezembro!$B$28</f>
        <v>27.369230769230775</v>
      </c>
      <c r="Z37" s="11">
        <f>[33]Dezembro!$B$29</f>
        <v>28.021739130434781</v>
      </c>
      <c r="AA37" s="11">
        <f>[33]Dezembro!$B$30</f>
        <v>28.758333333333329</v>
      </c>
      <c r="AB37" s="11">
        <f>[33]Dezembro!$B$31</f>
        <v>28.883333333333326</v>
      </c>
      <c r="AC37" s="11">
        <f>[33]Dezembro!$B$32</f>
        <v>26.987500000000001</v>
      </c>
      <c r="AD37" s="11">
        <f>[33]Dezembro!$B$33</f>
        <v>27.741666666666671</v>
      </c>
      <c r="AE37" s="11">
        <f>[33]Dezembro!$B$34</f>
        <v>28.770833333333332</v>
      </c>
      <c r="AF37" s="11">
        <f>[33]Dezembro!$B$35</f>
        <v>28.987500000000001</v>
      </c>
      <c r="AG37" s="93">
        <f t="shared" ref="AG37" si="7">AVERAGE(B37:AF37)</f>
        <v>27.176375657449501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[34]Dezembro!$B$5</f>
        <v>26.570588235294117</v>
      </c>
      <c r="C38" s="11">
        <f>[34]Dezembro!$B$6</f>
        <v>26.076470588235296</v>
      </c>
      <c r="D38" s="11">
        <f>[34]Dezembro!$B$7</f>
        <v>25.645</v>
      </c>
      <c r="E38" s="11">
        <f>[34]Dezembro!$B$8</f>
        <v>25.84210526315789</v>
      </c>
      <c r="F38" s="11">
        <f>[34]Dezembro!$B$9</f>
        <v>26.487499999999997</v>
      </c>
      <c r="G38" s="11">
        <f>[34]Dezembro!$B$10</f>
        <v>25.305555555555557</v>
      </c>
      <c r="H38" s="11">
        <f>[34]Dezembro!$B$11</f>
        <v>24.857142857142858</v>
      </c>
      <c r="I38" s="11">
        <f>[34]Dezembro!$B$12</f>
        <v>26.214285714285719</v>
      </c>
      <c r="J38" s="11">
        <f>[34]Dezembro!$B$13</f>
        <v>25.709090909090904</v>
      </c>
      <c r="K38" s="11">
        <f>[34]Dezembro!$B$14</f>
        <v>24.62857142857143</v>
      </c>
      <c r="L38" s="11">
        <f>[34]Dezembro!$B$15</f>
        <v>25.337499999999999</v>
      </c>
      <c r="M38" s="11">
        <f>[34]Dezembro!$B$16</f>
        <v>25.435714285714283</v>
      </c>
      <c r="N38" s="11">
        <f>[34]Dezembro!$B$17</f>
        <v>24.081249999999994</v>
      </c>
      <c r="O38" s="11">
        <f>[34]Dezembro!$B$18</f>
        <v>25.857894736842102</v>
      </c>
      <c r="P38" s="11">
        <f>[34]Dezembro!$B$19</f>
        <v>24.621052631578948</v>
      </c>
      <c r="Q38" s="11">
        <f>[34]Dezembro!$B$20</f>
        <v>24.406666666666663</v>
      </c>
      <c r="R38" s="11">
        <f>[34]Dezembro!$B$21</f>
        <v>25.299999999999997</v>
      </c>
      <c r="S38" s="11">
        <f>[34]Dezembro!$B$22</f>
        <v>23.937500000000004</v>
      </c>
      <c r="T38" s="11">
        <f>[34]Dezembro!$B$23</f>
        <v>25.422222222222224</v>
      </c>
      <c r="U38" s="11">
        <f>[34]Dezembro!$B$24</f>
        <v>25.139999999999997</v>
      </c>
      <c r="V38" s="11">
        <f>[34]Dezembro!$B$25</f>
        <v>25.542105263157897</v>
      </c>
      <c r="W38" s="11">
        <f>[34]Dezembro!$B$26</f>
        <v>23.356521739130432</v>
      </c>
      <c r="X38" s="11">
        <f>[34]Dezembro!$B$27</f>
        <v>23.2</v>
      </c>
      <c r="Y38" s="11">
        <f>[34]Dezembro!$B$28</f>
        <v>24.769230769230774</v>
      </c>
      <c r="Z38" s="11">
        <f>[34]Dezembro!$B$29</f>
        <v>26.35</v>
      </c>
      <c r="AA38" s="11">
        <f>[34]Dezembro!$B$30</f>
        <v>25.688888888888886</v>
      </c>
      <c r="AB38" s="11">
        <f>[34]Dezembro!$B$31</f>
        <v>24.38666666666667</v>
      </c>
      <c r="AC38" s="11">
        <f>[34]Dezembro!$B$32</f>
        <v>25.512499999999996</v>
      </c>
      <c r="AD38" s="11">
        <f>[34]Dezembro!$B$33</f>
        <v>25.235714285714288</v>
      </c>
      <c r="AE38" s="11">
        <f>[34]Dezembro!$B$34</f>
        <v>25.806666666666665</v>
      </c>
      <c r="AF38" s="11">
        <f>[34]Dezembro!$B$35</f>
        <v>25.778947368421051</v>
      </c>
      <c r="AG38" s="97">
        <f>AVERAGE(B38:AF38)</f>
        <v>25.242043636846279</v>
      </c>
      <c r="AI38" s="130" t="s">
        <v>47</v>
      </c>
      <c r="AJ38" s="130" t="s">
        <v>47</v>
      </c>
    </row>
    <row r="39" spans="1:38" x14ac:dyDescent="0.2">
      <c r="A39" s="58" t="s">
        <v>15</v>
      </c>
      <c r="B39" s="11">
        <f>[35]Dezembro!$B$5</f>
        <v>24.966666666666669</v>
      </c>
      <c r="C39" s="11">
        <f>[35]Dezembro!$B$6</f>
        <v>24.866666666666674</v>
      </c>
      <c r="D39" s="11">
        <f>[35]Dezembro!$B$7</f>
        <v>24.412499999999998</v>
      </c>
      <c r="E39" s="11">
        <f>[35]Dezembro!$B$8</f>
        <v>24.091666666666669</v>
      </c>
      <c r="F39" s="11">
        <f>[35]Dezembro!$B$9</f>
        <v>21.091666666666669</v>
      </c>
      <c r="G39" s="11">
        <f>[35]Dezembro!$B$10</f>
        <v>21.260869565217391</v>
      </c>
      <c r="H39" s="11">
        <f>[35]Dezembro!$B$11</f>
        <v>23.316666666666666</v>
      </c>
      <c r="I39" s="11">
        <f>[35]Dezembro!$B$12</f>
        <v>22.262500000000003</v>
      </c>
      <c r="J39" s="11">
        <f>[35]Dezembro!$B$13</f>
        <v>21.154166666666669</v>
      </c>
      <c r="K39" s="11">
        <f>[35]Dezembro!$B$14</f>
        <v>23.033333333333331</v>
      </c>
      <c r="L39" s="11">
        <f>[35]Dezembro!$B$15</f>
        <v>24.304166666666664</v>
      </c>
      <c r="M39" s="11">
        <f>[35]Dezembro!$B$16</f>
        <v>24.016666666666662</v>
      </c>
      <c r="N39" s="11">
        <f>[35]Dezembro!$B$17</f>
        <v>24.158333333333331</v>
      </c>
      <c r="O39" s="11">
        <f>[35]Dezembro!$B$18</f>
        <v>24.212499999999995</v>
      </c>
      <c r="P39" s="11">
        <f>[35]Dezembro!$B$19</f>
        <v>24.849999999999994</v>
      </c>
      <c r="Q39" s="11">
        <f>[35]Dezembro!$B$20</f>
        <v>21.175000000000001</v>
      </c>
      <c r="R39" s="11">
        <f>[35]Dezembro!$B$21</f>
        <v>20.0625</v>
      </c>
      <c r="S39" s="11">
        <f>[35]Dezembro!$B$22</f>
        <v>21.520833333333339</v>
      </c>
      <c r="T39" s="11">
        <f>[35]Dezembro!$B$23</f>
        <v>23.883333333333329</v>
      </c>
      <c r="U39" s="11">
        <f>[35]Dezembro!$B$24</f>
        <v>24.979166666666661</v>
      </c>
      <c r="V39" s="11">
        <f>[35]Dezembro!$B$25</f>
        <v>21.533333333333331</v>
      </c>
      <c r="W39" s="11">
        <f>[35]Dezembro!$B$26</f>
        <v>22.441666666666666</v>
      </c>
      <c r="X39" s="11">
        <f>[35]Dezembro!$B$27</f>
        <v>22.875</v>
      </c>
      <c r="Y39" s="11">
        <f>[35]Dezembro!$B$28</f>
        <v>23.908333333333328</v>
      </c>
      <c r="Z39" s="11">
        <f>[35]Dezembro!$B$29</f>
        <v>24.916666666666668</v>
      </c>
      <c r="AA39" s="11">
        <f>[35]Dezembro!$B$30</f>
        <v>26.054166666666674</v>
      </c>
      <c r="AB39" s="11">
        <f>[35]Dezembro!$B$31</f>
        <v>27.145833333333339</v>
      </c>
      <c r="AC39" s="11">
        <f>[35]Dezembro!$B$32</f>
        <v>27.429166666666671</v>
      </c>
      <c r="AD39" s="11">
        <f>[35]Dezembro!$B$33</f>
        <v>26.829166666666666</v>
      </c>
      <c r="AE39" s="11">
        <f>[35]Dezembro!$B$34</f>
        <v>27.541666666666668</v>
      </c>
      <c r="AF39" s="11">
        <f>[35]Dezembro!$B$35</f>
        <v>26.408333333333328</v>
      </c>
      <c r="AG39" s="93">
        <f t="shared" ref="AG39:AG41" si="8">AVERAGE(B39:AF39)</f>
        <v>23.893630201028515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[36]Dezembro!$B$5</f>
        <v>26.931250000000002</v>
      </c>
      <c r="C40" s="11">
        <f>[36]Dezembro!$B$6</f>
        <v>28.691666666666663</v>
      </c>
      <c r="D40" s="11">
        <f>[36]Dezembro!$B$7</f>
        <v>29.431578947368422</v>
      </c>
      <c r="E40" s="11">
        <f>[36]Dezembro!$B$8</f>
        <v>30.594444444444449</v>
      </c>
      <c r="F40" s="11">
        <f>[36]Dezembro!$B$9</f>
        <v>24.073333333333331</v>
      </c>
      <c r="G40" s="11">
        <f>[36]Dezembro!$B$10</f>
        <v>24.137500000000003</v>
      </c>
      <c r="H40" s="11">
        <f>[36]Dezembro!$B$11</f>
        <v>25.158333333333331</v>
      </c>
      <c r="I40" s="11">
        <f>[36]Dezembro!$B$12</f>
        <v>26.745833333333334</v>
      </c>
      <c r="J40" s="11">
        <f>[36]Dezembro!$B$13</f>
        <v>24.987499999999997</v>
      </c>
      <c r="K40" s="11">
        <f>[36]Dezembro!$B$14</f>
        <v>26.908333333333335</v>
      </c>
      <c r="L40" s="11">
        <f>[36]Dezembro!$B$15</f>
        <v>27.162499999999998</v>
      </c>
      <c r="M40" s="11">
        <f>[36]Dezembro!$B$16</f>
        <v>29.941666666666674</v>
      </c>
      <c r="N40" s="11">
        <f>[36]Dezembro!$B$17</f>
        <v>28.437500000000004</v>
      </c>
      <c r="O40" s="11">
        <f>[36]Dezembro!$B$18</f>
        <v>29.624999999999996</v>
      </c>
      <c r="P40" s="11">
        <f>[36]Dezembro!$B$19</f>
        <v>29.970833333333335</v>
      </c>
      <c r="Q40" s="11">
        <f>[36]Dezembro!$B$20</f>
        <v>25.233333333333334</v>
      </c>
      <c r="R40" s="11">
        <f>[36]Dezembro!$B$21</f>
        <v>23.020833333333332</v>
      </c>
      <c r="S40" s="11">
        <f>[36]Dezembro!$B$22</f>
        <v>25.462500000000006</v>
      </c>
      <c r="T40" s="11">
        <f>[36]Dezembro!$B$23</f>
        <v>28.687500000000004</v>
      </c>
      <c r="U40" s="11">
        <f>[36]Dezembro!$B$24</f>
        <v>29.712500000000006</v>
      </c>
      <c r="V40" s="11">
        <f>[36]Dezembro!$B$25</f>
        <v>24.258333333333336</v>
      </c>
      <c r="W40" s="11">
        <f>[36]Dezembro!$B$26</f>
        <v>24.80416666666666</v>
      </c>
      <c r="X40" s="11">
        <f>[36]Dezembro!$B$27</f>
        <v>25.420833333333338</v>
      </c>
      <c r="Y40" s="11">
        <f>[36]Dezembro!$B$28</f>
        <v>27.36666666666666</v>
      </c>
      <c r="Z40" s="11">
        <f>[36]Dezembro!$B$29</f>
        <v>30.816666666666663</v>
      </c>
      <c r="AA40" s="11">
        <f>[36]Dezembro!$B$30</f>
        <v>30.462500000000002</v>
      </c>
      <c r="AB40" s="11">
        <f>[36]Dezembro!$B$31</f>
        <v>29.095833333333328</v>
      </c>
      <c r="AC40" s="11">
        <f>[36]Dezembro!$B$32</f>
        <v>29.445833333333329</v>
      </c>
      <c r="AD40" s="11">
        <f>[36]Dezembro!$B$33</f>
        <v>28.528571428571428</v>
      </c>
      <c r="AE40" s="11" t="str">
        <f>[36]Dezembro!$B$34</f>
        <v>*</v>
      </c>
      <c r="AF40" s="11" t="str">
        <f>[36]Dezembro!$B$35</f>
        <v>*</v>
      </c>
      <c r="AG40" s="93">
        <f t="shared" si="8"/>
        <v>27.417701545530495</v>
      </c>
      <c r="AI40" s="12" t="s">
        <v>47</v>
      </c>
      <c r="AJ40" t="s">
        <v>47</v>
      </c>
      <c r="AK40" t="s">
        <v>47</v>
      </c>
      <c r="AL40" s="12" t="s">
        <v>47</v>
      </c>
    </row>
    <row r="41" spans="1:38" x14ac:dyDescent="0.2">
      <c r="A41" s="58" t="s">
        <v>175</v>
      </c>
      <c r="B41" s="11">
        <f>[37]Dezembro!$B$5</f>
        <v>26.433333333333337</v>
      </c>
      <c r="C41" s="11">
        <f>[37]Dezembro!$B$6</f>
        <v>25.420833333333331</v>
      </c>
      <c r="D41" s="11">
        <f>[37]Dezembro!$B$7</f>
        <v>26.116666666666671</v>
      </c>
      <c r="E41" s="11">
        <f>[37]Dezembro!$B$8</f>
        <v>25.637499999999999</v>
      </c>
      <c r="F41" s="11">
        <f>[37]Dezembro!$B$9</f>
        <v>23.787500000000005</v>
      </c>
      <c r="G41" s="11">
        <f>[37]Dezembro!$B$10</f>
        <v>24.349999999999998</v>
      </c>
      <c r="H41" s="11">
        <f>[37]Dezembro!$B$11</f>
        <v>25.120833333333326</v>
      </c>
      <c r="I41" s="11">
        <f>[37]Dezembro!$B$12</f>
        <v>25.879166666666666</v>
      </c>
      <c r="J41" s="11">
        <f>[37]Dezembro!$B$13</f>
        <v>25.483333333333324</v>
      </c>
      <c r="K41" s="11">
        <f>[37]Dezembro!$B$14</f>
        <v>25.400000000000002</v>
      </c>
      <c r="L41" s="11">
        <f>[37]Dezembro!$B$15</f>
        <v>24.07083333333334</v>
      </c>
      <c r="M41" s="11">
        <f>[37]Dezembro!$B$16</f>
        <v>24.774999999999995</v>
      </c>
      <c r="N41" s="11">
        <f>[37]Dezembro!$B$17</f>
        <v>24.058333333333334</v>
      </c>
      <c r="O41" s="11">
        <f>[37]Dezembro!$B$18</f>
        <v>24.400000000000002</v>
      </c>
      <c r="P41" s="11">
        <f>[37]Dezembro!$B$19</f>
        <v>24.766666666666666</v>
      </c>
      <c r="Q41" s="11">
        <f>[37]Dezembro!$B$20</f>
        <v>25.333333333333339</v>
      </c>
      <c r="R41" s="11">
        <f>[37]Dezembro!$B$21</f>
        <v>23.466666666666669</v>
      </c>
      <c r="S41" s="11">
        <f>[37]Dezembro!$B$22</f>
        <v>23.870833333333337</v>
      </c>
      <c r="T41" s="11">
        <f>[37]Dezembro!$B$23</f>
        <v>25.341666666666665</v>
      </c>
      <c r="U41" s="11">
        <f>[37]Dezembro!$B$24</f>
        <v>26.654166666666669</v>
      </c>
      <c r="V41" s="11">
        <f>[37]Dezembro!$B$25</f>
        <v>23.616666666666664</v>
      </c>
      <c r="W41" s="11">
        <f>[37]Dezembro!$B$26</f>
        <v>22.833333333333332</v>
      </c>
      <c r="X41" s="11">
        <f>[37]Dezembro!$B$27</f>
        <v>25.037499999999998</v>
      </c>
      <c r="Y41" s="11">
        <f>[37]Dezembro!$B$28</f>
        <v>26.55</v>
      </c>
      <c r="Z41" s="11">
        <f>[37]Dezembro!$B$29</f>
        <v>27.525000000000002</v>
      </c>
      <c r="AA41" s="11">
        <f>[37]Dezembro!$B$30</f>
        <v>26.399999999999995</v>
      </c>
      <c r="AB41" s="11">
        <f>[37]Dezembro!$B$31</f>
        <v>26.404166666666665</v>
      </c>
      <c r="AC41" s="11">
        <f>[37]Dezembro!$B$32</f>
        <v>26.737500000000001</v>
      </c>
      <c r="AD41" s="11">
        <f>[37]Dezembro!$B$33</f>
        <v>27.887499999999999</v>
      </c>
      <c r="AE41" s="11">
        <f>[37]Dezembro!$B$34</f>
        <v>28.929166666666671</v>
      </c>
      <c r="AF41" s="11">
        <f>[37]Dezembro!$B$35</f>
        <v>28.691666666666666</v>
      </c>
      <c r="AG41" s="138">
        <f t="shared" si="8"/>
        <v>25.515456989247316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[38]Dezembro!$B$5</f>
        <v>25.612500000000001</v>
      </c>
      <c r="C42" s="11">
        <f>[38]Dezembro!$B$6</f>
        <v>25.683333333333326</v>
      </c>
      <c r="D42" s="11">
        <f>[38]Dezembro!$B$7</f>
        <v>25.800000000000008</v>
      </c>
      <c r="E42" s="11">
        <f>[38]Dezembro!$B$8</f>
        <v>24.816666666666666</v>
      </c>
      <c r="F42" s="11">
        <f>[38]Dezembro!$B$9</f>
        <v>23.262499999999999</v>
      </c>
      <c r="G42" s="11">
        <f>[38]Dezembro!$B$10</f>
        <v>24.408333333333331</v>
      </c>
      <c r="H42" s="11">
        <f>[38]Dezembro!$B$11</f>
        <v>23.395833333333332</v>
      </c>
      <c r="I42" s="11">
        <f>[38]Dezembro!$B$12</f>
        <v>25.012499999999999</v>
      </c>
      <c r="J42" s="11">
        <f>[38]Dezembro!$B$13</f>
        <v>23.608333333333334</v>
      </c>
      <c r="K42" s="11">
        <f>[38]Dezembro!$B$14</f>
        <v>25.337499999999995</v>
      </c>
      <c r="L42" s="11">
        <f>[38]Dezembro!$B$15</f>
        <v>25.904166666666665</v>
      </c>
      <c r="M42" s="11">
        <f>[38]Dezembro!$B$16</f>
        <v>25.633333333333336</v>
      </c>
      <c r="N42" s="11">
        <f>[38]Dezembro!$B$17</f>
        <v>24.616666666666671</v>
      </c>
      <c r="O42" s="11">
        <f>[38]Dezembro!$B$18</f>
        <v>24.966666666666658</v>
      </c>
      <c r="P42" s="11">
        <f>[38]Dezembro!$B$19</f>
        <v>25.324999999999999</v>
      </c>
      <c r="Q42" s="11">
        <f>[38]Dezembro!$B$20</f>
        <v>23.374999999999996</v>
      </c>
      <c r="R42" s="11">
        <f>[38]Dezembro!$B$21</f>
        <v>22.6875</v>
      </c>
      <c r="S42" s="11">
        <f>[38]Dezembro!$B$22</f>
        <v>23.529166666666665</v>
      </c>
      <c r="T42" s="11">
        <f>[38]Dezembro!$B$23</f>
        <v>25.570833333333329</v>
      </c>
      <c r="U42" s="11">
        <f>[38]Dezembro!$B$24</f>
        <v>26.595833333333335</v>
      </c>
      <c r="V42" s="11">
        <f>[38]Dezembro!$B$25</f>
        <v>22.629166666666663</v>
      </c>
      <c r="W42" s="11">
        <f>[38]Dezembro!$B$26</f>
        <v>24.579166666666662</v>
      </c>
      <c r="X42" s="11">
        <f>[38]Dezembro!$B$27</f>
        <v>24.879166666666663</v>
      </c>
      <c r="Y42" s="11">
        <f>[38]Dezembro!$B$28</f>
        <v>24.974999999999998</v>
      </c>
      <c r="Z42" s="11">
        <f>[38]Dezembro!$B$29</f>
        <v>27.666666666666668</v>
      </c>
      <c r="AA42" s="11">
        <f>[38]Dezembro!$B$30</f>
        <v>26.812499999999996</v>
      </c>
      <c r="AB42" s="11">
        <f>[38]Dezembro!$B$31</f>
        <v>27.599999999999998</v>
      </c>
      <c r="AC42" s="11">
        <f>[38]Dezembro!$B$32</f>
        <v>26.766666666666666</v>
      </c>
      <c r="AD42" s="11">
        <f>[38]Dezembro!$B$33</f>
        <v>27.125</v>
      </c>
      <c r="AE42" s="11">
        <f>[38]Dezembro!$B$34</f>
        <v>28.604166666666671</v>
      </c>
      <c r="AF42" s="11">
        <f>[38]Dezembro!$B$35</f>
        <v>27.841666666666669</v>
      </c>
      <c r="AG42" s="93">
        <f t="shared" ref="AG42" si="9">AVERAGE(B42:AF42)</f>
        <v>25.310349462365586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[39]Dezembro!$B$5</f>
        <v>24.299999999999997</v>
      </c>
      <c r="C43" s="11">
        <f>[39]Dezembro!$B$6</f>
        <v>25.291666666666668</v>
      </c>
      <c r="D43" s="11">
        <f>[39]Dezembro!$B$7</f>
        <v>25.299999999999997</v>
      </c>
      <c r="E43" s="11">
        <f>[39]Dezembro!$B$8</f>
        <v>25.404166666666665</v>
      </c>
      <c r="F43" s="11">
        <f>[39]Dezembro!$B$9</f>
        <v>23.912499999999998</v>
      </c>
      <c r="G43" s="11">
        <f>[39]Dezembro!$B$10</f>
        <v>24.737500000000001</v>
      </c>
      <c r="H43" s="11">
        <f>[39]Dezembro!$B$11</f>
        <v>24.487500000000001</v>
      </c>
      <c r="I43" s="11">
        <f>[39]Dezembro!$B$12</f>
        <v>24.762499999999999</v>
      </c>
      <c r="J43" s="11">
        <f>[39]Dezembro!$B$13</f>
        <v>23.183333333333334</v>
      </c>
      <c r="K43" s="11">
        <f>[39]Dezembro!$B$14</f>
        <v>24.849999999999998</v>
      </c>
      <c r="L43" s="11">
        <f>[39]Dezembro!$B$15</f>
        <v>23.295833333333331</v>
      </c>
      <c r="M43" s="11">
        <f>[39]Dezembro!$B$16</f>
        <v>24.558333333333337</v>
      </c>
      <c r="N43" s="11">
        <f>[39]Dezembro!$B$17</f>
        <v>23.858333333333338</v>
      </c>
      <c r="O43" s="11">
        <f>[39]Dezembro!$B$18</f>
        <v>25.3125</v>
      </c>
      <c r="P43" s="11">
        <f>[39]Dezembro!$B$19</f>
        <v>26.058333333333334</v>
      </c>
      <c r="Q43" s="11">
        <f>[39]Dezembro!$B$20</f>
        <v>24.083333333333332</v>
      </c>
      <c r="R43" s="11">
        <f>[39]Dezembro!$B$21</f>
        <v>22.854166666666668</v>
      </c>
      <c r="S43" s="11">
        <f>[39]Dezembro!$B$22</f>
        <v>23.570833333333329</v>
      </c>
      <c r="T43" s="11">
        <f>[39]Dezembro!$B$23</f>
        <v>25.816666666666666</v>
      </c>
      <c r="U43" s="11">
        <f>[39]Dezembro!$B$24</f>
        <v>25.42916666666666</v>
      </c>
      <c r="V43" s="11">
        <f>[39]Dezembro!$B$25</f>
        <v>23.129166666666666</v>
      </c>
      <c r="W43" s="11">
        <f>[39]Dezembro!$B$26</f>
        <v>23.712500000000002</v>
      </c>
      <c r="X43" s="11">
        <f>[39]Dezembro!$B$27</f>
        <v>24.991666666666664</v>
      </c>
      <c r="Y43" s="11">
        <f>[39]Dezembro!$B$28</f>
        <v>26.095833333333335</v>
      </c>
      <c r="Z43" s="11">
        <f>[39]Dezembro!$B$29</f>
        <v>27.750000000000004</v>
      </c>
      <c r="AA43" s="11">
        <f>[39]Dezembro!$B$30</f>
        <v>27.683333333333326</v>
      </c>
      <c r="AB43" s="11">
        <f>[39]Dezembro!$B$31</f>
        <v>27.816666666666666</v>
      </c>
      <c r="AC43" s="11">
        <f>[39]Dezembro!$B$32</f>
        <v>27.587500000000002</v>
      </c>
      <c r="AD43" s="11">
        <f>[39]Dezembro!$B$33</f>
        <v>28.07083333333334</v>
      </c>
      <c r="AE43" s="11">
        <f>[39]Dezembro!$B$34</f>
        <v>28.308333333333337</v>
      </c>
      <c r="AF43" s="11">
        <f>[39]Dezembro!$B$35</f>
        <v>28.174999999999997</v>
      </c>
      <c r="AG43" s="138">
        <f>AVERAGE(B43:AF43)</f>
        <v>25.302822580645156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[40]Dezembro!$B$5</f>
        <v>25.270833333333329</v>
      </c>
      <c r="C44" s="11">
        <f>[40]Dezembro!$B$6</f>
        <v>23.579166666666666</v>
      </c>
      <c r="D44" s="11">
        <f>[40]Dezembro!$B$7</f>
        <v>23.504166666666663</v>
      </c>
      <c r="E44" s="11">
        <f>[40]Dezembro!$B$8</f>
        <v>23.258333333333329</v>
      </c>
      <c r="F44" s="11">
        <f>[40]Dezembro!$B$9</f>
        <v>22.425000000000001</v>
      </c>
      <c r="G44" s="11">
        <f>[40]Dezembro!$B$10</f>
        <v>22.558333333333337</v>
      </c>
      <c r="H44" s="11">
        <f>[40]Dezembro!$B$11</f>
        <v>24.133333333333336</v>
      </c>
      <c r="I44" s="11">
        <f>[40]Dezembro!$B$12</f>
        <v>24.983333333333331</v>
      </c>
      <c r="J44" s="11">
        <f>[40]Dezembro!$B$13</f>
        <v>23.037500000000009</v>
      </c>
      <c r="K44" s="11">
        <f>[40]Dezembro!$B$14</f>
        <v>23.416666666666661</v>
      </c>
      <c r="L44" s="11">
        <f>[40]Dezembro!$B$15</f>
        <v>24.570833333333329</v>
      </c>
      <c r="M44" s="11">
        <f>[40]Dezembro!$B$16</f>
        <v>25.537499999999994</v>
      </c>
      <c r="N44" s="11">
        <f>[40]Dezembro!$B$17</f>
        <v>23.066666666666674</v>
      </c>
      <c r="O44" s="11">
        <f>[40]Dezembro!$B$18</f>
        <v>24.295833333333334</v>
      </c>
      <c r="P44" s="11">
        <f>[40]Dezembro!$B$19</f>
        <v>23.495833333333337</v>
      </c>
      <c r="Q44" s="11">
        <f>[40]Dezembro!$B$20</f>
        <v>23.541666666666668</v>
      </c>
      <c r="R44" s="11">
        <f>[40]Dezembro!$B$21</f>
        <v>22.116666666666674</v>
      </c>
      <c r="S44" s="11">
        <f>[40]Dezembro!$B$22</f>
        <v>22.741666666666664</v>
      </c>
      <c r="T44" s="11">
        <f>[40]Dezembro!$B$23</f>
        <v>24.729166666666671</v>
      </c>
      <c r="U44" s="11">
        <f>[40]Dezembro!$B$24</f>
        <v>25.695833333333336</v>
      </c>
      <c r="V44" s="11">
        <f>[40]Dezembro!$B$25</f>
        <v>22.825000000000003</v>
      </c>
      <c r="W44" s="11">
        <f>[40]Dezembro!$B$26</f>
        <v>21.166666666666668</v>
      </c>
      <c r="X44" s="11">
        <f>[40]Dezembro!$B$27</f>
        <v>22.370833333333334</v>
      </c>
      <c r="Y44" s="11">
        <f>[40]Dezembro!$B$28</f>
        <v>25.224999999999994</v>
      </c>
      <c r="Z44" s="11">
        <f>[40]Dezembro!$B$29</f>
        <v>24.316666666666666</v>
      </c>
      <c r="AA44" s="11">
        <f>[40]Dezembro!$B$30</f>
        <v>23.845833333333328</v>
      </c>
      <c r="AB44" s="11">
        <f>[40]Dezembro!$B$31</f>
        <v>24.170833333333334</v>
      </c>
      <c r="AC44" s="11">
        <f>[40]Dezembro!$B$32</f>
        <v>23.966666666666665</v>
      </c>
      <c r="AD44" s="11">
        <f>[40]Dezembro!$B$33</f>
        <v>25.862500000000001</v>
      </c>
      <c r="AE44" s="11">
        <f>[40]Dezembro!$B$34</f>
        <v>26.520833333333332</v>
      </c>
      <c r="AF44" s="11">
        <f>[40]Dezembro!$B$35</f>
        <v>23.8125</v>
      </c>
      <c r="AG44" s="93">
        <f t="shared" ref="AG44:AG45" si="10">AVERAGE(B44:AF44)</f>
        <v>23.872311827956992</v>
      </c>
      <c r="AK44" t="s">
        <v>47</v>
      </c>
    </row>
    <row r="45" spans="1:38" x14ac:dyDescent="0.2">
      <c r="A45" s="58" t="s">
        <v>162</v>
      </c>
      <c r="B45" s="11">
        <f>[41]Dezembro!$B$5</f>
        <v>27.062499999999996</v>
      </c>
      <c r="C45" s="11">
        <f>[41]Dezembro!$B$6</f>
        <v>26.262500000000003</v>
      </c>
      <c r="D45" s="11">
        <f>[41]Dezembro!$B$7</f>
        <v>25.441666666666663</v>
      </c>
      <c r="E45" s="11">
        <f>[41]Dezembro!$B$8</f>
        <v>26.241666666666674</v>
      </c>
      <c r="F45" s="11">
        <f>[41]Dezembro!$B$9</f>
        <v>26.799999999999994</v>
      </c>
      <c r="G45" s="11">
        <f>[41]Dezembro!$B$10</f>
        <v>25.1875</v>
      </c>
      <c r="H45" s="11">
        <f>[41]Dezembro!$B$11</f>
        <v>27.270833333333332</v>
      </c>
      <c r="I45" s="11">
        <f>[41]Dezembro!$B$12</f>
        <v>27.608333333333334</v>
      </c>
      <c r="J45" s="11">
        <f>[41]Dezembro!$B$13</f>
        <v>26.966666666666665</v>
      </c>
      <c r="K45" s="11">
        <f>[41]Dezembro!$B$14</f>
        <v>25.6875</v>
      </c>
      <c r="L45" s="11">
        <f>[41]Dezembro!$B$15</f>
        <v>24.383333333333329</v>
      </c>
      <c r="M45" s="11">
        <f>[41]Dezembro!$B$16</f>
        <v>24.900000000000002</v>
      </c>
      <c r="N45" s="11">
        <f>[41]Dezembro!$B$17</f>
        <v>24.412500000000005</v>
      </c>
      <c r="O45" s="11">
        <f>[41]Dezembro!$B$18</f>
        <v>26.608333333333331</v>
      </c>
      <c r="P45" s="11">
        <f>[41]Dezembro!$B$19</f>
        <v>27.429166666666664</v>
      </c>
      <c r="Q45" s="11">
        <f>[41]Dezembro!$B$20</f>
        <v>28.508333333333336</v>
      </c>
      <c r="R45" s="11">
        <f>[41]Dezembro!$B$21</f>
        <v>24.854166666666668</v>
      </c>
      <c r="S45" s="11">
        <f>[41]Dezembro!$B$22</f>
        <v>24.179166666666671</v>
      </c>
      <c r="T45" s="11">
        <f>[41]Dezembro!$B$23</f>
        <v>26.0625</v>
      </c>
      <c r="U45" s="11">
        <f>[41]Dezembro!$B$24</f>
        <v>27.154166666666669</v>
      </c>
      <c r="V45" s="11">
        <f>[41]Dezembro!$B$25</f>
        <v>24.991666666666664</v>
      </c>
      <c r="W45" s="11">
        <f>[41]Dezembro!$B$26</f>
        <v>23.954166666666669</v>
      </c>
      <c r="X45" s="11">
        <f>[41]Dezembro!$B$27</f>
        <v>24.837500000000002</v>
      </c>
      <c r="Y45" s="11">
        <f>[41]Dezembro!$B$28</f>
        <v>25.145833333333332</v>
      </c>
      <c r="Z45" s="11">
        <f>[41]Dezembro!$B$29</f>
        <v>28.362499999999997</v>
      </c>
      <c r="AA45" s="11">
        <f>[41]Dezembro!$B$30</f>
        <v>28.633333333333336</v>
      </c>
      <c r="AB45" s="11">
        <f>[41]Dezembro!$B$31</f>
        <v>28.916666666666668</v>
      </c>
      <c r="AC45" s="11">
        <f>[41]Dezembro!$B$32</f>
        <v>28.291666666666668</v>
      </c>
      <c r="AD45" s="11">
        <f>[41]Dezembro!$B$33</f>
        <v>29.158333333333331</v>
      </c>
      <c r="AE45" s="11">
        <f>[41]Dezembro!$B$34</f>
        <v>29.512500000000003</v>
      </c>
      <c r="AF45" s="11">
        <f>[41]Dezembro!$B$35</f>
        <v>30</v>
      </c>
      <c r="AG45" s="138">
        <f t="shared" si="10"/>
        <v>26.607258064516127</v>
      </c>
    </row>
    <row r="46" spans="1:38" x14ac:dyDescent="0.2">
      <c r="A46" s="58" t="s">
        <v>19</v>
      </c>
      <c r="B46" s="11">
        <f>[42]Dezembro!$B$5</f>
        <v>22.858333333333338</v>
      </c>
      <c r="C46" s="11">
        <f>[42]Dezembro!$B$6</f>
        <v>25.104166666666668</v>
      </c>
      <c r="D46" s="11">
        <f>[42]Dezembro!$B$7</f>
        <v>24.041666666666661</v>
      </c>
      <c r="E46" s="11">
        <f>[42]Dezembro!$B$8</f>
        <v>22.479166666666668</v>
      </c>
      <c r="F46" s="11">
        <f>[42]Dezembro!$B$9</f>
        <v>22.516666666666666</v>
      </c>
      <c r="G46" s="11">
        <f>[42]Dezembro!$B$10</f>
        <v>21.637500000000003</v>
      </c>
      <c r="H46" s="11">
        <f>[42]Dezembro!$B$11</f>
        <v>22.933333333333326</v>
      </c>
      <c r="I46" s="11">
        <f>[42]Dezembro!$B$12</f>
        <v>22.237499999999997</v>
      </c>
      <c r="J46" s="11">
        <f>[42]Dezembro!$B$13</f>
        <v>20.466666666666665</v>
      </c>
      <c r="K46" s="11">
        <f>[42]Dezembro!$B$14</f>
        <v>24.741666666666671</v>
      </c>
      <c r="L46" s="11">
        <f>[42]Dezembro!$B$15</f>
        <v>24.237499999999997</v>
      </c>
      <c r="M46" s="11">
        <f>[42]Dezembro!$B$16</f>
        <v>22.716666666666669</v>
      </c>
      <c r="N46" s="11">
        <f>[42]Dezembro!$B$17</f>
        <v>23.804166666666664</v>
      </c>
      <c r="O46" s="11">
        <f>[42]Dezembro!$B$18</f>
        <v>25.258333333333329</v>
      </c>
      <c r="P46" s="11">
        <f>[42]Dezembro!$B$19</f>
        <v>25.220833333333335</v>
      </c>
      <c r="Q46" s="11">
        <f>[42]Dezembro!$B$20</f>
        <v>20.175000000000004</v>
      </c>
      <c r="R46" s="11">
        <f>[42]Dezembro!$B$21</f>
        <v>20.670833333333331</v>
      </c>
      <c r="S46" s="11">
        <f>[42]Dezembro!$B$22</f>
        <v>22.525000000000002</v>
      </c>
      <c r="T46" s="11">
        <f>[42]Dezembro!$B$23</f>
        <v>23.216666666666665</v>
      </c>
      <c r="U46" s="11">
        <f>[42]Dezembro!$B$24</f>
        <v>23.849999999999994</v>
      </c>
      <c r="V46" s="11">
        <f>[42]Dezembro!$B$25</f>
        <v>21.858333333333334</v>
      </c>
      <c r="W46" s="11">
        <f>[42]Dezembro!$B$26</f>
        <v>22.916666666666668</v>
      </c>
      <c r="X46" s="11">
        <f>[42]Dezembro!$B$27</f>
        <v>22.529166666666665</v>
      </c>
      <c r="Y46" s="11">
        <f>[42]Dezembro!$B$28</f>
        <v>24.083333333333329</v>
      </c>
      <c r="Z46" s="11">
        <f>[42]Dezembro!$B$29</f>
        <v>27.033333333333328</v>
      </c>
      <c r="AA46" s="11">
        <f>[42]Dezembro!$B$30</f>
        <v>27.979166666666668</v>
      </c>
      <c r="AB46" s="11">
        <f>[42]Dezembro!$B$31</f>
        <v>28.120833333333334</v>
      </c>
      <c r="AC46" s="11">
        <f>[42]Dezembro!$B$32</f>
        <v>28.308333333333326</v>
      </c>
      <c r="AD46" s="11">
        <f>[42]Dezembro!$B$33</f>
        <v>28.254166666666663</v>
      </c>
      <c r="AE46" s="11">
        <f>[42]Dezembro!$B$34</f>
        <v>29.275000000000002</v>
      </c>
      <c r="AF46" s="11">
        <f>[42]Dezembro!$B$35</f>
        <v>27.012500000000003</v>
      </c>
      <c r="AG46" s="93">
        <f t="shared" ref="AG46:AG49" si="11">AVERAGE(B46:AF46)</f>
        <v>24.131048387096772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[43]Dezembro!$B$5</f>
        <v>26.104166666666668</v>
      </c>
      <c r="C47" s="11">
        <f>[43]Dezembro!$B$6</f>
        <v>24.537500000000005</v>
      </c>
      <c r="D47" s="11">
        <f>[43]Dezembro!$B$7</f>
        <v>24.962500000000002</v>
      </c>
      <c r="E47" s="11">
        <f>[43]Dezembro!$B$8</f>
        <v>26.116666666666664</v>
      </c>
      <c r="F47" s="11">
        <f>[43]Dezembro!$B$9</f>
        <v>23.320833333333336</v>
      </c>
      <c r="G47" s="11">
        <f>[43]Dezembro!$B$10</f>
        <v>23.624999999999996</v>
      </c>
      <c r="H47" s="11">
        <f>[43]Dezembro!$B$11</f>
        <v>24.004166666666663</v>
      </c>
      <c r="I47" s="11">
        <f>[43]Dezembro!$B$12</f>
        <v>25.683333333333334</v>
      </c>
      <c r="J47" s="11">
        <f>[43]Dezembro!$B$13</f>
        <v>22.324999999999999</v>
      </c>
      <c r="K47" s="11">
        <f>[43]Dezembro!$B$14</f>
        <v>24.166666666666668</v>
      </c>
      <c r="L47" s="11">
        <f>[43]Dezembro!$B$15</f>
        <v>24.933333333333337</v>
      </c>
      <c r="M47" s="11">
        <f>[43]Dezembro!$B$16</f>
        <v>26.025000000000002</v>
      </c>
      <c r="N47" s="11">
        <f>[43]Dezembro!$B$17</f>
        <v>24.133333333333329</v>
      </c>
      <c r="O47" s="11">
        <f>[43]Dezembro!$B$18</f>
        <v>24.374999999999996</v>
      </c>
      <c r="P47" s="11">
        <f>[43]Dezembro!$B$19</f>
        <v>26.212500000000006</v>
      </c>
      <c r="Q47" s="11">
        <f>[43]Dezembro!$B$20</f>
        <v>25.224999999999994</v>
      </c>
      <c r="R47" s="11">
        <f>[43]Dezembro!$B$21</f>
        <v>23.183333333333334</v>
      </c>
      <c r="S47" s="11">
        <f>[43]Dezembro!$B$22</f>
        <v>24</v>
      </c>
      <c r="T47" s="11">
        <f>[43]Dezembro!$B$23</f>
        <v>26.029166666666665</v>
      </c>
      <c r="U47" s="11">
        <f>[43]Dezembro!$B$24</f>
        <v>27.350000000000005</v>
      </c>
      <c r="V47" s="11">
        <f>[43]Dezembro!$B$25</f>
        <v>22.754166666666666</v>
      </c>
      <c r="W47" s="11">
        <f>[43]Dezembro!$B$26</f>
        <v>23.195833333333329</v>
      </c>
      <c r="X47" s="11">
        <f>[43]Dezembro!$B$27</f>
        <v>24.045833333333338</v>
      </c>
      <c r="Y47" s="11">
        <f>[43]Dezembro!$B$28</f>
        <v>25.554166666666671</v>
      </c>
      <c r="Z47" s="11">
        <f>[43]Dezembro!$B$29</f>
        <v>27.020833333333332</v>
      </c>
      <c r="AA47" s="11">
        <f>[43]Dezembro!$B$30</f>
        <v>26.099999999999998</v>
      </c>
      <c r="AB47" s="11">
        <f>[43]Dezembro!$B$31</f>
        <v>25.487499999999997</v>
      </c>
      <c r="AC47" s="11">
        <f>[43]Dezembro!$B$32</f>
        <v>26.304166666666664</v>
      </c>
      <c r="AD47" s="11">
        <f>[43]Dezembro!$B$33</f>
        <v>26.266666666666666</v>
      </c>
      <c r="AE47" s="11">
        <f>[43]Dezembro!$B$34</f>
        <v>27.529166666666669</v>
      </c>
      <c r="AF47" s="11">
        <f>[43]Dezembro!$B$35</f>
        <v>25.94583333333334</v>
      </c>
      <c r="AG47" s="93">
        <f t="shared" si="11"/>
        <v>25.048924731182797</v>
      </c>
      <c r="AK47" t="s">
        <v>47</v>
      </c>
    </row>
    <row r="48" spans="1:38" x14ac:dyDescent="0.2">
      <c r="A48" s="58" t="s">
        <v>44</v>
      </c>
      <c r="B48" s="11">
        <f>[44]Dezembro!$B$5</f>
        <v>24.595833333333331</v>
      </c>
      <c r="C48" s="11">
        <f>[44]Dezembro!$B$6</f>
        <v>25.4375</v>
      </c>
      <c r="D48" s="11">
        <f>[44]Dezembro!$B$7</f>
        <v>24.795833333333334</v>
      </c>
      <c r="E48" s="11">
        <f>[44]Dezembro!$B$8</f>
        <v>26.291666666666661</v>
      </c>
      <c r="F48" s="11">
        <f>[44]Dezembro!$B$9</f>
        <v>27.120833333333337</v>
      </c>
      <c r="G48" s="11">
        <f>[44]Dezembro!$B$10</f>
        <v>24.337499999999995</v>
      </c>
      <c r="H48" s="11">
        <f>[44]Dezembro!$B$11</f>
        <v>26.279166666666669</v>
      </c>
      <c r="I48" s="11">
        <f>[44]Dezembro!$B$12</f>
        <v>25.845833333333335</v>
      </c>
      <c r="J48" s="11">
        <f>[44]Dezembro!$B$13</f>
        <v>23.737500000000008</v>
      </c>
      <c r="K48" s="11">
        <f>[44]Dezembro!$B$14</f>
        <v>24.270833333333339</v>
      </c>
      <c r="L48" s="11">
        <f>[44]Dezembro!$B$15</f>
        <v>25.55</v>
      </c>
      <c r="M48" s="11">
        <f>[44]Dezembro!$B$16</f>
        <v>26.658333333333328</v>
      </c>
      <c r="N48" s="11">
        <f>[44]Dezembro!$B$17</f>
        <v>24.849999999999994</v>
      </c>
      <c r="O48" s="11">
        <f>[44]Dezembro!$B$18</f>
        <v>25.270833333333339</v>
      </c>
      <c r="P48" s="11">
        <f>[44]Dezembro!$B$19</f>
        <v>24.979166666666668</v>
      </c>
      <c r="Q48" s="11">
        <f>[44]Dezembro!$B$20</f>
        <v>25.204166666666669</v>
      </c>
      <c r="R48" s="11">
        <f>[44]Dezembro!$B$21</f>
        <v>24.433333333333341</v>
      </c>
      <c r="S48" s="11">
        <f>[44]Dezembro!$B$22</f>
        <v>24.958333333333329</v>
      </c>
      <c r="T48" s="11">
        <f>[44]Dezembro!$B$23</f>
        <v>25.575000000000003</v>
      </c>
      <c r="U48" s="11">
        <f>[44]Dezembro!$B$24</f>
        <v>26.095833333333335</v>
      </c>
      <c r="V48" s="11">
        <f>[44]Dezembro!$B$25</f>
        <v>25.179166666666671</v>
      </c>
      <c r="W48" s="11">
        <f>[44]Dezembro!$B$26</f>
        <v>22.924999999999997</v>
      </c>
      <c r="X48" s="11">
        <f>[44]Dezembro!$B$27</f>
        <v>24.862500000000001</v>
      </c>
      <c r="Y48" s="11">
        <f>[44]Dezembro!$B$28</f>
        <v>27.262499999999999</v>
      </c>
      <c r="Z48" s="11">
        <f>[44]Dezembro!$B$29</f>
        <v>27.658333333333335</v>
      </c>
      <c r="AA48" s="11">
        <f>[44]Dezembro!$B$30</f>
        <v>25.725000000000005</v>
      </c>
      <c r="AB48" s="11">
        <f>[44]Dezembro!$B$31</f>
        <v>26.041666666666668</v>
      </c>
      <c r="AC48" s="11">
        <f>[44]Dezembro!$B$32</f>
        <v>25.195833333333329</v>
      </c>
      <c r="AD48" s="11">
        <f>[44]Dezembro!$B$33</f>
        <v>25.629166666666666</v>
      </c>
      <c r="AE48" s="11">
        <f>[44]Dezembro!$B$34</f>
        <v>26.529166666666669</v>
      </c>
      <c r="AF48" s="11">
        <f>[44]Dezembro!$B$35</f>
        <v>24.945833333333336</v>
      </c>
      <c r="AG48" s="93">
        <f t="shared" si="11"/>
        <v>25.427150537634407</v>
      </c>
      <c r="AH48" s="12" t="s">
        <v>47</v>
      </c>
      <c r="AI48" s="12" t="s">
        <v>47</v>
      </c>
    </row>
    <row r="49" spans="1:37" x14ac:dyDescent="0.2">
      <c r="A49" s="58" t="s">
        <v>20</v>
      </c>
      <c r="B49" s="11">
        <f>[45]Dezembro!$B$5</f>
        <v>27.925000000000001</v>
      </c>
      <c r="C49" s="11">
        <f>[45]Dezembro!$B$6</f>
        <v>27.612499999999997</v>
      </c>
      <c r="D49" s="11">
        <f>[45]Dezembro!$B$7</f>
        <v>27.204347826086952</v>
      </c>
      <c r="E49" s="11">
        <f>[45]Dezembro!$B$8</f>
        <v>27.120833333333334</v>
      </c>
      <c r="F49" s="11">
        <f>[45]Dezembro!$B$9</f>
        <v>26.570833333333329</v>
      </c>
      <c r="G49" s="11">
        <f>[45]Dezembro!$B$10</f>
        <v>26.175000000000001</v>
      </c>
      <c r="H49" s="11">
        <f>[45]Dezembro!$B$11</f>
        <v>27.820833333333336</v>
      </c>
      <c r="I49" s="11">
        <f>[45]Dezembro!$B$12</f>
        <v>28.570833333333336</v>
      </c>
      <c r="J49" s="11">
        <f>[45]Dezembro!$B$13</f>
        <v>27.941666666666674</v>
      </c>
      <c r="K49" s="11">
        <f>[45]Dezembro!$B$14</f>
        <v>26.962500000000002</v>
      </c>
      <c r="L49" s="11">
        <f>[45]Dezembro!$B$15</f>
        <v>24.712499999999991</v>
      </c>
      <c r="M49" s="11">
        <f>[45]Dezembro!$B$16</f>
        <v>25.799999999999997</v>
      </c>
      <c r="N49" s="11">
        <f>[45]Dezembro!$B$17</f>
        <v>24.6875</v>
      </c>
      <c r="O49" s="11">
        <f>[45]Dezembro!$B$18</f>
        <v>27.708333333333332</v>
      </c>
      <c r="P49" s="11">
        <f>[45]Dezembro!$B$19</f>
        <v>27.078571428571426</v>
      </c>
      <c r="Q49" s="11">
        <f>[45]Dezembro!$B$20</f>
        <v>33.049999999999997</v>
      </c>
      <c r="R49" s="11" t="str">
        <f>[45]Dezembro!$B$21</f>
        <v>*</v>
      </c>
      <c r="S49" s="11">
        <f>[45]Dezembro!$B$22</f>
        <v>26.75</v>
      </c>
      <c r="T49" s="11">
        <f>[45]Dezembro!$B$23</f>
        <v>28.9</v>
      </c>
      <c r="U49" s="11">
        <f>[45]Dezembro!$B$24</f>
        <v>33.4</v>
      </c>
      <c r="V49" s="11" t="str">
        <f>[45]Dezembro!$B$25</f>
        <v>*</v>
      </c>
      <c r="W49" s="11">
        <f>[45]Dezembro!$B$26</f>
        <v>24.45</v>
      </c>
      <c r="X49" s="11">
        <f>[45]Dezembro!$B$27</f>
        <v>24.65</v>
      </c>
      <c r="Y49" s="11">
        <f>[45]Dezembro!$B$28</f>
        <v>29</v>
      </c>
      <c r="Z49" s="11">
        <f>[45]Dezembro!$B$29</f>
        <v>33.766666666666673</v>
      </c>
      <c r="AA49" s="11">
        <f>[45]Dezembro!$B$30</f>
        <v>33.5</v>
      </c>
      <c r="AB49" s="11" t="str">
        <f>[45]Dezembro!$B$31</f>
        <v>*</v>
      </c>
      <c r="AC49" s="11" t="str">
        <f>[45]Dezembro!$B$32</f>
        <v>*</v>
      </c>
      <c r="AD49" s="11" t="str">
        <f>[45]Dezembro!$B$33</f>
        <v>*</v>
      </c>
      <c r="AE49" s="11" t="str">
        <f>[45]Dezembro!$B$34</f>
        <v>*</v>
      </c>
      <c r="AF49" s="11" t="str">
        <f>[45]Dezembro!$B$35</f>
        <v>*</v>
      </c>
      <c r="AG49" s="93">
        <f t="shared" si="11"/>
        <v>27.973246635610764</v>
      </c>
      <c r="AI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2">AVERAGE(B5:B49)</f>
        <v>26.263743872549014</v>
      </c>
      <c r="C50" s="13">
        <f t="shared" si="12"/>
        <v>25.978857326406342</v>
      </c>
      <c r="D50" s="13">
        <f t="shared" si="12"/>
        <v>25.762130126155224</v>
      </c>
      <c r="E50" s="13">
        <f t="shared" si="12"/>
        <v>25.578935854622351</v>
      </c>
      <c r="F50" s="13">
        <f t="shared" si="12"/>
        <v>24.333939016656412</v>
      </c>
      <c r="G50" s="13">
        <f t="shared" si="12"/>
        <v>24.19238348962773</v>
      </c>
      <c r="H50" s="13">
        <f t="shared" si="12"/>
        <v>25.018507807981496</v>
      </c>
      <c r="I50" s="13">
        <f t="shared" si="12"/>
        <v>25.738508544670207</v>
      </c>
      <c r="J50" s="13">
        <f t="shared" si="12"/>
        <v>23.67314833858951</v>
      </c>
      <c r="K50" s="13">
        <f t="shared" si="12"/>
        <v>25.063496316485445</v>
      </c>
      <c r="L50" s="13">
        <f t="shared" si="12"/>
        <v>25.369999999999997</v>
      </c>
      <c r="M50" s="13">
        <f t="shared" si="12"/>
        <v>25.768584656084656</v>
      </c>
      <c r="N50" s="13">
        <f t="shared" si="12"/>
        <v>24.91457175925926</v>
      </c>
      <c r="O50" s="13">
        <f t="shared" si="12"/>
        <v>26.018201923461721</v>
      </c>
      <c r="P50" s="13">
        <f t="shared" si="12"/>
        <v>26.141908348882033</v>
      </c>
      <c r="Q50" s="13">
        <f t="shared" si="12"/>
        <v>24.81595618345618</v>
      </c>
      <c r="R50" s="13">
        <f t="shared" si="12"/>
        <v>22.918428712993933</v>
      </c>
      <c r="S50" s="13">
        <f t="shared" si="12"/>
        <v>24.071334345479084</v>
      </c>
      <c r="T50" s="13">
        <f t="shared" si="12"/>
        <v>25.483039657304367</v>
      </c>
      <c r="U50" s="13">
        <f t="shared" si="12"/>
        <v>26.547388996138995</v>
      </c>
      <c r="V50" s="13">
        <f t="shared" si="12"/>
        <v>23.750317480793488</v>
      </c>
      <c r="W50" s="13">
        <f t="shared" si="12"/>
        <v>23.771499850233866</v>
      </c>
      <c r="X50" s="13">
        <f t="shared" si="12"/>
        <v>24.666656602254427</v>
      </c>
      <c r="Y50" s="13">
        <f t="shared" si="12"/>
        <v>26.030160151667506</v>
      </c>
      <c r="Z50" s="13">
        <f t="shared" si="12"/>
        <v>27.654593516150417</v>
      </c>
      <c r="AA50" s="13">
        <f t="shared" si="12"/>
        <v>27.305641671082842</v>
      </c>
      <c r="AB50" s="13">
        <f t="shared" si="12"/>
        <v>27.722882352941173</v>
      </c>
      <c r="AC50" s="13">
        <f t="shared" si="12"/>
        <v>27.286778973543676</v>
      </c>
      <c r="AD50" s="13">
        <f t="shared" si="12"/>
        <v>27.46142213642214</v>
      </c>
      <c r="AE50" s="13">
        <f t="shared" si="12"/>
        <v>28.500547619047619</v>
      </c>
      <c r="AF50" s="13">
        <f t="shared" ref="AF50" si="13">AVERAGE(AF5:AF49)</f>
        <v>27.281198216128555</v>
      </c>
      <c r="AG50" s="92">
        <f>AVERAGE(AG5:AG49)</f>
        <v>25.608636371363051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2" t="s">
        <v>47</v>
      </c>
      <c r="AK61" t="s">
        <v>47</v>
      </c>
    </row>
    <row r="62" spans="1:37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8" x14ac:dyDescent="0.2">
      <c r="AG65" s="7" t="s">
        <v>47</v>
      </c>
    </row>
    <row r="67" spans="9:38" x14ac:dyDescent="0.2">
      <c r="I67" s="2" t="s">
        <v>47</v>
      </c>
    </row>
    <row r="70" spans="9:38" x14ac:dyDescent="0.2">
      <c r="AE70" s="2" t="s">
        <v>47</v>
      </c>
    </row>
    <row r="72" spans="9:38" x14ac:dyDescent="0.2">
      <c r="AL72" s="12" t="s">
        <v>47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tabSelected="1" topLeftCell="C1" zoomScale="90" zoomScaleNormal="90" workbookViewId="0">
      <selection activeCell="AJ73" sqref="AJ73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7.140625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1" width="6" style="2" customWidth="1"/>
    <col min="12" max="12" width="6.5703125" style="2" customWidth="1"/>
    <col min="13" max="14" width="6.28515625" style="2" customWidth="1"/>
    <col min="15" max="15" width="6.5703125" style="2" customWidth="1"/>
    <col min="16" max="16" width="6" style="2" customWidth="1"/>
    <col min="17" max="17" width="7.28515625" style="2" customWidth="1"/>
    <col min="18" max="18" width="6.71093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7.285156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4" t="s">
        <v>30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69"/>
    </row>
    <row r="2" spans="1:35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2"/>
      <c r="AI2" s="105"/>
    </row>
    <row r="3" spans="1:35" s="5" customFormat="1" ht="20.100000000000001" customHeight="1" x14ac:dyDescent="0.2">
      <c r="A3" s="157"/>
      <c r="B3" s="162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86">
        <v>30</v>
      </c>
      <c r="AF3" s="149">
        <v>31</v>
      </c>
      <c r="AG3" s="125" t="s">
        <v>39</v>
      </c>
      <c r="AH3" s="107" t="s">
        <v>37</v>
      </c>
      <c r="AI3" s="115" t="s">
        <v>225</v>
      </c>
    </row>
    <row r="4" spans="1:35" s="5" customFormat="1" ht="20.100000000000001" customHeight="1" x14ac:dyDescent="0.2">
      <c r="A4" s="15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50"/>
      <c r="AG4" s="119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9">
        <f>[1]Dezembro!$K$5</f>
        <v>0</v>
      </c>
      <c r="C5" s="129">
        <f>[1]Dezembro!$K$6</f>
        <v>0</v>
      </c>
      <c r="D5" s="129">
        <f>[1]Dezembro!$K$7</f>
        <v>0.4</v>
      </c>
      <c r="E5" s="129">
        <f>[1]Dezembro!$K$8</f>
        <v>0</v>
      </c>
      <c r="F5" s="129">
        <f>[1]Dezembro!$K$9</f>
        <v>12.4</v>
      </c>
      <c r="G5" s="129">
        <f>[1]Dezembro!$K$10</f>
        <v>0.2</v>
      </c>
      <c r="H5" s="129">
        <f>[1]Dezembro!$K$11</f>
        <v>0</v>
      </c>
      <c r="I5" s="129">
        <f>[1]Dezembro!$K$12</f>
        <v>0</v>
      </c>
      <c r="J5" s="129">
        <f>[1]Dezembro!$K$13</f>
        <v>13.000000000000002</v>
      </c>
      <c r="K5" s="129">
        <f>[1]Dezembro!$K$14</f>
        <v>0</v>
      </c>
      <c r="L5" s="129">
        <f>[1]Dezembro!$K$15</f>
        <v>10.8</v>
      </c>
      <c r="M5" s="129">
        <f>[1]Dezembro!$K$16</f>
        <v>8.5999999999999979</v>
      </c>
      <c r="N5" s="129">
        <f>[1]Dezembro!$K$17</f>
        <v>29</v>
      </c>
      <c r="O5" s="129">
        <f>[1]Dezembro!$K$18</f>
        <v>0.8</v>
      </c>
      <c r="P5" s="129">
        <f>[1]Dezembro!$K$19</f>
        <v>5</v>
      </c>
      <c r="Q5" s="129">
        <f>[1]Dezembro!$K$20</f>
        <v>3.4</v>
      </c>
      <c r="R5" s="129">
        <f>[1]Dezembro!$K$21</f>
        <v>25.8</v>
      </c>
      <c r="S5" s="129">
        <f>[1]Dezembro!$K$22</f>
        <v>10.599999999999998</v>
      </c>
      <c r="T5" s="129">
        <f>[1]Dezembro!$K$23</f>
        <v>1</v>
      </c>
      <c r="U5" s="129">
        <f>[1]Dezembro!$K$24</f>
        <v>0</v>
      </c>
      <c r="V5" s="129">
        <f>[1]Dezembro!$K$25</f>
        <v>4.4000000000000004</v>
      </c>
      <c r="W5" s="129">
        <f>[1]Dezembro!$K$26</f>
        <v>9.1999999999999993</v>
      </c>
      <c r="X5" s="129">
        <f>[1]Dezembro!$K$27</f>
        <v>0.4</v>
      </c>
      <c r="Y5" s="129">
        <f>[1]Dezembro!$K$28</f>
        <v>0</v>
      </c>
      <c r="Z5" s="129">
        <f>[1]Dezembro!$K$29</f>
        <v>0</v>
      </c>
      <c r="AA5" s="129">
        <f>[1]Dezembro!$K$30</f>
        <v>3</v>
      </c>
      <c r="AB5" s="129">
        <f>[1]Dezembro!$K$31</f>
        <v>2.6</v>
      </c>
      <c r="AC5" s="129">
        <f>[1]Dezembro!$K$32</f>
        <v>0</v>
      </c>
      <c r="AD5" s="129">
        <f>[1]Dezembro!$K$33</f>
        <v>0</v>
      </c>
      <c r="AE5" s="129">
        <f>[1]Dezembro!$K$34</f>
        <v>0</v>
      </c>
      <c r="AF5" s="129">
        <f>[1]Dezembro!$K$35</f>
        <v>0</v>
      </c>
      <c r="AG5" s="15">
        <f t="shared" ref="AG5" si="1">SUM(B5:AF5)</f>
        <v>140.6</v>
      </c>
      <c r="AH5" s="16">
        <f t="shared" ref="AH5:AH6" si="2">MAX(B5:AF5)</f>
        <v>29</v>
      </c>
      <c r="AI5" s="67">
        <f t="shared" ref="AI5:AI6" si="3">COUNTIF(B5:AF5,"=0,0")</f>
        <v>13</v>
      </c>
    </row>
    <row r="6" spans="1:35" x14ac:dyDescent="0.2">
      <c r="A6" s="58" t="s">
        <v>0</v>
      </c>
      <c r="B6" s="11">
        <f>[2]Dezembro!$K$5</f>
        <v>5.6</v>
      </c>
      <c r="C6" s="11">
        <f>[2]Dezembro!$K$6</f>
        <v>0</v>
      </c>
      <c r="D6" s="11">
        <f>[2]Dezembro!$K$7</f>
        <v>0</v>
      </c>
      <c r="E6" s="11">
        <f>[2]Dezembro!$K$8</f>
        <v>65.000000000000014</v>
      </c>
      <c r="F6" s="11">
        <f>[2]Dezembro!$K$9</f>
        <v>75.800000000000011</v>
      </c>
      <c r="G6" s="11">
        <f>[2]Dezembro!$K$10</f>
        <v>0.2</v>
      </c>
      <c r="H6" s="11">
        <f>[2]Dezembro!$K$11</f>
        <v>0</v>
      </c>
      <c r="I6" s="11">
        <f>[2]Dezembro!$K$12</f>
        <v>2.8</v>
      </c>
      <c r="J6" s="11">
        <f>[2]Dezembro!$K$13</f>
        <v>2.8</v>
      </c>
      <c r="K6" s="11">
        <f>[2]Dezembro!$K$14</f>
        <v>0</v>
      </c>
      <c r="L6" s="11">
        <f>[2]Dezembro!$K$15</f>
        <v>0.4</v>
      </c>
      <c r="M6" s="11">
        <f>[2]Dezembro!$K$16</f>
        <v>36.799999999999997</v>
      </c>
      <c r="N6" s="11">
        <f>[2]Dezembro!$K$17</f>
        <v>0.4</v>
      </c>
      <c r="O6" s="11">
        <f>[2]Dezembro!$K$18</f>
        <v>19.8</v>
      </c>
      <c r="P6" s="11">
        <f>[2]Dezembro!$K$19</f>
        <v>0</v>
      </c>
      <c r="Q6" s="11">
        <f>[2]Dezembro!$K$20</f>
        <v>116.60000000000002</v>
      </c>
      <c r="R6" s="11">
        <f>[2]Dezembro!$K$21</f>
        <v>56.4</v>
      </c>
      <c r="S6" s="11">
        <f>[2]Dezembro!$K$22</f>
        <v>0.4</v>
      </c>
      <c r="T6" s="11">
        <f>[2]Dezembro!$K$23</f>
        <v>31.6</v>
      </c>
      <c r="U6" s="11">
        <f>[2]Dezembro!$K$24</f>
        <v>0</v>
      </c>
      <c r="V6" s="11">
        <f>[2]Dezembro!$K$25</f>
        <v>15.6</v>
      </c>
      <c r="W6" s="11">
        <f>[2]Dezembro!$K$26</f>
        <v>0</v>
      </c>
      <c r="X6" s="11">
        <f>[2]Dezembro!$K$27</f>
        <v>0</v>
      </c>
      <c r="Y6" s="11">
        <f>[2]Dezembro!$K$28</f>
        <v>0</v>
      </c>
      <c r="Z6" s="11">
        <f>[2]Dezembro!$K$29</f>
        <v>0</v>
      </c>
      <c r="AA6" s="11">
        <f>[2]Dezembro!$K$30</f>
        <v>3.6</v>
      </c>
      <c r="AB6" s="11">
        <f>[2]Dezembro!$K$31</f>
        <v>7.2</v>
      </c>
      <c r="AC6" s="11">
        <f>[2]Dezembro!$K$32</f>
        <v>0</v>
      </c>
      <c r="AD6" s="11">
        <f>[2]Dezembro!$K$33</f>
        <v>39</v>
      </c>
      <c r="AE6" s="11">
        <f>[2]Dezembro!$K$34</f>
        <v>0.2</v>
      </c>
      <c r="AF6" s="11">
        <f>[2]Dezembro!$K$35</f>
        <v>0</v>
      </c>
      <c r="AG6" s="15">
        <f t="shared" ref="AG6" si="4">SUM(B6:AF6)</f>
        <v>480.20000000000005</v>
      </c>
      <c r="AH6" s="16">
        <f t="shared" si="2"/>
        <v>116.60000000000002</v>
      </c>
      <c r="AI6" s="67">
        <f t="shared" si="3"/>
        <v>12</v>
      </c>
    </row>
    <row r="7" spans="1:35" x14ac:dyDescent="0.2">
      <c r="A7" s="58" t="s">
        <v>104</v>
      </c>
      <c r="B7" s="11">
        <f>[3]Dezembro!$K$5</f>
        <v>12</v>
      </c>
      <c r="C7" s="11">
        <f>[3]Dezembro!$K$6</f>
        <v>0.2</v>
      </c>
      <c r="D7" s="11">
        <f>[3]Dezembro!$K$7</f>
        <v>15.4</v>
      </c>
      <c r="E7" s="11">
        <f>[3]Dezembro!$K$8</f>
        <v>20</v>
      </c>
      <c r="F7" s="11">
        <f>[3]Dezembro!$K$9</f>
        <v>17</v>
      </c>
      <c r="G7" s="11">
        <f>[3]Dezembro!$K$10</f>
        <v>0.60000000000000009</v>
      </c>
      <c r="H7" s="11">
        <f>[3]Dezembro!$K$11</f>
        <v>0</v>
      </c>
      <c r="I7" s="11">
        <f>[3]Dezembro!$K$12</f>
        <v>0</v>
      </c>
      <c r="J7" s="11">
        <f>[3]Dezembro!$K$13</f>
        <v>13.799999999999999</v>
      </c>
      <c r="K7" s="11">
        <f>[3]Dezembro!$K$14</f>
        <v>0</v>
      </c>
      <c r="L7" s="11">
        <f>[3]Dezembro!$K$15</f>
        <v>9.1999999999999993</v>
      </c>
      <c r="M7" s="11">
        <f>[3]Dezembro!$K$16</f>
        <v>22.8</v>
      </c>
      <c r="N7" s="11">
        <f>[3]Dezembro!$K$17</f>
        <v>11.6</v>
      </c>
      <c r="O7" s="11">
        <f>[3]Dezembro!$K$18</f>
        <v>22.200000000000003</v>
      </c>
      <c r="P7" s="11">
        <f>[3]Dezembro!$K$19</f>
        <v>7</v>
      </c>
      <c r="Q7" s="11">
        <f>[3]Dezembro!$K$20</f>
        <v>25.4</v>
      </c>
      <c r="R7" s="11">
        <f>[3]Dezembro!$K$21</f>
        <v>20.400000000000002</v>
      </c>
      <c r="S7" s="11">
        <f>[3]Dezembro!$K$22</f>
        <v>1.5999999999999999</v>
      </c>
      <c r="T7" s="11">
        <f>[3]Dezembro!$K$23</f>
        <v>1.2</v>
      </c>
      <c r="U7" s="11">
        <f>[3]Dezembro!$K$24</f>
        <v>9.5999999999999979</v>
      </c>
      <c r="V7" s="11">
        <f>[3]Dezembro!$K$25</f>
        <v>3.2000000000000006</v>
      </c>
      <c r="W7" s="11">
        <f>[3]Dezembro!$K$26</f>
        <v>0</v>
      </c>
      <c r="X7" s="11">
        <f>[3]Dezembro!$K$27</f>
        <v>0</v>
      </c>
      <c r="Y7" s="11">
        <f>[3]Dezembro!$K$28</f>
        <v>0</v>
      </c>
      <c r="Z7" s="11">
        <f>[3]Dezembro!$K$29</f>
        <v>0</v>
      </c>
      <c r="AA7" s="11">
        <f>[3]Dezembro!$K$30</f>
        <v>0</v>
      </c>
      <c r="AB7" s="11">
        <f>[3]Dezembro!$K$31</f>
        <v>0</v>
      </c>
      <c r="AC7" s="11">
        <f>[3]Dezembro!$K$32</f>
        <v>0</v>
      </c>
      <c r="AD7" s="11">
        <f>[3]Dezembro!$K$33</f>
        <v>0.4</v>
      </c>
      <c r="AE7" s="11">
        <f>[3]Dezembro!$K$34</f>
        <v>0</v>
      </c>
      <c r="AF7" s="11">
        <f>[3]Dezembro!$K$35</f>
        <v>0</v>
      </c>
      <c r="AG7" s="15">
        <f t="shared" ref="AG7" si="5">SUM(B7:AF7)</f>
        <v>213.59999999999997</v>
      </c>
      <c r="AH7" s="16">
        <f t="shared" ref="AH7" si="6">MAX(B7:AF7)</f>
        <v>25.4</v>
      </c>
      <c r="AI7" s="67">
        <f t="shared" ref="AI7" si="7">COUNTIF(B7:AF7,"=0,0")</f>
        <v>12</v>
      </c>
    </row>
    <row r="8" spans="1:35" x14ac:dyDescent="0.2">
      <c r="A8" s="58" t="s">
        <v>1</v>
      </c>
      <c r="B8" s="11" t="str">
        <f>[4]Dezembro!$K$5</f>
        <v>*</v>
      </c>
      <c r="C8" s="11" t="str">
        <f>[4]Dezembro!$K$6</f>
        <v>*</v>
      </c>
      <c r="D8" s="11" t="str">
        <f>[4]Dezembro!$K$7</f>
        <v>*</v>
      </c>
      <c r="E8" s="11">
        <f>[4]Dezembro!$K$8</f>
        <v>0</v>
      </c>
      <c r="F8" s="11">
        <f>[4]Dezembro!$K$9</f>
        <v>45.599999999999994</v>
      </c>
      <c r="G8" s="11">
        <f>[4]Dezembro!$K$10</f>
        <v>0.2</v>
      </c>
      <c r="H8" s="11">
        <f>[4]Dezembro!$K$11</f>
        <v>0</v>
      </c>
      <c r="I8" s="11">
        <f>[4]Dezembro!$K$12</f>
        <v>0</v>
      </c>
      <c r="J8" s="11">
        <f>[4]Dezembro!$K$13</f>
        <v>59.000000000000007</v>
      </c>
      <c r="K8" s="11">
        <f>[4]Dezembro!$K$14</f>
        <v>0</v>
      </c>
      <c r="L8" s="11" t="str">
        <f>[4]Dezembro!$K$15</f>
        <v>*</v>
      </c>
      <c r="M8" s="11" t="str">
        <f>[4]Dezembro!$K$16</f>
        <v>*</v>
      </c>
      <c r="N8" s="11" t="str">
        <f>[4]Dezembro!$K$17</f>
        <v>*</v>
      </c>
      <c r="O8" s="11">
        <f>[4]Dezembro!$K$18</f>
        <v>0</v>
      </c>
      <c r="P8" s="11">
        <f>[4]Dezembro!$K$19</f>
        <v>0</v>
      </c>
      <c r="Q8" s="11">
        <f>[4]Dezembro!$K$20</f>
        <v>14.8</v>
      </c>
      <c r="R8" s="11">
        <f>[4]Dezembro!$K$21</f>
        <v>17.8</v>
      </c>
      <c r="S8" s="11">
        <f>[4]Dezembro!$K$22</f>
        <v>3</v>
      </c>
      <c r="T8" s="11">
        <f>[4]Dezembro!$K$23</f>
        <v>0</v>
      </c>
      <c r="U8" s="11">
        <f>[4]Dezembro!$K$24</f>
        <v>12.4</v>
      </c>
      <c r="V8" s="11">
        <f>[4]Dezembro!$K$25</f>
        <v>25.4</v>
      </c>
      <c r="W8" s="11" t="str">
        <f>[4]Dezembro!$K$26</f>
        <v>*</v>
      </c>
      <c r="X8" s="11" t="str">
        <f>[4]Dezembro!$K$27</f>
        <v>*</v>
      </c>
      <c r="Y8" s="11" t="str">
        <f>[4]Dezembro!$K$28</f>
        <v>*</v>
      </c>
      <c r="Z8" s="11" t="str">
        <f>[4]Dezembro!$K$29</f>
        <v>*</v>
      </c>
      <c r="AA8" s="11" t="str">
        <f>[4]Dezembro!$K$30</f>
        <v>*</v>
      </c>
      <c r="AB8" s="11" t="str">
        <f>[4]Dezembro!$K$31</f>
        <v>*</v>
      </c>
      <c r="AC8" s="11">
        <f>[4]Dezembro!$K$32</f>
        <v>0.4</v>
      </c>
      <c r="AD8" s="11">
        <f>[4]Dezembro!$K$33</f>
        <v>0.4</v>
      </c>
      <c r="AE8" s="11">
        <f>[4]Dezembro!$K$34</f>
        <v>0</v>
      </c>
      <c r="AF8" s="11">
        <f>[4]Dezembro!$K$35</f>
        <v>57.2</v>
      </c>
      <c r="AG8" s="15">
        <f t="shared" ref="AG8:AG9" si="8">SUM(B8:AF8)</f>
        <v>236.20000000000005</v>
      </c>
      <c r="AH8" s="16">
        <f t="shared" ref="AH8:AH9" si="9">MAX(B8:AF8)</f>
        <v>59.000000000000007</v>
      </c>
      <c r="AI8" s="67">
        <f t="shared" ref="AI8:AI9" si="10">COUNTIF(B8:AF8,"=0,0")</f>
        <v>8</v>
      </c>
    </row>
    <row r="9" spans="1:35" x14ac:dyDescent="0.2">
      <c r="A9" s="58" t="s">
        <v>167</v>
      </c>
      <c r="B9" s="11">
        <f>[5]Dezembro!$K$5</f>
        <v>0</v>
      </c>
      <c r="C9" s="11">
        <f>[5]Dezembro!$K$6</f>
        <v>0</v>
      </c>
      <c r="D9" s="11">
        <f>[5]Dezembro!$K$7</f>
        <v>0</v>
      </c>
      <c r="E9" s="11">
        <f>[5]Dezembro!$K$8</f>
        <v>25.999999999999996</v>
      </c>
      <c r="F9" s="11">
        <f>[5]Dezembro!$K$9</f>
        <v>66.400000000000006</v>
      </c>
      <c r="G9" s="11">
        <f>[5]Dezembro!$K$10</f>
        <v>0</v>
      </c>
      <c r="H9" s="11">
        <f>[5]Dezembro!$K$11</f>
        <v>0</v>
      </c>
      <c r="I9" s="11">
        <f>[5]Dezembro!$K$12</f>
        <v>1</v>
      </c>
      <c r="J9" s="11">
        <f>[5]Dezembro!$K$13</f>
        <v>3.0000000000000009</v>
      </c>
      <c r="K9" s="11">
        <f>[5]Dezembro!$K$14</f>
        <v>0.6</v>
      </c>
      <c r="L9" s="11">
        <f>[5]Dezembro!$K$15</f>
        <v>2.2000000000000002</v>
      </c>
      <c r="M9" s="11">
        <f>[5]Dezembro!$K$16</f>
        <v>29.799999999999997</v>
      </c>
      <c r="N9" s="11">
        <f>[5]Dezembro!$K$17</f>
        <v>0.4</v>
      </c>
      <c r="O9" s="11">
        <f>[5]Dezembro!$K$18</f>
        <v>27.599999999999998</v>
      </c>
      <c r="P9" s="11">
        <f>[5]Dezembro!$K$19</f>
        <v>0.2</v>
      </c>
      <c r="Q9" s="11">
        <f>[5]Dezembro!$K$20</f>
        <v>96.199999999999989</v>
      </c>
      <c r="R9" s="11">
        <f>[5]Dezembro!$K$21</f>
        <v>67.2</v>
      </c>
      <c r="S9" s="11">
        <f>[5]Dezembro!$K$22</f>
        <v>0.2</v>
      </c>
      <c r="T9" s="11">
        <f>[5]Dezembro!$K$23</f>
        <v>1.7999999999999998</v>
      </c>
      <c r="U9" s="11">
        <f>[5]Dezembro!$K$24</f>
        <v>0</v>
      </c>
      <c r="V9" s="11">
        <f>[5]Dezembro!$K$25</f>
        <v>25.200000000000003</v>
      </c>
      <c r="W9" s="11">
        <f>[5]Dezembro!$K$26</f>
        <v>0</v>
      </c>
      <c r="X9" s="11">
        <f>[5]Dezembro!$K$27</f>
        <v>0</v>
      </c>
      <c r="Y9" s="11">
        <f>[5]Dezembro!$K$28</f>
        <v>0</v>
      </c>
      <c r="Z9" s="11">
        <f>[5]Dezembro!$K$29</f>
        <v>0</v>
      </c>
      <c r="AA9" s="11">
        <f>[5]Dezembro!$K$30</f>
        <v>0</v>
      </c>
      <c r="AB9" s="11">
        <f>[5]Dezembro!$K$31</f>
        <v>0</v>
      </c>
      <c r="AC9" s="11">
        <f>[5]Dezembro!$K$32</f>
        <v>0</v>
      </c>
      <c r="AD9" s="11">
        <f>[5]Dezembro!$K$33</f>
        <v>0</v>
      </c>
      <c r="AE9" s="11">
        <f>[5]Dezembro!$K$34</f>
        <v>0</v>
      </c>
      <c r="AF9" s="11">
        <f>[5]Dezembro!$K$35</f>
        <v>0</v>
      </c>
      <c r="AG9" s="15">
        <f t="shared" si="8"/>
        <v>347.79999999999995</v>
      </c>
      <c r="AH9" s="16">
        <f t="shared" si="9"/>
        <v>96.199999999999989</v>
      </c>
      <c r="AI9" s="67">
        <f t="shared" si="10"/>
        <v>16</v>
      </c>
    </row>
    <row r="10" spans="1:35" x14ac:dyDescent="0.2">
      <c r="A10" s="58" t="s">
        <v>111</v>
      </c>
      <c r="B10" s="11" t="str">
        <f>[6]Dezembro!$K$5</f>
        <v>*</v>
      </c>
      <c r="C10" s="11" t="str">
        <f>[6]Dezembro!$K$6</f>
        <v>*</v>
      </c>
      <c r="D10" s="11" t="str">
        <f>[6]Dezembro!$K$7</f>
        <v>*</v>
      </c>
      <c r="E10" s="11" t="str">
        <f>[6]Dezembro!$K$8</f>
        <v>*</v>
      </c>
      <c r="F10" s="11" t="str">
        <f>[6]Dezembro!$K$9</f>
        <v>*</v>
      </c>
      <c r="G10" s="11" t="str">
        <f>[6]Dezembro!$K$10</f>
        <v>*</v>
      </c>
      <c r="H10" s="11" t="str">
        <f>[6]Dezembro!$K$11</f>
        <v>*</v>
      </c>
      <c r="I10" s="11" t="str">
        <f>[6]Dezembro!$K$12</f>
        <v>*</v>
      </c>
      <c r="J10" s="11" t="str">
        <f>[6]Dezembro!$K$13</f>
        <v>*</v>
      </c>
      <c r="K10" s="11" t="str">
        <f>[6]Dezembro!$K$14</f>
        <v>*</v>
      </c>
      <c r="L10" s="11" t="str">
        <f>[6]Dezembro!$K$15</f>
        <v>*</v>
      </c>
      <c r="M10" s="11" t="str">
        <f>[6]Dezembro!$K$16</f>
        <v>*</v>
      </c>
      <c r="N10" s="11" t="str">
        <f>[6]Dezembro!$K$17</f>
        <v>*</v>
      </c>
      <c r="O10" s="11" t="str">
        <f>[6]Dezembro!$K$18</f>
        <v>*</v>
      </c>
      <c r="P10" s="11" t="str">
        <f>[6]Dezembro!$K$19</f>
        <v>*</v>
      </c>
      <c r="Q10" s="11" t="str">
        <f>[6]Dezembro!$K$20</f>
        <v>*</v>
      </c>
      <c r="R10" s="11" t="str">
        <f>[6]Dezembro!$K$21</f>
        <v>*</v>
      </c>
      <c r="S10" s="11" t="str">
        <f>[6]Dezembro!$K$22</f>
        <v>*</v>
      </c>
      <c r="T10" s="11" t="str">
        <f>[6]Dezembro!$K$23</f>
        <v>*</v>
      </c>
      <c r="U10" s="11" t="str">
        <f>[6]Dezembro!$K$24</f>
        <v>*</v>
      </c>
      <c r="V10" s="11" t="str">
        <f>[6]Dezembro!$K$25</f>
        <v>*</v>
      </c>
      <c r="W10" s="11" t="str">
        <f>[6]Dezembro!$K$26</f>
        <v>*</v>
      </c>
      <c r="X10" s="11" t="str">
        <f>[6]Dezembro!$K$27</f>
        <v>*</v>
      </c>
      <c r="Y10" s="11" t="str">
        <f>[6]Dezembro!$K$28</f>
        <v>*</v>
      </c>
      <c r="Z10" s="11" t="str">
        <f>[6]Dezembro!$K$29</f>
        <v>*</v>
      </c>
      <c r="AA10" s="11" t="str">
        <f>[6]Dezembro!$K$30</f>
        <v>*</v>
      </c>
      <c r="AB10" s="11" t="str">
        <f>[6]Dezembro!$K$31</f>
        <v>*</v>
      </c>
      <c r="AC10" s="11" t="str">
        <f>[6]Dezembro!$K$32</f>
        <v>*</v>
      </c>
      <c r="AD10" s="11" t="str">
        <f>[6]Dezembro!$K$33</f>
        <v>*</v>
      </c>
      <c r="AE10" s="11" t="str">
        <f>[6]Dezembro!$K$34</f>
        <v>*</v>
      </c>
      <c r="AF10" s="11" t="str">
        <f>[6]Dezembro!$K$35</f>
        <v>*</v>
      </c>
      <c r="AG10" s="14" t="s">
        <v>226</v>
      </c>
      <c r="AH10" s="141" t="s">
        <v>226</v>
      </c>
      <c r="AI10" s="67" t="s">
        <v>226</v>
      </c>
    </row>
    <row r="11" spans="1:35" x14ac:dyDescent="0.2">
      <c r="A11" s="58" t="s">
        <v>64</v>
      </c>
      <c r="B11" s="11">
        <f>[7]Dezembro!$K$5</f>
        <v>0.60000000000000009</v>
      </c>
      <c r="C11" s="11">
        <f>[7]Dezembro!$K$6</f>
        <v>0.60000000000000009</v>
      </c>
      <c r="D11" s="11">
        <f>[7]Dezembro!$K$7</f>
        <v>1.8</v>
      </c>
      <c r="E11" s="11">
        <f>[7]Dezembro!$K$8</f>
        <v>15.999999999999998</v>
      </c>
      <c r="F11" s="11">
        <f>[7]Dezembro!$K$9</f>
        <v>4.2</v>
      </c>
      <c r="G11" s="11">
        <f>[7]Dezembro!$K$10</f>
        <v>0</v>
      </c>
      <c r="H11" s="11">
        <f>[7]Dezembro!$K$11</f>
        <v>0</v>
      </c>
      <c r="I11" s="11">
        <f>[7]Dezembro!$K$12</f>
        <v>0</v>
      </c>
      <c r="J11" s="11">
        <f>[7]Dezembro!$K$13</f>
        <v>16</v>
      </c>
      <c r="K11" s="11">
        <f>[7]Dezembro!$K$14</f>
        <v>0.2</v>
      </c>
      <c r="L11" s="11">
        <f>[7]Dezembro!$K$15</f>
        <v>16.400000000000002</v>
      </c>
      <c r="M11" s="11">
        <f>[7]Dezembro!$K$16</f>
        <v>1.2</v>
      </c>
      <c r="N11" s="11">
        <f>[7]Dezembro!$K$17</f>
        <v>22.599999999999998</v>
      </c>
      <c r="O11" s="11">
        <f>[7]Dezembro!$K$18</f>
        <v>0</v>
      </c>
      <c r="P11" s="11">
        <f>[7]Dezembro!$K$19</f>
        <v>16</v>
      </c>
      <c r="Q11" s="11">
        <f>[7]Dezembro!$K$20</f>
        <v>15.8</v>
      </c>
      <c r="R11" s="11">
        <f>[7]Dezembro!$K$21</f>
        <v>22.4</v>
      </c>
      <c r="S11" s="11">
        <f>[7]Dezembro!$K$22</f>
        <v>0.2</v>
      </c>
      <c r="T11" s="11">
        <f>[7]Dezembro!$K$23</f>
        <v>34</v>
      </c>
      <c r="U11" s="11">
        <f>[7]Dezembro!$K$24</f>
        <v>31.599999999999998</v>
      </c>
      <c r="V11" s="11">
        <f>[7]Dezembro!$K$25</f>
        <v>40.199999999999996</v>
      </c>
      <c r="W11" s="11">
        <f>[7]Dezembro!$K$26</f>
        <v>1.9999999999999998</v>
      </c>
      <c r="X11" s="11">
        <f>[7]Dezembro!$K$27</f>
        <v>0</v>
      </c>
      <c r="Y11" s="11">
        <f>[7]Dezembro!$K$28</f>
        <v>0</v>
      </c>
      <c r="Z11" s="11">
        <f>[7]Dezembro!$K$29</f>
        <v>0</v>
      </c>
      <c r="AA11" s="11">
        <f>[7]Dezembro!$K$30</f>
        <v>0</v>
      </c>
      <c r="AB11" s="11">
        <f>[7]Dezembro!$K$31</f>
        <v>0</v>
      </c>
      <c r="AC11" s="11">
        <f>[7]Dezembro!$K$32</f>
        <v>0</v>
      </c>
      <c r="AD11" s="11">
        <f>[7]Dezembro!$K$33</f>
        <v>0</v>
      </c>
      <c r="AE11" s="11">
        <f>[7]Dezembro!$K$34</f>
        <v>0</v>
      </c>
      <c r="AF11" s="11">
        <f>[7]Dezembro!$K$35</f>
        <v>0</v>
      </c>
      <c r="AG11" s="15">
        <f t="shared" ref="AG11" si="11">SUM(B11:AF11)</f>
        <v>241.79999999999998</v>
      </c>
      <c r="AH11" s="16">
        <f t="shared" ref="AH11:AH12" si="12">MAX(B11:AF11)</f>
        <v>40.199999999999996</v>
      </c>
      <c r="AI11" s="67">
        <f t="shared" ref="AI11:AI12" si="13">COUNTIF(B11:AF11,"=0,0")</f>
        <v>13</v>
      </c>
    </row>
    <row r="12" spans="1:35" x14ac:dyDescent="0.2">
      <c r="A12" s="58" t="s">
        <v>41</v>
      </c>
      <c r="B12" s="11">
        <f>[8]Dezembro!$K$5</f>
        <v>0.2</v>
      </c>
      <c r="C12" s="11">
        <f>[8]Dezembro!$K$6</f>
        <v>0.2</v>
      </c>
      <c r="D12" s="11">
        <f>[8]Dezembro!$K$7</f>
        <v>3.8000000000000007</v>
      </c>
      <c r="E12" s="11">
        <f>[8]Dezembro!$K$8</f>
        <v>2.6</v>
      </c>
      <c r="F12" s="11">
        <f>[8]Dezembro!$K$9</f>
        <v>38.200000000000003</v>
      </c>
      <c r="G12" s="11">
        <f>[8]Dezembro!$K$10</f>
        <v>1.2</v>
      </c>
      <c r="H12" s="11">
        <f>[8]Dezembro!$K$11</f>
        <v>0</v>
      </c>
      <c r="I12" s="11">
        <f>[8]Dezembro!$K$12</f>
        <v>1.8</v>
      </c>
      <c r="J12" s="11">
        <f>[8]Dezembro!$K$13</f>
        <v>15.399999999999999</v>
      </c>
      <c r="K12" s="11">
        <f>[8]Dezembro!$K$14</f>
        <v>1.6</v>
      </c>
      <c r="L12" s="11">
        <f>[8]Dezembro!$K$15</f>
        <v>18</v>
      </c>
      <c r="M12" s="11">
        <f>[8]Dezembro!$K$16</f>
        <v>6.4</v>
      </c>
      <c r="N12" s="11">
        <f>[8]Dezembro!$K$17</f>
        <v>0</v>
      </c>
      <c r="O12" s="11">
        <f>[8]Dezembro!$K$18</f>
        <v>0</v>
      </c>
      <c r="P12" s="11">
        <f>[8]Dezembro!$K$19</f>
        <v>1</v>
      </c>
      <c r="Q12" s="11">
        <f>[8]Dezembro!$K$20</f>
        <v>34.6</v>
      </c>
      <c r="R12" s="11">
        <f>[8]Dezembro!$K$21</f>
        <v>33.000000000000007</v>
      </c>
      <c r="S12" s="11">
        <f>[8]Dezembro!$K$22</f>
        <v>10</v>
      </c>
      <c r="T12" s="11">
        <f>[8]Dezembro!$K$23</f>
        <v>4.8</v>
      </c>
      <c r="U12" s="11">
        <f>[8]Dezembro!$K$24</f>
        <v>0</v>
      </c>
      <c r="V12" s="11">
        <f>[8]Dezembro!$K$25</f>
        <v>11.2</v>
      </c>
      <c r="W12" s="11">
        <f>[8]Dezembro!$K$26</f>
        <v>0</v>
      </c>
      <c r="X12" s="11">
        <f>[8]Dezembro!$K$27</f>
        <v>0</v>
      </c>
      <c r="Y12" s="11">
        <f>[8]Dezembro!$K$28</f>
        <v>0</v>
      </c>
      <c r="Z12" s="11">
        <f>[8]Dezembro!$K$29</f>
        <v>0</v>
      </c>
      <c r="AA12" s="11">
        <f>[8]Dezembro!$K$30</f>
        <v>0</v>
      </c>
      <c r="AB12" s="11">
        <f>[8]Dezembro!$K$31</f>
        <v>0</v>
      </c>
      <c r="AC12" s="11">
        <f>[8]Dezembro!$K$32</f>
        <v>0.8</v>
      </c>
      <c r="AD12" s="11">
        <f>[8]Dezembro!$K$33</f>
        <v>0.4</v>
      </c>
      <c r="AE12" s="11">
        <f>[8]Dezembro!$K$34</f>
        <v>0</v>
      </c>
      <c r="AF12" s="11">
        <f>[8]Dezembro!$K$35</f>
        <v>0</v>
      </c>
      <c r="AG12" s="15">
        <f t="shared" ref="AG12" si="14">SUM(B12:AF12)</f>
        <v>185.20000000000002</v>
      </c>
      <c r="AH12" s="16">
        <f t="shared" si="12"/>
        <v>38.200000000000003</v>
      </c>
      <c r="AI12" s="67">
        <f t="shared" si="13"/>
        <v>12</v>
      </c>
    </row>
    <row r="13" spans="1:35" x14ac:dyDescent="0.2">
      <c r="A13" s="58" t="s">
        <v>114</v>
      </c>
      <c r="B13" s="11" t="str">
        <f>[9]Dezembro!$K$5</f>
        <v>*</v>
      </c>
      <c r="C13" s="11" t="str">
        <f>[9]Dezembro!$K$6</f>
        <v>*</v>
      </c>
      <c r="D13" s="11" t="str">
        <f>[9]Dezembro!$K$7</f>
        <v>*</v>
      </c>
      <c r="E13" s="11" t="str">
        <f>[9]Dezembro!$K$8</f>
        <v>*</v>
      </c>
      <c r="F13" s="11" t="str">
        <f>[9]Dezembro!$K$9</f>
        <v>*</v>
      </c>
      <c r="G13" s="11" t="str">
        <f>[9]Dezembro!$K$10</f>
        <v>*</v>
      </c>
      <c r="H13" s="11" t="str">
        <f>[9]Dezembro!$K$11</f>
        <v>*</v>
      </c>
      <c r="I13" s="11" t="str">
        <f>[9]Dezembro!$K$12</f>
        <v>*</v>
      </c>
      <c r="J13" s="11" t="str">
        <f>[9]Dezembro!$K$13</f>
        <v>*</v>
      </c>
      <c r="K13" s="11" t="str">
        <f>[9]Dezembro!$K$14</f>
        <v>*</v>
      </c>
      <c r="L13" s="11" t="str">
        <f>[9]Dezembro!$K$15</f>
        <v>*</v>
      </c>
      <c r="M13" s="11" t="str">
        <f>[9]Dezembro!$K$16</f>
        <v>*</v>
      </c>
      <c r="N13" s="11" t="str">
        <f>[9]Dezembro!$K$17</f>
        <v>*</v>
      </c>
      <c r="O13" s="11" t="str">
        <f>[9]Dezembro!$K$18</f>
        <v>*</v>
      </c>
      <c r="P13" s="11" t="str">
        <f>[9]Dezembro!$K$19</f>
        <v>*</v>
      </c>
      <c r="Q13" s="11" t="str">
        <f>[9]Dezembro!$K$20</f>
        <v>*</v>
      </c>
      <c r="R13" s="11" t="str">
        <f>[9]Dezembro!$K$21</f>
        <v>*</v>
      </c>
      <c r="S13" s="11" t="str">
        <f>[9]Dezembro!$K$22</f>
        <v>*</v>
      </c>
      <c r="T13" s="11" t="str">
        <f>[9]Dezembro!$K$23</f>
        <v>*</v>
      </c>
      <c r="U13" s="11" t="str">
        <f>[9]Dezembro!$K$24</f>
        <v>*</v>
      </c>
      <c r="V13" s="11" t="str">
        <f>[9]Dezembro!$K$25</f>
        <v>*</v>
      </c>
      <c r="W13" s="11" t="str">
        <f>[9]Dezembro!$K$26</f>
        <v>*</v>
      </c>
      <c r="X13" s="11" t="str">
        <f>[9]Dezembro!$K$27</f>
        <v>*</v>
      </c>
      <c r="Y13" s="11" t="str">
        <f>[9]Dezembro!$K$28</f>
        <v>*</v>
      </c>
      <c r="Z13" s="11" t="str">
        <f>[9]Dezembro!$K$29</f>
        <v>*</v>
      </c>
      <c r="AA13" s="11" t="str">
        <f>[9]Dezembro!$K$30</f>
        <v>*</v>
      </c>
      <c r="AB13" s="11" t="str">
        <f>[9]Dezembro!$K$31</f>
        <v>*</v>
      </c>
      <c r="AC13" s="11" t="str">
        <f>[9]Dezembro!$K$32</f>
        <v>*</v>
      </c>
      <c r="AD13" s="11" t="str">
        <f>[9]Dezembro!$K$33</f>
        <v>*</v>
      </c>
      <c r="AE13" s="11" t="str">
        <f>[9]Dezembro!$K$34</f>
        <v>*</v>
      </c>
      <c r="AF13" s="11" t="str">
        <f>[9]Dezembro!$K$35</f>
        <v>*</v>
      </c>
      <c r="AG13" s="14" t="s">
        <v>226</v>
      </c>
      <c r="AH13" s="141" t="s">
        <v>226</v>
      </c>
      <c r="AI13" s="67" t="s">
        <v>226</v>
      </c>
    </row>
    <row r="14" spans="1:35" x14ac:dyDescent="0.2">
      <c r="A14" s="58" t="s">
        <v>118</v>
      </c>
      <c r="B14" s="11" t="str">
        <f>[10]Dezembro!$K$5</f>
        <v>*</v>
      </c>
      <c r="C14" s="11" t="str">
        <f>[10]Dezembro!$K$6</f>
        <v>*</v>
      </c>
      <c r="D14" s="11" t="str">
        <f>[10]Dezembro!$K$7</f>
        <v>*</v>
      </c>
      <c r="E14" s="11" t="str">
        <f>[10]Dezembro!$K$8</f>
        <v>*</v>
      </c>
      <c r="F14" s="11" t="str">
        <f>[10]Dezembro!$K$9</f>
        <v>*</v>
      </c>
      <c r="G14" s="11" t="str">
        <f>[10]Dezembro!$K$10</f>
        <v>*</v>
      </c>
      <c r="H14" s="11" t="str">
        <f>[10]Dezembro!$K$11</f>
        <v>*</v>
      </c>
      <c r="I14" s="11" t="str">
        <f>[10]Dezembro!$K$12</f>
        <v>*</v>
      </c>
      <c r="J14" s="11" t="str">
        <f>[10]Dezembro!$K$13</f>
        <v>*</v>
      </c>
      <c r="K14" s="11" t="str">
        <f>[10]Dezembro!$K$14</f>
        <v>*</v>
      </c>
      <c r="L14" s="11" t="str">
        <f>[10]Dezembro!$K$15</f>
        <v>*</v>
      </c>
      <c r="M14" s="11" t="str">
        <f>[10]Dezembro!$K$16</f>
        <v>*</v>
      </c>
      <c r="N14" s="11" t="str">
        <f>[10]Dezembro!$K$17</f>
        <v>*</v>
      </c>
      <c r="O14" s="11" t="str">
        <f>[10]Dezembro!$K$18</f>
        <v>*</v>
      </c>
      <c r="P14" s="11" t="str">
        <f>[10]Dezembro!$K$19</f>
        <v>*</v>
      </c>
      <c r="Q14" s="11" t="str">
        <f>[10]Dezembro!$K$20</f>
        <v>*</v>
      </c>
      <c r="R14" s="11" t="str">
        <f>[10]Dezembro!$K$21</f>
        <v>*</v>
      </c>
      <c r="S14" s="11" t="str">
        <f>[10]Dezembro!$K$22</f>
        <v>*</v>
      </c>
      <c r="T14" s="11" t="str">
        <f>[10]Dezembro!$K$23</f>
        <v>*</v>
      </c>
      <c r="U14" s="11" t="str">
        <f>[10]Dezembro!$K$24</f>
        <v>*</v>
      </c>
      <c r="V14" s="11" t="str">
        <f>[10]Dezembro!$K$25</f>
        <v>*</v>
      </c>
      <c r="W14" s="11" t="str">
        <f>[10]Dezembro!$K$26</f>
        <v>*</v>
      </c>
      <c r="X14" s="11" t="str">
        <f>[10]Dezembro!$K$27</f>
        <v>*</v>
      </c>
      <c r="Y14" s="11" t="str">
        <f>[10]Dezembro!$K$28</f>
        <v>*</v>
      </c>
      <c r="Z14" s="11" t="str">
        <f>[10]Dezembro!$K$29</f>
        <v>*</v>
      </c>
      <c r="AA14" s="11" t="str">
        <f>[10]Dezembro!$K$30</f>
        <v>*</v>
      </c>
      <c r="AB14" s="11" t="str">
        <f>[10]Dezembro!$K$31</f>
        <v>*</v>
      </c>
      <c r="AC14" s="11" t="str">
        <f>[10]Dezembro!$K$32</f>
        <v>*</v>
      </c>
      <c r="AD14" s="11" t="str">
        <f>[10]Dezembro!$K$33</f>
        <v>*</v>
      </c>
      <c r="AE14" s="11" t="str">
        <f>[10]Dezembro!$K$34</f>
        <v>*</v>
      </c>
      <c r="AF14" s="11" t="str">
        <f>[10]Dezembro!$K$35</f>
        <v>*</v>
      </c>
      <c r="AG14" s="14" t="s">
        <v>226</v>
      </c>
      <c r="AH14" s="141" t="s">
        <v>226</v>
      </c>
      <c r="AI14" s="67" t="s">
        <v>226</v>
      </c>
    </row>
    <row r="15" spans="1:35" x14ac:dyDescent="0.2">
      <c r="A15" s="58" t="s">
        <v>121</v>
      </c>
      <c r="B15" s="11" t="str">
        <f>[11]Dezembro!$K$5</f>
        <v>*</v>
      </c>
      <c r="C15" s="11" t="str">
        <f>[11]Dezembro!$K$6</f>
        <v>*</v>
      </c>
      <c r="D15" s="11">
        <f>[11]Dezembro!$K$7</f>
        <v>0</v>
      </c>
      <c r="E15" s="11" t="str">
        <f>[11]Dezembro!$K$8</f>
        <v>*</v>
      </c>
      <c r="F15" s="11" t="str">
        <f>[11]Dezembro!$K$9</f>
        <v>*</v>
      </c>
      <c r="G15" s="11" t="str">
        <f>[11]Dezembro!$K$10</f>
        <v>*</v>
      </c>
      <c r="H15" s="11" t="str">
        <f>[11]Dezembro!$K$11</f>
        <v>*</v>
      </c>
      <c r="I15" s="11" t="str">
        <f>[11]Dezembro!$K$12</f>
        <v>*</v>
      </c>
      <c r="J15" s="11">
        <f>[11]Dezembro!$K$13</f>
        <v>0</v>
      </c>
      <c r="K15" s="11">
        <f>[11]Dezembro!$K$14</f>
        <v>0</v>
      </c>
      <c r="L15" s="11" t="str">
        <f>[11]Dezembro!$K$15</f>
        <v>*</v>
      </c>
      <c r="M15" s="11" t="str">
        <f>[11]Dezembro!$K$16</f>
        <v>*</v>
      </c>
      <c r="N15" s="11" t="str">
        <f>[11]Dezembro!$K$17</f>
        <v>*</v>
      </c>
      <c r="O15" s="11" t="str">
        <f>[11]Dezembro!$K$18</f>
        <v>*</v>
      </c>
      <c r="P15" s="11" t="str">
        <f>[11]Dezembro!$K$19</f>
        <v>*</v>
      </c>
      <c r="Q15" s="11" t="str">
        <f>[11]Dezembro!$K$20</f>
        <v>*</v>
      </c>
      <c r="R15" s="11" t="str">
        <f>[11]Dezembro!$K$21</f>
        <v>*</v>
      </c>
      <c r="S15" s="11">
        <f>[11]Dezembro!$K$22</f>
        <v>1</v>
      </c>
      <c r="T15" s="11" t="str">
        <f>[11]Dezembro!$K$23</f>
        <v>*</v>
      </c>
      <c r="U15" s="11" t="str">
        <f>[11]Dezembro!$K$24</f>
        <v>*</v>
      </c>
      <c r="V15" s="11" t="str">
        <f>[11]Dezembro!$K$25</f>
        <v>*</v>
      </c>
      <c r="W15" s="11" t="str">
        <f>[11]Dezembro!$K$26</f>
        <v>*</v>
      </c>
      <c r="X15" s="11" t="str">
        <f>[11]Dezembro!$K$27</f>
        <v>*</v>
      </c>
      <c r="Y15" s="11" t="str">
        <f>[11]Dezembro!$K$28</f>
        <v>*</v>
      </c>
      <c r="Z15" s="11" t="str">
        <f>[11]Dezembro!$K$29</f>
        <v>*</v>
      </c>
      <c r="AA15" s="11">
        <f>[11]Dezembro!$K$30</f>
        <v>11.6</v>
      </c>
      <c r="AB15" s="11" t="str">
        <f>[11]Dezembro!$K$31</f>
        <v>*</v>
      </c>
      <c r="AC15" s="11">
        <f>[11]Dezembro!$K$32</f>
        <v>0</v>
      </c>
      <c r="AD15" s="11">
        <f>[11]Dezembro!$K$33</f>
        <v>0</v>
      </c>
      <c r="AE15" s="11" t="str">
        <f>[11]Dezembro!$K$34</f>
        <v>*</v>
      </c>
      <c r="AF15" s="11" t="str">
        <f>[11]Dezembro!$K$35</f>
        <v>*</v>
      </c>
      <c r="AG15" s="15">
        <f t="shared" ref="AG15" si="15">SUM(B15:AF15)</f>
        <v>12.6</v>
      </c>
      <c r="AH15" s="16">
        <f t="shared" ref="AH15" si="16">MAX(B15:AF15)</f>
        <v>11.6</v>
      </c>
      <c r="AI15" s="67">
        <f t="shared" ref="AI15" si="17">COUNTIF(B15:AF15,"=0,0")</f>
        <v>5</v>
      </c>
    </row>
    <row r="16" spans="1:35" x14ac:dyDescent="0.2">
      <c r="A16" s="58" t="s">
        <v>168</v>
      </c>
      <c r="B16" s="11" t="str">
        <f>[12]Dezembro!$K$5</f>
        <v>*</v>
      </c>
      <c r="C16" s="11" t="str">
        <f>[12]Dezembro!$K$6</f>
        <v>*</v>
      </c>
      <c r="D16" s="11" t="str">
        <f>[12]Dezembro!$K$7</f>
        <v>*</v>
      </c>
      <c r="E16" s="11" t="str">
        <f>[12]Dezembro!$K$8</f>
        <v>*</v>
      </c>
      <c r="F16" s="11" t="str">
        <f>[12]Dezembro!$K$9</f>
        <v>*</v>
      </c>
      <c r="G16" s="11" t="str">
        <f>[12]Dezembro!$K$10</f>
        <v>*</v>
      </c>
      <c r="H16" s="11" t="str">
        <f>[12]Dezembro!$K$11</f>
        <v>*</v>
      </c>
      <c r="I16" s="11" t="str">
        <f>[12]Dezembro!$K$12</f>
        <v>*</v>
      </c>
      <c r="J16" s="11" t="str">
        <f>[12]Dezembro!$K$13</f>
        <v>*</v>
      </c>
      <c r="K16" s="11" t="str">
        <f>[12]Dezembro!$K$14</f>
        <v>*</v>
      </c>
      <c r="L16" s="11" t="str">
        <f>[12]Dezembro!$K$15</f>
        <v>*</v>
      </c>
      <c r="M16" s="11" t="str">
        <f>[12]Dezembro!$K$16</f>
        <v>*</v>
      </c>
      <c r="N16" s="11" t="str">
        <f>[12]Dezembro!$K$17</f>
        <v>*</v>
      </c>
      <c r="O16" s="11" t="str">
        <f>[12]Dezembro!$K$18</f>
        <v>*</v>
      </c>
      <c r="P16" s="11" t="str">
        <f>[12]Dezembro!$K$19</f>
        <v>*</v>
      </c>
      <c r="Q16" s="11" t="str">
        <f>[12]Dezembro!$K$20</f>
        <v>*</v>
      </c>
      <c r="R16" s="11" t="str">
        <f>[12]Dezembro!$K$21</f>
        <v>*</v>
      </c>
      <c r="S16" s="11" t="str">
        <f>[12]Dezembro!$K$22</f>
        <v>*</v>
      </c>
      <c r="T16" s="11" t="str">
        <f>[12]Dezembro!$K$23</f>
        <v>*</v>
      </c>
      <c r="U16" s="11" t="str">
        <f>[12]Dezembro!$K$24</f>
        <v>*</v>
      </c>
      <c r="V16" s="11" t="str">
        <f>[12]Dezembro!$K$25</f>
        <v>*</v>
      </c>
      <c r="W16" s="11" t="str">
        <f>[12]Dezembro!$K$26</f>
        <v>*</v>
      </c>
      <c r="X16" s="11" t="str">
        <f>[12]Dezembro!$K$27</f>
        <v>*</v>
      </c>
      <c r="Y16" s="11" t="str">
        <f>[12]Dezembro!$K$28</f>
        <v>*</v>
      </c>
      <c r="Z16" s="11" t="str">
        <f>[12]Dezembro!$K$29</f>
        <v>*</v>
      </c>
      <c r="AA16" s="11" t="str">
        <f>[12]Dezembro!$K$30</f>
        <v>*</v>
      </c>
      <c r="AB16" s="11" t="str">
        <f>[12]Dezembro!$K$31</f>
        <v>*</v>
      </c>
      <c r="AC16" s="11" t="str">
        <f>[12]Dezembro!$K$32</f>
        <v>*</v>
      </c>
      <c r="AD16" s="11" t="str">
        <f>[12]Dezembro!$K$33</f>
        <v>*</v>
      </c>
      <c r="AE16" s="11" t="str">
        <f>[12]Dezembro!$K$34</f>
        <v>*</v>
      </c>
      <c r="AF16" s="11" t="str">
        <f>[12]Dezembro!$K$35</f>
        <v>*</v>
      </c>
      <c r="AG16" s="14" t="s">
        <v>226</v>
      </c>
      <c r="AH16" s="141" t="s">
        <v>226</v>
      </c>
      <c r="AI16" s="67" t="s">
        <v>226</v>
      </c>
    </row>
    <row r="17" spans="1:37" x14ac:dyDescent="0.2">
      <c r="A17" s="58" t="s">
        <v>2</v>
      </c>
      <c r="B17" s="11">
        <f>[13]Dezembro!$K$5</f>
        <v>0</v>
      </c>
      <c r="C17" s="11">
        <f>[13]Dezembro!$K$6</f>
        <v>0.4</v>
      </c>
      <c r="D17" s="11">
        <f>[13]Dezembro!$K$7</f>
        <v>2.2000000000000002</v>
      </c>
      <c r="E17" s="11">
        <f>[13]Dezembro!$K$8</f>
        <v>15.399999999999999</v>
      </c>
      <c r="F17" s="11">
        <f>[13]Dezembro!$K$9</f>
        <v>36.199999999999996</v>
      </c>
      <c r="G17" s="11">
        <f>[13]Dezembro!$K$10</f>
        <v>1.2</v>
      </c>
      <c r="H17" s="11">
        <f>[13]Dezembro!$K$11</f>
        <v>0.2</v>
      </c>
      <c r="I17" s="11">
        <f>[13]Dezembro!$K$12</f>
        <v>0</v>
      </c>
      <c r="J17" s="11">
        <f>[13]Dezembro!$K$13</f>
        <v>26.6</v>
      </c>
      <c r="K17" s="11">
        <f>[13]Dezembro!$K$14</f>
        <v>0</v>
      </c>
      <c r="L17" s="11">
        <f>[13]Dezembro!$K$15</f>
        <v>2.8000000000000007</v>
      </c>
      <c r="M17" s="11">
        <f>[13]Dezembro!$K$16</f>
        <v>0</v>
      </c>
      <c r="N17" s="11">
        <f>[13]Dezembro!$K$17</f>
        <v>1.4</v>
      </c>
      <c r="O17" s="11">
        <f>[13]Dezembro!$K$18</f>
        <v>0.2</v>
      </c>
      <c r="P17" s="11">
        <f>[13]Dezembro!$K$19</f>
        <v>1.9999999999999998</v>
      </c>
      <c r="Q17" s="11">
        <f>[13]Dezembro!$K$20</f>
        <v>27</v>
      </c>
      <c r="R17" s="11">
        <f>[13]Dezembro!$K$21</f>
        <v>4.8000000000000007</v>
      </c>
      <c r="S17" s="11">
        <f>[13]Dezembro!$K$22</f>
        <v>0.6</v>
      </c>
      <c r="T17" s="11">
        <f>[13]Dezembro!$K$23</f>
        <v>4.5999999999999996</v>
      </c>
      <c r="U17" s="11">
        <f>[13]Dezembro!$K$24</f>
        <v>0</v>
      </c>
      <c r="V17" s="11">
        <f>[13]Dezembro!$K$25</f>
        <v>26</v>
      </c>
      <c r="W17" s="11">
        <f>[13]Dezembro!$K$26</f>
        <v>6</v>
      </c>
      <c r="X17" s="11">
        <f>[13]Dezembro!$K$27</f>
        <v>0.2</v>
      </c>
      <c r="Y17" s="11">
        <f>[13]Dezembro!$K$28</f>
        <v>0</v>
      </c>
      <c r="Z17" s="11">
        <f>[13]Dezembro!$K$29</f>
        <v>32.799999999999997</v>
      </c>
      <c r="AA17" s="11">
        <f>[13]Dezembro!$K$30</f>
        <v>0</v>
      </c>
      <c r="AB17" s="11">
        <f>[13]Dezembro!$K$31</f>
        <v>12.399999999999999</v>
      </c>
      <c r="AC17" s="11">
        <f>[13]Dezembro!$K$32</f>
        <v>42</v>
      </c>
      <c r="AD17" s="11">
        <f>[13]Dezembro!$K$33</f>
        <v>2</v>
      </c>
      <c r="AE17" s="11">
        <f>[13]Dezembro!$K$34</f>
        <v>1.8</v>
      </c>
      <c r="AF17" s="11">
        <f>[13]Dezembro!$K$35</f>
        <v>33.400000000000006</v>
      </c>
      <c r="AG17" s="15">
        <f t="shared" ref="AG17:AG23" si="18">SUM(B17:AF17)</f>
        <v>282.2</v>
      </c>
      <c r="AH17" s="16">
        <f t="shared" ref="AH17:AH23" si="19">MAX(B17:AF17)</f>
        <v>42</v>
      </c>
      <c r="AI17" s="67">
        <f t="shared" ref="AI17:AI23" si="20">COUNTIF(B17:AF17,"=0,0")</f>
        <v>7</v>
      </c>
      <c r="AK17" s="12" t="s">
        <v>47</v>
      </c>
    </row>
    <row r="18" spans="1:37" x14ac:dyDescent="0.2">
      <c r="A18" s="58" t="s">
        <v>3</v>
      </c>
      <c r="B18" s="11">
        <f>[14]Dezembro!$K$5</f>
        <v>3.6000000000000005</v>
      </c>
      <c r="C18" s="11">
        <f>[14]Dezembro!$K$6</f>
        <v>3.2</v>
      </c>
      <c r="D18" s="11">
        <f>[14]Dezembro!$K$7</f>
        <v>7.6</v>
      </c>
      <c r="E18" s="11">
        <f>[14]Dezembro!$K$8</f>
        <v>53.400000000000006</v>
      </c>
      <c r="F18" s="11">
        <f>[14]Dezembro!$K$9</f>
        <v>3.8</v>
      </c>
      <c r="G18" s="11">
        <f>[14]Dezembro!$K$10</f>
        <v>3.8000000000000003</v>
      </c>
      <c r="H18" s="11">
        <f>[14]Dezembro!$K$11</f>
        <v>0</v>
      </c>
      <c r="I18" s="11">
        <f>[14]Dezembro!$K$12</f>
        <v>0</v>
      </c>
      <c r="J18" s="11">
        <f>[14]Dezembro!$K$13</f>
        <v>61.199999999999996</v>
      </c>
      <c r="K18" s="11">
        <f>[14]Dezembro!$K$14</f>
        <v>0.4</v>
      </c>
      <c r="L18" s="11">
        <f>[14]Dezembro!$K$15</f>
        <v>7.8</v>
      </c>
      <c r="M18" s="11">
        <f>[14]Dezembro!$K$16</f>
        <v>53.600000000000009</v>
      </c>
      <c r="N18" s="11">
        <f>[14]Dezembro!$K$17</f>
        <v>17.400000000000002</v>
      </c>
      <c r="O18" s="11">
        <f>[14]Dezembro!$K$18</f>
        <v>0</v>
      </c>
      <c r="P18" s="11">
        <f>[14]Dezembro!$K$19</f>
        <v>1.5999999999999999</v>
      </c>
      <c r="Q18" s="11">
        <f>[14]Dezembro!$K$20</f>
        <v>0</v>
      </c>
      <c r="R18" s="11">
        <f>[14]Dezembro!$K$21</f>
        <v>37.799999999999997</v>
      </c>
      <c r="S18" s="11">
        <f>[14]Dezembro!$K$22</f>
        <v>0.2</v>
      </c>
      <c r="T18" s="11">
        <f>[14]Dezembro!$K$23</f>
        <v>2.6</v>
      </c>
      <c r="U18" s="11">
        <f>[14]Dezembro!$K$24</f>
        <v>0</v>
      </c>
      <c r="V18" s="11">
        <f>[14]Dezembro!$K$25</f>
        <v>0.60000000000000009</v>
      </c>
      <c r="W18" s="11">
        <f>[14]Dezembro!$K$26</f>
        <v>38.4</v>
      </c>
      <c r="X18" s="11">
        <f>[14]Dezembro!$K$27</f>
        <v>6.3999999999999995</v>
      </c>
      <c r="Y18" s="11">
        <f>[14]Dezembro!$K$28</f>
        <v>0</v>
      </c>
      <c r="Z18" s="11">
        <f>[14]Dezembro!$K$29</f>
        <v>10.600000000000001</v>
      </c>
      <c r="AA18" s="11">
        <f>[14]Dezembro!$K$30</f>
        <v>17.2</v>
      </c>
      <c r="AB18" s="11">
        <f>[14]Dezembro!$K$31</f>
        <v>0</v>
      </c>
      <c r="AC18" s="11">
        <f>[14]Dezembro!$K$32</f>
        <v>0</v>
      </c>
      <c r="AD18" s="11">
        <f>[14]Dezembro!$K$33</f>
        <v>4.5999999999999996</v>
      </c>
      <c r="AE18" s="11">
        <f>[14]Dezembro!$K$34</f>
        <v>0</v>
      </c>
      <c r="AF18" s="11">
        <f>[14]Dezembro!$K$35</f>
        <v>2</v>
      </c>
      <c r="AG18" s="15">
        <f t="shared" si="18"/>
        <v>337.80000000000007</v>
      </c>
      <c r="AH18" s="16">
        <f t="shared" si="19"/>
        <v>61.199999999999996</v>
      </c>
      <c r="AI18" s="67">
        <f t="shared" si="20"/>
        <v>9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>
        <f>[15]Dezembro!$K$5</f>
        <v>8</v>
      </c>
      <c r="C19" s="11">
        <f>[15]Dezembro!$K$6</f>
        <v>50</v>
      </c>
      <c r="D19" s="11">
        <f>[15]Dezembro!$K$7</f>
        <v>0.8</v>
      </c>
      <c r="E19" s="11">
        <f>[15]Dezembro!$K$8</f>
        <v>1.8</v>
      </c>
      <c r="F19" s="11">
        <f>[15]Dezembro!$K$9</f>
        <v>5.2</v>
      </c>
      <c r="G19" s="11">
        <f>[15]Dezembro!$K$10</f>
        <v>0.8</v>
      </c>
      <c r="H19" s="11">
        <f>[15]Dezembro!$K$11</f>
        <v>0.2</v>
      </c>
      <c r="I19" s="11">
        <f>[15]Dezembro!$K$12</f>
        <v>0</v>
      </c>
      <c r="J19" s="11">
        <f>[15]Dezembro!$K$13</f>
        <v>27.6</v>
      </c>
      <c r="K19" s="11">
        <f>[15]Dezembro!$K$14</f>
        <v>4.2</v>
      </c>
      <c r="L19" s="11">
        <f>[15]Dezembro!$K$15</f>
        <v>8.3999999999999986</v>
      </c>
      <c r="M19" s="11">
        <f>[15]Dezembro!$K$16</f>
        <v>4.8</v>
      </c>
      <c r="N19" s="11">
        <f>[15]Dezembro!$K$17</f>
        <v>30.199999999999996</v>
      </c>
      <c r="O19" s="11">
        <f>[15]Dezembro!$K$18</f>
        <v>0</v>
      </c>
      <c r="P19" s="11">
        <f>[15]Dezembro!$K$19</f>
        <v>0.2</v>
      </c>
      <c r="Q19" s="11">
        <f>[15]Dezembro!$K$20</f>
        <v>1.4000000000000001</v>
      </c>
      <c r="R19" s="11">
        <f>[15]Dezembro!$K$21</f>
        <v>3.2000000000000006</v>
      </c>
      <c r="S19" s="11">
        <f>[15]Dezembro!$K$22</f>
        <v>0.8</v>
      </c>
      <c r="T19" s="11">
        <f>[15]Dezembro!$K$23</f>
        <v>2.4000000000000004</v>
      </c>
      <c r="U19" s="11">
        <f>[15]Dezembro!$K$24</f>
        <v>0</v>
      </c>
      <c r="V19" s="11">
        <f>[15]Dezembro!$K$25</f>
        <v>0.4</v>
      </c>
      <c r="W19" s="11">
        <f>[15]Dezembro!$K$26</f>
        <v>16.399999999999999</v>
      </c>
      <c r="X19" s="11">
        <f>[15]Dezembro!$K$27</f>
        <v>2.2000000000000002</v>
      </c>
      <c r="Y19" s="11">
        <f>[15]Dezembro!$K$28</f>
        <v>0</v>
      </c>
      <c r="Z19" s="11">
        <f>[15]Dezembro!$K$29</f>
        <v>0</v>
      </c>
      <c r="AA19" s="11">
        <f>[15]Dezembro!$K$30</f>
        <v>12.399999999999999</v>
      </c>
      <c r="AB19" s="11">
        <f>[15]Dezembro!$K$31</f>
        <v>2.8</v>
      </c>
      <c r="AC19" s="11">
        <f>[15]Dezembro!$K$32</f>
        <v>7.6</v>
      </c>
      <c r="AD19" s="11">
        <f>[15]Dezembro!$K$33</f>
        <v>0</v>
      </c>
      <c r="AE19" s="11">
        <f>[15]Dezembro!$K$34</f>
        <v>0</v>
      </c>
      <c r="AF19" s="11">
        <f>[15]Dezembro!$K$35</f>
        <v>0.2</v>
      </c>
      <c r="AG19" s="15">
        <f t="shared" si="18"/>
        <v>192</v>
      </c>
      <c r="AH19" s="16">
        <f t="shared" si="19"/>
        <v>50</v>
      </c>
      <c r="AI19" s="67">
        <f t="shared" si="20"/>
        <v>7</v>
      </c>
    </row>
    <row r="20" spans="1:37" x14ac:dyDescent="0.2">
      <c r="A20" s="58" t="s">
        <v>5</v>
      </c>
      <c r="B20" s="11">
        <f>[16]Dezembro!$K$5</f>
        <v>0</v>
      </c>
      <c r="C20" s="11">
        <f>[16]Dezembro!$K$6</f>
        <v>0</v>
      </c>
      <c r="D20" s="11">
        <f>[16]Dezembro!$K$7</f>
        <v>2.6</v>
      </c>
      <c r="E20" s="11">
        <f>[16]Dezembro!$K$8</f>
        <v>0</v>
      </c>
      <c r="F20" s="11">
        <f>[16]Dezembro!$K$9</f>
        <v>0.6</v>
      </c>
      <c r="G20" s="11">
        <f>[16]Dezembro!$K$10</f>
        <v>0</v>
      </c>
      <c r="H20" s="11">
        <f>[16]Dezembro!$K$11</f>
        <v>0</v>
      </c>
      <c r="I20" s="11">
        <f>[16]Dezembro!$K$12</f>
        <v>0</v>
      </c>
      <c r="J20" s="11">
        <f>[16]Dezembro!$K$13</f>
        <v>12.000000000000002</v>
      </c>
      <c r="K20" s="11">
        <f>[16]Dezembro!$K$14</f>
        <v>3.6000000000000014</v>
      </c>
      <c r="L20" s="11">
        <f>[16]Dezembro!$K$15</f>
        <v>0</v>
      </c>
      <c r="M20" s="11">
        <f>[16]Dezembro!$K$16</f>
        <v>0</v>
      </c>
      <c r="N20" s="11">
        <f>[16]Dezembro!$K$17</f>
        <v>18.599999999999998</v>
      </c>
      <c r="O20" s="11">
        <f>[16]Dezembro!$K$18</f>
        <v>18.400000000000002</v>
      </c>
      <c r="P20" s="11">
        <f>[16]Dezembro!$K$19</f>
        <v>1.5999999999999999</v>
      </c>
      <c r="Q20" s="11">
        <f>[16]Dezembro!$K$20</f>
        <v>0.8</v>
      </c>
      <c r="R20" s="11">
        <f>[16]Dezembro!$K$21</f>
        <v>0.60000000000000009</v>
      </c>
      <c r="S20" s="11">
        <f>[16]Dezembro!$K$22</f>
        <v>0.4</v>
      </c>
      <c r="T20" s="11">
        <f>[16]Dezembro!$K$23</f>
        <v>0.60000000000000009</v>
      </c>
      <c r="U20" s="11">
        <f>[16]Dezembro!$K$24</f>
        <v>0.60000000000000009</v>
      </c>
      <c r="V20" s="11">
        <f>[16]Dezembro!$K$25</f>
        <v>0.60000000000000009</v>
      </c>
      <c r="W20" s="11">
        <f>[16]Dezembro!$K$26</f>
        <v>0.4</v>
      </c>
      <c r="X20" s="11">
        <f>[16]Dezembro!$K$27</f>
        <v>0.60000000000000009</v>
      </c>
      <c r="Y20" s="11">
        <f>[16]Dezembro!$K$28</f>
        <v>0.4</v>
      </c>
      <c r="Z20" s="11">
        <f>[16]Dezembro!$K$29</f>
        <v>0.60000000000000009</v>
      </c>
      <c r="AA20" s="11">
        <f>[16]Dezembro!$K$30</f>
        <v>6.0000000000000009</v>
      </c>
      <c r="AB20" s="11">
        <f>[16]Dezembro!$K$31</f>
        <v>3</v>
      </c>
      <c r="AC20" s="11">
        <f>[16]Dezembro!$K$32</f>
        <v>0.4</v>
      </c>
      <c r="AD20" s="11">
        <f>[16]Dezembro!$K$33</f>
        <v>0</v>
      </c>
      <c r="AE20" s="11">
        <f>[16]Dezembro!$K$34</f>
        <v>0</v>
      </c>
      <c r="AF20" s="11">
        <f>[16]Dezembro!$K$35</f>
        <v>0</v>
      </c>
      <c r="AG20" s="15">
        <f t="shared" si="18"/>
        <v>72.40000000000002</v>
      </c>
      <c r="AH20" s="16">
        <f t="shared" si="19"/>
        <v>18.599999999999998</v>
      </c>
      <c r="AI20" s="67">
        <f t="shared" si="20"/>
        <v>11</v>
      </c>
      <c r="AJ20" s="12" t="s">
        <v>47</v>
      </c>
    </row>
    <row r="21" spans="1:37" x14ac:dyDescent="0.2">
      <c r="A21" s="58" t="s">
        <v>43</v>
      </c>
      <c r="B21" s="11">
        <f>[17]Dezembro!$K$5</f>
        <v>0.6</v>
      </c>
      <c r="C21" s="11">
        <f>[17]Dezembro!$K$6</f>
        <v>7.0000000000000009</v>
      </c>
      <c r="D21" s="11">
        <f>[17]Dezembro!$K$7</f>
        <v>4</v>
      </c>
      <c r="E21" s="11">
        <f>[17]Dezembro!$K$8</f>
        <v>5.8</v>
      </c>
      <c r="F21" s="11">
        <f>[17]Dezembro!$K$9</f>
        <v>9.6</v>
      </c>
      <c r="G21" s="11">
        <f>[17]Dezembro!$K$10</f>
        <v>0.2</v>
      </c>
      <c r="H21" s="11">
        <f>[17]Dezembro!$K$11</f>
        <v>0</v>
      </c>
      <c r="I21" s="11">
        <f>[17]Dezembro!$K$12</f>
        <v>19.399999999999999</v>
      </c>
      <c r="J21" s="11">
        <f>[17]Dezembro!$K$13</f>
        <v>38.199999999999996</v>
      </c>
      <c r="K21" s="11">
        <f>[17]Dezembro!$K$14</f>
        <v>1.4</v>
      </c>
      <c r="L21" s="11">
        <f>[17]Dezembro!$K$15</f>
        <v>10</v>
      </c>
      <c r="M21" s="11">
        <f>[17]Dezembro!$K$16</f>
        <v>0.2</v>
      </c>
      <c r="N21" s="11">
        <f>[17]Dezembro!$K$17</f>
        <v>19.399999999999999</v>
      </c>
      <c r="O21" s="11">
        <f>[17]Dezembro!$K$18</f>
        <v>2.8</v>
      </c>
      <c r="P21" s="11">
        <f>[17]Dezembro!$K$19</f>
        <v>0.2</v>
      </c>
      <c r="Q21" s="11">
        <f>[17]Dezembro!$K$20</f>
        <v>0</v>
      </c>
      <c r="R21" s="11">
        <f>[17]Dezembro!$K$21</f>
        <v>3.4</v>
      </c>
      <c r="S21" s="11">
        <f>[17]Dezembro!$K$22</f>
        <v>0.8</v>
      </c>
      <c r="T21" s="11">
        <f>[17]Dezembro!$K$23</f>
        <v>14.399999999999995</v>
      </c>
      <c r="U21" s="11">
        <f>[17]Dezembro!$K$24</f>
        <v>0</v>
      </c>
      <c r="V21" s="11">
        <f>[17]Dezembro!$K$25</f>
        <v>1.7999999999999998</v>
      </c>
      <c r="W21" s="11">
        <f>[17]Dezembro!$K$26</f>
        <v>5.6000000000000005</v>
      </c>
      <c r="X21" s="11">
        <f>[17]Dezembro!$K$27</f>
        <v>1</v>
      </c>
      <c r="Y21" s="11">
        <f>[17]Dezembro!$K$28</f>
        <v>2.2000000000000002</v>
      </c>
      <c r="Z21" s="11">
        <f>[17]Dezembro!$K$29</f>
        <v>0</v>
      </c>
      <c r="AA21" s="11">
        <f>[17]Dezembro!$K$30</f>
        <v>0.8</v>
      </c>
      <c r="AB21" s="11">
        <f>[17]Dezembro!$K$31</f>
        <v>9.3999999999999986</v>
      </c>
      <c r="AC21" s="11">
        <f>[17]Dezembro!$K$32</f>
        <v>6.6000000000000005</v>
      </c>
      <c r="AD21" s="11">
        <f>[17]Dezembro!$K$33</f>
        <v>0</v>
      </c>
      <c r="AE21" s="11">
        <f>[17]Dezembro!$K$34</f>
        <v>0.2</v>
      </c>
      <c r="AF21" s="11">
        <f>[17]Dezembro!$K$35</f>
        <v>0</v>
      </c>
      <c r="AG21" s="15">
        <f>SUM(B21:AF21)</f>
        <v>164.99999999999997</v>
      </c>
      <c r="AH21" s="16">
        <f>MAX(B21:AF21)</f>
        <v>38.199999999999996</v>
      </c>
      <c r="AI21" s="67">
        <f t="shared" si="20"/>
        <v>6</v>
      </c>
    </row>
    <row r="22" spans="1:37" x14ac:dyDescent="0.2">
      <c r="A22" s="58" t="s">
        <v>6</v>
      </c>
      <c r="B22" s="11">
        <f>[18]Dezembro!$K$5</f>
        <v>0</v>
      </c>
      <c r="C22" s="11">
        <f>[18]Dezembro!$K$6</f>
        <v>0</v>
      </c>
      <c r="D22" s="11">
        <f>[18]Dezembro!$K$7</f>
        <v>0</v>
      </c>
      <c r="E22" s="11">
        <f>[18]Dezembro!$K$8</f>
        <v>3.4000000000000004</v>
      </c>
      <c r="F22" s="11">
        <f>[18]Dezembro!$K$9</f>
        <v>0.4</v>
      </c>
      <c r="G22" s="11">
        <f>[18]Dezembro!$K$10</f>
        <v>0</v>
      </c>
      <c r="H22" s="11">
        <f>[18]Dezembro!$K$11</f>
        <v>0</v>
      </c>
      <c r="I22" s="11">
        <f>[18]Dezembro!$K$12</f>
        <v>0</v>
      </c>
      <c r="J22" s="11">
        <f>[18]Dezembro!$K$13</f>
        <v>86.000000000000014</v>
      </c>
      <c r="K22" s="11">
        <f>[18]Dezembro!$K$14</f>
        <v>3</v>
      </c>
      <c r="L22" s="11">
        <f>[18]Dezembro!$K$15</f>
        <v>1.5999999999999999</v>
      </c>
      <c r="M22" s="11">
        <f>[18]Dezembro!$K$16</f>
        <v>0</v>
      </c>
      <c r="N22" s="11">
        <f>[18]Dezembro!$K$17</f>
        <v>12.599999999999998</v>
      </c>
      <c r="O22" s="11">
        <f>[18]Dezembro!$K$18</f>
        <v>2</v>
      </c>
      <c r="P22" s="11">
        <f>[18]Dezembro!$K$19</f>
        <v>2</v>
      </c>
      <c r="Q22" s="11">
        <f>[18]Dezembro!$K$20</f>
        <v>0.8</v>
      </c>
      <c r="R22" s="11">
        <f>[18]Dezembro!$K$21</f>
        <v>24.799999999999997</v>
      </c>
      <c r="S22" s="11">
        <f>[18]Dezembro!$K$22</f>
        <v>7.6000000000000005</v>
      </c>
      <c r="T22" s="11">
        <f>[18]Dezembro!$K$23</f>
        <v>55.800000000000011</v>
      </c>
      <c r="U22" s="11">
        <f>[18]Dezembro!$K$24</f>
        <v>0.6</v>
      </c>
      <c r="V22" s="11">
        <f>[18]Dezembro!$K$25</f>
        <v>2.8</v>
      </c>
      <c r="W22" s="11">
        <f>[18]Dezembro!$K$26</f>
        <v>51.6</v>
      </c>
      <c r="X22" s="11">
        <f>[18]Dezembro!$K$27</f>
        <v>12.200000000000001</v>
      </c>
      <c r="Y22" s="11">
        <f>[18]Dezembro!$K$28</f>
        <v>0</v>
      </c>
      <c r="Z22" s="11">
        <f>[18]Dezembro!$K$29</f>
        <v>19.599999999999998</v>
      </c>
      <c r="AA22" s="11">
        <f>[18]Dezembro!$K$30</f>
        <v>8.5999999999999979</v>
      </c>
      <c r="AB22" s="11">
        <f>[18]Dezembro!$K$31</f>
        <v>0</v>
      </c>
      <c r="AC22" s="11">
        <f>[18]Dezembro!$K$32</f>
        <v>26.200000000000003</v>
      </c>
      <c r="AD22" s="11">
        <f>[18]Dezembro!$K$33</f>
        <v>0</v>
      </c>
      <c r="AE22" s="11">
        <f>[18]Dezembro!$K$34</f>
        <v>0</v>
      </c>
      <c r="AF22" s="11">
        <f>[18]Dezembro!$K$35</f>
        <v>0.2</v>
      </c>
      <c r="AG22" s="15">
        <f>SUM(B22:AF22)</f>
        <v>321.8</v>
      </c>
      <c r="AH22" s="16">
        <f>MAX(B22:AF22)</f>
        <v>86.000000000000014</v>
      </c>
      <c r="AI22" s="67">
        <f t="shared" ref="AI22" si="21">COUNTIF(B22:AF22,"=0,0")</f>
        <v>11</v>
      </c>
    </row>
    <row r="23" spans="1:37" x14ac:dyDescent="0.2">
      <c r="A23" s="58" t="s">
        <v>7</v>
      </c>
      <c r="B23" s="11">
        <f>[19]Dezembro!$K$5</f>
        <v>1.6</v>
      </c>
      <c r="C23" s="11">
        <f>[19]Dezembro!$K$6</f>
        <v>5</v>
      </c>
      <c r="D23" s="11">
        <f>[19]Dezembro!$K$7</f>
        <v>0.8</v>
      </c>
      <c r="E23" s="11">
        <f>[19]Dezembro!$K$8</f>
        <v>8.1999999999999993</v>
      </c>
      <c r="F23" s="11">
        <f>[19]Dezembro!$K$9</f>
        <v>17.399999999999999</v>
      </c>
      <c r="G23" s="11">
        <f>[19]Dezembro!$K$10</f>
        <v>0</v>
      </c>
      <c r="H23" s="11">
        <f>[19]Dezembro!$K$11</f>
        <v>0</v>
      </c>
      <c r="I23" s="11">
        <f>[19]Dezembro!$K$12</f>
        <v>0</v>
      </c>
      <c r="J23" s="11">
        <f>[19]Dezembro!$K$13</f>
        <v>10.4</v>
      </c>
      <c r="K23" s="11">
        <f>[19]Dezembro!$K$14</f>
        <v>0</v>
      </c>
      <c r="L23" s="11">
        <f>[19]Dezembro!$K$15</f>
        <v>2</v>
      </c>
      <c r="M23" s="11">
        <f>[19]Dezembro!$K$16</f>
        <v>14.4</v>
      </c>
      <c r="N23" s="11">
        <f>[19]Dezembro!$K$17</f>
        <v>0</v>
      </c>
      <c r="O23" s="11">
        <f>[19]Dezembro!$K$18</f>
        <v>7.6000000000000014</v>
      </c>
      <c r="P23" s="11">
        <f>[19]Dezembro!$K$19</f>
        <v>2.4000000000000004</v>
      </c>
      <c r="Q23" s="11">
        <f>[19]Dezembro!$K$20</f>
        <v>3.8</v>
      </c>
      <c r="R23" s="11">
        <f>[19]Dezembro!$K$21</f>
        <v>0.2</v>
      </c>
      <c r="S23" s="11">
        <f>[19]Dezembro!$K$22</f>
        <v>4.4000000000000004</v>
      </c>
      <c r="T23" s="11">
        <f>[19]Dezembro!$K$23</f>
        <v>8.7999999999999989</v>
      </c>
      <c r="U23" s="11">
        <f>[19]Dezembro!$K$24</f>
        <v>0.2</v>
      </c>
      <c r="V23" s="11">
        <f>[19]Dezembro!$K$25</f>
        <v>10.000000000000002</v>
      </c>
      <c r="W23" s="11">
        <f>[19]Dezembro!$K$26</f>
        <v>0</v>
      </c>
      <c r="X23" s="11">
        <f>[19]Dezembro!$K$27</f>
        <v>0</v>
      </c>
      <c r="Y23" s="11">
        <f>[19]Dezembro!$K$28</f>
        <v>0</v>
      </c>
      <c r="Z23" s="11">
        <f>[19]Dezembro!$K$29</f>
        <v>0</v>
      </c>
      <c r="AA23" s="11">
        <f>[19]Dezembro!$K$30</f>
        <v>0</v>
      </c>
      <c r="AB23" s="11">
        <f>[19]Dezembro!$K$31</f>
        <v>0</v>
      </c>
      <c r="AC23" s="11">
        <f>[19]Dezembro!$K$32</f>
        <v>0</v>
      </c>
      <c r="AD23" s="11">
        <f>[19]Dezembro!$K$33</f>
        <v>0</v>
      </c>
      <c r="AE23" s="11">
        <f>[19]Dezembro!$K$34</f>
        <v>0</v>
      </c>
      <c r="AF23" s="11">
        <f>[19]Dezembro!$K$35</f>
        <v>0</v>
      </c>
      <c r="AG23" s="15">
        <f t="shared" si="18"/>
        <v>97.200000000000017</v>
      </c>
      <c r="AH23" s="16">
        <f t="shared" si="19"/>
        <v>17.399999999999999</v>
      </c>
      <c r="AI23" s="67">
        <f t="shared" si="20"/>
        <v>15</v>
      </c>
    </row>
    <row r="24" spans="1:37" x14ac:dyDescent="0.2">
      <c r="A24" s="58" t="s">
        <v>169</v>
      </c>
      <c r="B24" s="11" t="str">
        <f>[20]Dezembro!$K$5</f>
        <v>*</v>
      </c>
      <c r="C24" s="11" t="str">
        <f>[20]Dezembro!$K$6</f>
        <v>*</v>
      </c>
      <c r="D24" s="11" t="str">
        <f>[20]Dezembro!$K$7</f>
        <v>*</v>
      </c>
      <c r="E24" s="11" t="str">
        <f>[20]Dezembro!$K$8</f>
        <v>*</v>
      </c>
      <c r="F24" s="11" t="str">
        <f>[20]Dezembro!$K$9</f>
        <v>*</v>
      </c>
      <c r="G24" s="11" t="str">
        <f>[20]Dezembro!$K$10</f>
        <v>*</v>
      </c>
      <c r="H24" s="11" t="str">
        <f>[20]Dezembro!$K$11</f>
        <v>*</v>
      </c>
      <c r="I24" s="11" t="str">
        <f>[20]Dezembro!$K$12</f>
        <v>*</v>
      </c>
      <c r="J24" s="11" t="str">
        <f>[20]Dezembro!$K$13</f>
        <v>*</v>
      </c>
      <c r="K24" s="11" t="str">
        <f>[20]Dezembro!$K$14</f>
        <v>*</v>
      </c>
      <c r="L24" s="11" t="str">
        <f>[20]Dezembro!$K$15</f>
        <v>*</v>
      </c>
      <c r="M24" s="11" t="str">
        <f>[20]Dezembro!$K$16</f>
        <v>*</v>
      </c>
      <c r="N24" s="11" t="str">
        <f>[20]Dezembro!$K$17</f>
        <v>*</v>
      </c>
      <c r="O24" s="11" t="str">
        <f>[20]Dezembro!$K$18</f>
        <v>*</v>
      </c>
      <c r="P24" s="11" t="str">
        <f>[20]Dezembro!$K$19</f>
        <v>*</v>
      </c>
      <c r="Q24" s="11" t="str">
        <f>[20]Dezembro!$K$20</f>
        <v>*</v>
      </c>
      <c r="R24" s="11" t="str">
        <f>[20]Dezembro!$K$21</f>
        <v>*</v>
      </c>
      <c r="S24" s="11" t="str">
        <f>[20]Dezembro!$K$22</f>
        <v>*</v>
      </c>
      <c r="T24" s="11" t="str">
        <f>[20]Dezembro!$K$23</f>
        <v>*</v>
      </c>
      <c r="U24" s="11" t="str">
        <f>[20]Dezembro!$K$24</f>
        <v>*</v>
      </c>
      <c r="V24" s="11" t="str">
        <f>[20]Dezembro!$K$25</f>
        <v>*</v>
      </c>
      <c r="W24" s="11" t="str">
        <f>[20]Dezembro!$K$26</f>
        <v>*</v>
      </c>
      <c r="X24" s="11" t="str">
        <f>[20]Dezembro!$K$27</f>
        <v>*</v>
      </c>
      <c r="Y24" s="11" t="str">
        <f>[20]Dezembro!$K$28</f>
        <v>*</v>
      </c>
      <c r="Z24" s="11" t="str">
        <f>[20]Dezembro!$K$29</f>
        <v>*</v>
      </c>
      <c r="AA24" s="11" t="str">
        <f>[20]Dezembro!$K$30</f>
        <v>*</v>
      </c>
      <c r="AB24" s="11" t="str">
        <f>[20]Dezembro!$K$31</f>
        <v>*</v>
      </c>
      <c r="AC24" s="11" t="str">
        <f>[20]Dezembro!$K$32</f>
        <v>*</v>
      </c>
      <c r="AD24" s="11" t="str">
        <f>[20]Dezembro!$K$33</f>
        <v>*</v>
      </c>
      <c r="AE24" s="11" t="str">
        <f>[20]Dezembro!$K$34</f>
        <v>*</v>
      </c>
      <c r="AF24" s="11" t="str">
        <f>[20]Dezembro!$K$35</f>
        <v>*</v>
      </c>
      <c r="AG24" s="14" t="s">
        <v>226</v>
      </c>
      <c r="AH24" s="141" t="s">
        <v>226</v>
      </c>
      <c r="AI24" s="67" t="s">
        <v>226</v>
      </c>
    </row>
    <row r="25" spans="1:37" x14ac:dyDescent="0.2">
      <c r="A25" s="58" t="s">
        <v>170</v>
      </c>
      <c r="B25" s="11">
        <f>[21]Dezembro!$K$5</f>
        <v>0</v>
      </c>
      <c r="C25" s="11">
        <f>[21]Dezembro!$K$6</f>
        <v>0</v>
      </c>
      <c r="D25" s="11">
        <f>[21]Dezembro!$K$7</f>
        <v>9.6000000000000014</v>
      </c>
      <c r="E25" s="11">
        <f>[21]Dezembro!$K$8</f>
        <v>51.20000000000001</v>
      </c>
      <c r="F25" s="11">
        <f>[21]Dezembro!$K$9</f>
        <v>45.800000000000004</v>
      </c>
      <c r="G25" s="11">
        <f>[21]Dezembro!$K$10</f>
        <v>0</v>
      </c>
      <c r="H25" s="11">
        <f>[21]Dezembro!$K$11</f>
        <v>0</v>
      </c>
      <c r="I25" s="11">
        <f>[21]Dezembro!$K$12</f>
        <v>2.4000000000000004</v>
      </c>
      <c r="J25" s="11">
        <f>[21]Dezembro!$K$13</f>
        <v>37.800000000000004</v>
      </c>
      <c r="K25" s="11">
        <f>[21]Dezembro!$K$14</f>
        <v>0.2</v>
      </c>
      <c r="L25" s="11">
        <f>[21]Dezembro!$K$15</f>
        <v>47.4</v>
      </c>
      <c r="M25" s="11">
        <f>[21]Dezembro!$K$16</f>
        <v>12.4</v>
      </c>
      <c r="N25" s="11">
        <f>[21]Dezembro!$K$17</f>
        <v>0.2</v>
      </c>
      <c r="O25" s="11">
        <f>[21]Dezembro!$K$18</f>
        <v>0</v>
      </c>
      <c r="P25" s="11">
        <f>[21]Dezembro!$K$19</f>
        <v>0</v>
      </c>
      <c r="Q25" s="11">
        <f>[21]Dezembro!$K$20</f>
        <v>88.40000000000002</v>
      </c>
      <c r="R25" s="11">
        <f>[21]Dezembro!$K$21</f>
        <v>108.8</v>
      </c>
      <c r="S25" s="11">
        <f>[21]Dezembro!$K$22</f>
        <v>1</v>
      </c>
      <c r="T25" s="11">
        <f>[21]Dezembro!$K$23</f>
        <v>53.199999999999996</v>
      </c>
      <c r="U25" s="11">
        <f>[21]Dezembro!$K$24</f>
        <v>0.2</v>
      </c>
      <c r="V25" s="11">
        <f>[21]Dezembro!$K$25</f>
        <v>23.599999999999998</v>
      </c>
      <c r="W25" s="11">
        <f>[21]Dezembro!$K$26</f>
        <v>0</v>
      </c>
      <c r="X25" s="11">
        <f>[21]Dezembro!$K$27</f>
        <v>0</v>
      </c>
      <c r="Y25" s="11">
        <f>[21]Dezembro!$K$28</f>
        <v>0</v>
      </c>
      <c r="Z25" s="11">
        <f>[21]Dezembro!$K$29</f>
        <v>0</v>
      </c>
      <c r="AA25" s="11">
        <f>[21]Dezembro!$K$30</f>
        <v>0</v>
      </c>
      <c r="AB25" s="11">
        <f>[21]Dezembro!$K$31</f>
        <v>0</v>
      </c>
      <c r="AC25" s="11">
        <f>[21]Dezembro!$K$32</f>
        <v>0</v>
      </c>
      <c r="AD25" s="11">
        <f>[21]Dezembro!$K$33</f>
        <v>0</v>
      </c>
      <c r="AE25" s="11">
        <f>[21]Dezembro!$K$34</f>
        <v>0</v>
      </c>
      <c r="AF25" s="11">
        <f>[21]Dezembro!$K$35</f>
        <v>30</v>
      </c>
      <c r="AG25" s="15">
        <f t="shared" ref="AG25:AG26" si="22">SUM(B25:AF25)</f>
        <v>512.20000000000005</v>
      </c>
      <c r="AH25" s="16">
        <f t="shared" ref="AH25:AH26" si="23">MAX(B25:AF25)</f>
        <v>108.8</v>
      </c>
      <c r="AI25" s="67">
        <f t="shared" ref="AI25:AI26" si="24">COUNTIF(B25:AF25,"=0,0")</f>
        <v>15</v>
      </c>
      <c r="AJ25" s="12" t="s">
        <v>47</v>
      </c>
    </row>
    <row r="26" spans="1:37" x14ac:dyDescent="0.2">
      <c r="A26" s="58" t="s">
        <v>171</v>
      </c>
      <c r="B26" s="11">
        <f>[22]Dezembro!$K$5</f>
        <v>7.2</v>
      </c>
      <c r="C26" s="11">
        <f>[22]Dezembro!$K$6</f>
        <v>9.4</v>
      </c>
      <c r="D26" s="11">
        <f>[22]Dezembro!$K$7</f>
        <v>0</v>
      </c>
      <c r="E26" s="11">
        <f>[22]Dezembro!$K$8</f>
        <v>12.799999999999999</v>
      </c>
      <c r="F26" s="11">
        <f>[22]Dezembro!$K$9</f>
        <v>37</v>
      </c>
      <c r="G26" s="11">
        <f>[22]Dezembro!$K$10</f>
        <v>0</v>
      </c>
      <c r="H26" s="11">
        <f>[22]Dezembro!$K$11</f>
        <v>0</v>
      </c>
      <c r="I26" s="11">
        <f>[22]Dezembro!$K$12</f>
        <v>0</v>
      </c>
      <c r="J26" s="11">
        <f>[22]Dezembro!$K$13</f>
        <v>9.4</v>
      </c>
      <c r="K26" s="11">
        <f>[22]Dezembro!$K$14</f>
        <v>4.2</v>
      </c>
      <c r="L26" s="11">
        <f>[22]Dezembro!$K$15</f>
        <v>3</v>
      </c>
      <c r="M26" s="11">
        <f>[22]Dezembro!$K$16</f>
        <v>29</v>
      </c>
      <c r="N26" s="11">
        <f>[22]Dezembro!$K$17</f>
        <v>0.2</v>
      </c>
      <c r="O26" s="11">
        <f>[22]Dezembro!$K$18</f>
        <v>7.6</v>
      </c>
      <c r="P26" s="11">
        <f>[22]Dezembro!$K$19</f>
        <v>0.4</v>
      </c>
      <c r="Q26" s="11">
        <f>[22]Dezembro!$K$20</f>
        <v>59.800000000000004</v>
      </c>
      <c r="R26" s="11">
        <f>[22]Dezembro!$K$21</f>
        <v>17.399999999999999</v>
      </c>
      <c r="S26" s="11">
        <f>[22]Dezembro!$K$22</f>
        <v>6.4</v>
      </c>
      <c r="T26" s="11">
        <f>[22]Dezembro!$K$23</f>
        <v>2</v>
      </c>
      <c r="U26" s="11">
        <f>[22]Dezembro!$K$24</f>
        <v>0.4</v>
      </c>
      <c r="V26" s="11">
        <f>[22]Dezembro!$K$25</f>
        <v>12.399999999999999</v>
      </c>
      <c r="W26" s="11">
        <f>[22]Dezembro!$K$26</f>
        <v>0</v>
      </c>
      <c r="X26" s="11">
        <f>[22]Dezembro!$K$27</f>
        <v>0</v>
      </c>
      <c r="Y26" s="11">
        <f>[22]Dezembro!$K$28</f>
        <v>0</v>
      </c>
      <c r="Z26" s="11">
        <f>[22]Dezembro!$K$29</f>
        <v>0</v>
      </c>
      <c r="AA26" s="11">
        <f>[22]Dezembro!$K$30</f>
        <v>0</v>
      </c>
      <c r="AB26" s="11">
        <f>[22]Dezembro!$K$31</f>
        <v>1.2</v>
      </c>
      <c r="AC26" s="11">
        <f>[22]Dezembro!$K$32</f>
        <v>0</v>
      </c>
      <c r="AD26" s="11">
        <f>[22]Dezembro!$K$33</f>
        <v>0</v>
      </c>
      <c r="AE26" s="11">
        <f>[22]Dezembro!$K$34</f>
        <v>0</v>
      </c>
      <c r="AF26" s="11">
        <f>[22]Dezembro!$K$35</f>
        <v>0</v>
      </c>
      <c r="AG26" s="15">
        <f t="shared" si="22"/>
        <v>219.80000000000004</v>
      </c>
      <c r="AH26" s="16">
        <f t="shared" si="23"/>
        <v>59.800000000000004</v>
      </c>
      <c r="AI26" s="67">
        <f t="shared" si="24"/>
        <v>13</v>
      </c>
    </row>
    <row r="27" spans="1:37" x14ac:dyDescent="0.2">
      <c r="A27" s="58" t="s">
        <v>8</v>
      </c>
      <c r="B27" s="11">
        <f>[23]Dezembro!$K$5</f>
        <v>9.4</v>
      </c>
      <c r="C27" s="11">
        <f>[23]Dezembro!$K$6</f>
        <v>10</v>
      </c>
      <c r="D27" s="11">
        <f>[23]Dezembro!$K$7</f>
        <v>6.3999999999999995</v>
      </c>
      <c r="E27" s="11">
        <f>[23]Dezembro!$K$8</f>
        <v>31.599999999999994</v>
      </c>
      <c r="F27" s="11">
        <f>[23]Dezembro!$K$9</f>
        <v>47.599999999999994</v>
      </c>
      <c r="G27" s="11">
        <f>[23]Dezembro!$K$10</f>
        <v>0</v>
      </c>
      <c r="H27" s="11">
        <f>[23]Dezembro!$K$11</f>
        <v>0</v>
      </c>
      <c r="I27" s="11">
        <f>[23]Dezembro!$K$12</f>
        <v>0</v>
      </c>
      <c r="J27" s="11">
        <f>[23]Dezembro!$K$13</f>
        <v>31.799999999999997</v>
      </c>
      <c r="K27" s="11">
        <f>[23]Dezembro!$K$14</f>
        <v>0.4</v>
      </c>
      <c r="L27" s="11">
        <f>[23]Dezembro!$K$15</f>
        <v>2.4</v>
      </c>
      <c r="M27" s="11">
        <f>[23]Dezembro!$K$16</f>
        <v>1.4000000000000001</v>
      </c>
      <c r="N27" s="11">
        <f>[23]Dezembro!$K$17</f>
        <v>0</v>
      </c>
      <c r="O27" s="11">
        <f>[23]Dezembro!$K$18</f>
        <v>0</v>
      </c>
      <c r="P27" s="11">
        <f>[23]Dezembro!$K$19</f>
        <v>6.4</v>
      </c>
      <c r="Q27" s="11">
        <f>[23]Dezembro!$K$20</f>
        <v>126.39999999999999</v>
      </c>
      <c r="R27" s="11">
        <f>[23]Dezembro!$K$21</f>
        <v>86.40000000000002</v>
      </c>
      <c r="S27" s="11">
        <f>[23]Dezembro!$K$22</f>
        <v>0.2</v>
      </c>
      <c r="T27" s="11">
        <f>[23]Dezembro!$K$23</f>
        <v>7.8000000000000007</v>
      </c>
      <c r="U27" s="11">
        <f>[23]Dezembro!$K$24</f>
        <v>37.200000000000003</v>
      </c>
      <c r="V27" s="11">
        <f>[23]Dezembro!$K$25</f>
        <v>16.600000000000001</v>
      </c>
      <c r="W27" s="11">
        <f>[23]Dezembro!$K$26</f>
        <v>0</v>
      </c>
      <c r="X27" s="11">
        <f>[23]Dezembro!$K$27</f>
        <v>0</v>
      </c>
      <c r="Y27" s="11">
        <f>[23]Dezembro!$K$28</f>
        <v>0</v>
      </c>
      <c r="Z27" s="11">
        <f>[23]Dezembro!$K$29</f>
        <v>0</v>
      </c>
      <c r="AA27" s="11">
        <f>[23]Dezembro!$K$30</f>
        <v>0</v>
      </c>
      <c r="AB27" s="11">
        <f>[23]Dezembro!$K$31</f>
        <v>0</v>
      </c>
      <c r="AC27" s="11">
        <f>[23]Dezembro!$K$32</f>
        <v>0</v>
      </c>
      <c r="AD27" s="11">
        <f>[23]Dezembro!$K$33</f>
        <v>0</v>
      </c>
      <c r="AE27" s="11">
        <f>[23]Dezembro!$K$34</f>
        <v>0</v>
      </c>
      <c r="AF27" s="11">
        <f>[23]Dezembro!$K$35</f>
        <v>13.400000000000002</v>
      </c>
      <c r="AG27" s="15">
        <f t="shared" ref="AG27" si="25">SUM(B27:AF27)</f>
        <v>435.40000000000003</v>
      </c>
      <c r="AH27" s="16">
        <f t="shared" ref="AH27:AH31" si="26">MAX(B27:AF27)</f>
        <v>126.39999999999999</v>
      </c>
      <c r="AI27" s="67">
        <f t="shared" ref="AI27:AI31" si="27">COUNTIF(B27:AF27,"=0,0")</f>
        <v>14</v>
      </c>
    </row>
    <row r="28" spans="1:37" x14ac:dyDescent="0.2">
      <c r="A28" s="58" t="s">
        <v>9</v>
      </c>
      <c r="B28" s="11">
        <f>[24]Dezembro!$K$5</f>
        <v>7.0000000000000009</v>
      </c>
      <c r="C28" s="11">
        <f>[24]Dezembro!$K$6</f>
        <v>0</v>
      </c>
      <c r="D28" s="11">
        <f>[24]Dezembro!$K$7</f>
        <v>3.8</v>
      </c>
      <c r="E28" s="11">
        <f>[24]Dezembro!$K$8</f>
        <v>17.399999999999999</v>
      </c>
      <c r="F28" s="11">
        <f>[24]Dezembro!$K$9</f>
        <v>9.3999999999999986</v>
      </c>
      <c r="G28" s="11">
        <f>[24]Dezembro!$K$10</f>
        <v>0</v>
      </c>
      <c r="H28" s="11">
        <f>[24]Dezembro!$K$11</f>
        <v>0</v>
      </c>
      <c r="I28" s="11">
        <f>[24]Dezembro!$K$12</f>
        <v>0</v>
      </c>
      <c r="J28" s="11">
        <f>[24]Dezembro!$K$13</f>
        <v>22.600000000000005</v>
      </c>
      <c r="K28" s="11">
        <f>[24]Dezembro!$K$14</f>
        <v>0.60000000000000009</v>
      </c>
      <c r="L28" s="11">
        <f>[24]Dezembro!$K$15</f>
        <v>14.4</v>
      </c>
      <c r="M28" s="11">
        <f>[24]Dezembro!$K$16</f>
        <v>0.4</v>
      </c>
      <c r="N28" s="11">
        <f>[24]Dezembro!$K$17</f>
        <v>1</v>
      </c>
      <c r="O28" s="11">
        <f>[24]Dezembro!$K$18</f>
        <v>41.800000000000004</v>
      </c>
      <c r="P28" s="11">
        <f>[24]Dezembro!$K$19</f>
        <v>0.8</v>
      </c>
      <c r="Q28" s="11">
        <f>[24]Dezembro!$K$20</f>
        <v>14.8</v>
      </c>
      <c r="R28" s="11">
        <f>[24]Dezembro!$K$21</f>
        <v>34.400000000000006</v>
      </c>
      <c r="S28" s="11">
        <f>[24]Dezembro!$K$22</f>
        <v>8.6000000000000014</v>
      </c>
      <c r="T28" s="11">
        <f>[24]Dezembro!$K$23</f>
        <v>4.4000000000000004</v>
      </c>
      <c r="U28" s="11">
        <f>[24]Dezembro!$K$24</f>
        <v>16.200000000000003</v>
      </c>
      <c r="V28" s="11">
        <f>[24]Dezembro!$K$25</f>
        <v>8.1999999999999993</v>
      </c>
      <c r="W28" s="11">
        <f>[24]Dezembro!$K$26</f>
        <v>0</v>
      </c>
      <c r="X28" s="11">
        <f>[24]Dezembro!$K$27</f>
        <v>0</v>
      </c>
      <c r="Y28" s="11">
        <f>[24]Dezembro!$K$28</f>
        <v>0</v>
      </c>
      <c r="Z28" s="11">
        <f>[24]Dezembro!$K$29</f>
        <v>0</v>
      </c>
      <c r="AA28" s="11">
        <f>[24]Dezembro!$K$30</f>
        <v>0</v>
      </c>
      <c r="AB28" s="11">
        <f>[24]Dezembro!$K$31</f>
        <v>0</v>
      </c>
      <c r="AC28" s="11">
        <f>[24]Dezembro!$K$32</f>
        <v>0</v>
      </c>
      <c r="AD28" s="11">
        <f>[24]Dezembro!$K$33</f>
        <v>0</v>
      </c>
      <c r="AE28" s="11">
        <f>[24]Dezembro!$K$34</f>
        <v>0</v>
      </c>
      <c r="AF28" s="11">
        <f>[24]Dezembro!$K$35</f>
        <v>0</v>
      </c>
      <c r="AG28" s="15">
        <f t="shared" ref="AG28:AG30" si="28">SUM(B28:AF28)</f>
        <v>205.8</v>
      </c>
      <c r="AH28" s="16">
        <f t="shared" si="26"/>
        <v>41.800000000000004</v>
      </c>
      <c r="AI28" s="67">
        <f t="shared" si="27"/>
        <v>14</v>
      </c>
    </row>
    <row r="29" spans="1:37" x14ac:dyDescent="0.2">
      <c r="A29" s="58" t="s">
        <v>42</v>
      </c>
      <c r="B29" s="11">
        <f>[25]Dezembro!$K$5</f>
        <v>2.4000000000000004</v>
      </c>
      <c r="C29" s="11">
        <f>[25]Dezembro!$K$6</f>
        <v>0</v>
      </c>
      <c r="D29" s="11">
        <f>[25]Dezembro!$K$7</f>
        <v>0.8</v>
      </c>
      <c r="E29" s="11">
        <f>[25]Dezembro!$K$8</f>
        <v>35</v>
      </c>
      <c r="F29" s="11">
        <f>[25]Dezembro!$K$9</f>
        <v>24.400000000000002</v>
      </c>
      <c r="G29" s="11">
        <f>[25]Dezembro!$K$10</f>
        <v>0</v>
      </c>
      <c r="H29" s="11">
        <f>[25]Dezembro!$K$11</f>
        <v>0</v>
      </c>
      <c r="I29" s="11">
        <f>[25]Dezembro!$K$12</f>
        <v>0</v>
      </c>
      <c r="J29" s="11">
        <f>[25]Dezembro!$K$13</f>
        <v>46.599999999999994</v>
      </c>
      <c r="K29" s="11">
        <f>[25]Dezembro!$K$14</f>
        <v>0</v>
      </c>
      <c r="L29" s="11">
        <f>[25]Dezembro!$K$15</f>
        <v>4.8</v>
      </c>
      <c r="M29" s="11">
        <f>[25]Dezembro!$K$16</f>
        <v>17.600000000000001</v>
      </c>
      <c r="N29" s="11">
        <f>[25]Dezembro!$K$17</f>
        <v>9.8000000000000007</v>
      </c>
      <c r="O29" s="11">
        <f>[25]Dezembro!$K$18</f>
        <v>2</v>
      </c>
      <c r="P29" s="11">
        <f>[25]Dezembro!$K$19</f>
        <v>0</v>
      </c>
      <c r="Q29" s="11">
        <f>[25]Dezembro!$K$20</f>
        <v>39.4</v>
      </c>
      <c r="R29" s="11">
        <f>[25]Dezembro!$K$21</f>
        <v>8.7999999999999989</v>
      </c>
      <c r="S29" s="11">
        <f>[25]Dezembro!$K$22</f>
        <v>10.199999999999999</v>
      </c>
      <c r="T29" s="11">
        <f>[25]Dezembro!$K$23</f>
        <v>2.2000000000000002</v>
      </c>
      <c r="U29" s="11">
        <f>[25]Dezembro!$K$24</f>
        <v>0</v>
      </c>
      <c r="V29" s="11">
        <f>[25]Dezembro!$K$25</f>
        <v>4.8000000000000007</v>
      </c>
      <c r="W29" s="11">
        <f>[25]Dezembro!$K$26</f>
        <v>0</v>
      </c>
      <c r="X29" s="11">
        <f>[25]Dezembro!$K$27</f>
        <v>0</v>
      </c>
      <c r="Y29" s="11">
        <f>[25]Dezembro!$K$28</f>
        <v>0</v>
      </c>
      <c r="Z29" s="11">
        <f>[25]Dezembro!$K$29</f>
        <v>0</v>
      </c>
      <c r="AA29" s="11">
        <f>[25]Dezembro!$K$30</f>
        <v>0</v>
      </c>
      <c r="AB29" s="11">
        <f>[25]Dezembro!$K$31</f>
        <v>0.2</v>
      </c>
      <c r="AC29" s="11">
        <f>[25]Dezembro!$K$32</f>
        <v>1</v>
      </c>
      <c r="AD29" s="11">
        <f>[25]Dezembro!$K$33</f>
        <v>0.2</v>
      </c>
      <c r="AE29" s="11">
        <f>[25]Dezembro!$K$34</f>
        <v>2.6</v>
      </c>
      <c r="AF29" s="11">
        <f>[25]Dezembro!$K$35</f>
        <v>0.4</v>
      </c>
      <c r="AG29" s="15">
        <f t="shared" si="28"/>
        <v>213.2</v>
      </c>
      <c r="AH29" s="16">
        <f t="shared" si="26"/>
        <v>46.599999999999994</v>
      </c>
      <c r="AI29" s="67">
        <f t="shared" si="27"/>
        <v>12</v>
      </c>
    </row>
    <row r="30" spans="1:37" x14ac:dyDescent="0.2">
      <c r="A30" s="58" t="s">
        <v>10</v>
      </c>
      <c r="B30" s="11">
        <f>[26]Dezembro!$K$5</f>
        <v>0</v>
      </c>
      <c r="C30" s="11">
        <f>[26]Dezembro!$K$6</f>
        <v>0</v>
      </c>
      <c r="D30" s="11">
        <f>[26]Dezembro!$K$7</f>
        <v>0</v>
      </c>
      <c r="E30" s="11">
        <f>[26]Dezembro!$K$8</f>
        <v>0</v>
      </c>
      <c r="F30" s="11">
        <f>[26]Dezembro!$K$9</f>
        <v>0</v>
      </c>
      <c r="G30" s="11">
        <f>[26]Dezembro!$K$10</f>
        <v>0</v>
      </c>
      <c r="H30" s="11">
        <f>[26]Dezembro!$K$11</f>
        <v>0</v>
      </c>
      <c r="I30" s="11">
        <f>[26]Dezembro!$K$12</f>
        <v>0</v>
      </c>
      <c r="J30" s="11">
        <f>[26]Dezembro!$K$13</f>
        <v>0</v>
      </c>
      <c r="K30" s="11">
        <f>[26]Dezembro!$K$14</f>
        <v>0</v>
      </c>
      <c r="L30" s="11">
        <f>[26]Dezembro!$K$15</f>
        <v>0</v>
      </c>
      <c r="M30" s="11">
        <f>[26]Dezembro!$K$16</f>
        <v>0</v>
      </c>
      <c r="N30" s="11">
        <f>[26]Dezembro!$K$17</f>
        <v>0</v>
      </c>
      <c r="O30" s="11">
        <f>[26]Dezembro!$K$18</f>
        <v>0</v>
      </c>
      <c r="P30" s="11">
        <f>[26]Dezembro!$K$19</f>
        <v>0</v>
      </c>
      <c r="Q30" s="11">
        <f>[26]Dezembro!$K$20</f>
        <v>0</v>
      </c>
      <c r="R30" s="11">
        <f>[26]Dezembro!$K$21</f>
        <v>0</v>
      </c>
      <c r="S30" s="11">
        <f>[26]Dezembro!$K$22</f>
        <v>0</v>
      </c>
      <c r="T30" s="11">
        <f>[26]Dezembro!$K$23</f>
        <v>0</v>
      </c>
      <c r="U30" s="11">
        <f>[26]Dezembro!$K$24</f>
        <v>0</v>
      </c>
      <c r="V30" s="11">
        <f>[26]Dezembro!$K$25</f>
        <v>0</v>
      </c>
      <c r="W30" s="11">
        <f>[26]Dezembro!$K$26</f>
        <v>0</v>
      </c>
      <c r="X30" s="11">
        <f>[26]Dezembro!$K$27</f>
        <v>0</v>
      </c>
      <c r="Y30" s="11">
        <f>[26]Dezembro!$K$28</f>
        <v>0</v>
      </c>
      <c r="Z30" s="11">
        <f>[26]Dezembro!$K$29</f>
        <v>0</v>
      </c>
      <c r="AA30" s="11">
        <f>[26]Dezembro!$K$30</f>
        <v>0</v>
      </c>
      <c r="AB30" s="11">
        <f>[26]Dezembro!$K$31</f>
        <v>0</v>
      </c>
      <c r="AC30" s="11">
        <f>[26]Dezembro!$K$32</f>
        <v>0</v>
      </c>
      <c r="AD30" s="11">
        <f>[26]Dezembro!$K$33</f>
        <v>0.2</v>
      </c>
      <c r="AE30" s="11">
        <f>[26]Dezembro!$K$34</f>
        <v>5.8</v>
      </c>
      <c r="AF30" s="11">
        <f>[26]Dezembro!$K$35</f>
        <v>0</v>
      </c>
      <c r="AG30" s="15">
        <f t="shared" si="28"/>
        <v>6</v>
      </c>
      <c r="AH30" s="16">
        <f t="shared" si="26"/>
        <v>5.8</v>
      </c>
      <c r="AI30" s="67">
        <f t="shared" si="27"/>
        <v>29</v>
      </c>
    </row>
    <row r="31" spans="1:37" x14ac:dyDescent="0.2">
      <c r="A31" s="58" t="s">
        <v>172</v>
      </c>
      <c r="B31" s="11">
        <f>[27]Dezembro!$K$5</f>
        <v>0</v>
      </c>
      <c r="C31" s="11">
        <f>[27]Dezembro!$K$6</f>
        <v>0.4</v>
      </c>
      <c r="D31" s="11">
        <f>[27]Dezembro!$K$7</f>
        <v>0</v>
      </c>
      <c r="E31" s="11">
        <f>[27]Dezembro!$K$8</f>
        <v>50.199999999999996</v>
      </c>
      <c r="F31" s="11">
        <f>[27]Dezembro!$K$9</f>
        <v>5.6000000000000005</v>
      </c>
      <c r="G31" s="11">
        <f>[27]Dezembro!$K$10</f>
        <v>0</v>
      </c>
      <c r="H31" s="11">
        <f>[27]Dezembro!$K$11</f>
        <v>0</v>
      </c>
      <c r="I31" s="11">
        <f>[27]Dezembro!$K$12</f>
        <v>0</v>
      </c>
      <c r="J31" s="11">
        <f>[27]Dezembro!$K$13</f>
        <v>1</v>
      </c>
      <c r="K31" s="11">
        <f>[27]Dezembro!$K$14</f>
        <v>0</v>
      </c>
      <c r="L31" s="11">
        <f>[27]Dezembro!$K$15</f>
        <v>5.8000000000000007</v>
      </c>
      <c r="M31" s="11">
        <f>[27]Dezembro!$K$16</f>
        <v>10.399999999999999</v>
      </c>
      <c r="N31" s="11">
        <f>[27]Dezembro!$K$17</f>
        <v>0.4</v>
      </c>
      <c r="O31" s="11">
        <f>[27]Dezembro!$K$18</f>
        <v>31</v>
      </c>
      <c r="P31" s="11">
        <f>[27]Dezembro!$K$19</f>
        <v>0.2</v>
      </c>
      <c r="Q31" s="11">
        <f>[27]Dezembro!$K$20</f>
        <v>50.8</v>
      </c>
      <c r="R31" s="11">
        <f>[27]Dezembro!$K$21</f>
        <v>28.599999999999998</v>
      </c>
      <c r="S31" s="11">
        <f>[27]Dezembro!$K$22</f>
        <v>6.2</v>
      </c>
      <c r="T31" s="11">
        <f>[27]Dezembro!$K$23</f>
        <v>3.8</v>
      </c>
      <c r="U31" s="11">
        <f>[27]Dezembro!$K$24</f>
        <v>0.2</v>
      </c>
      <c r="V31" s="11">
        <f>[27]Dezembro!$K$25</f>
        <v>5.1999999999999993</v>
      </c>
      <c r="W31" s="11">
        <f>[27]Dezembro!$K$26</f>
        <v>0</v>
      </c>
      <c r="X31" s="11">
        <f>[27]Dezembro!$K$27</f>
        <v>0</v>
      </c>
      <c r="Y31" s="11">
        <f>[27]Dezembro!$K$28</f>
        <v>0</v>
      </c>
      <c r="Z31" s="11">
        <f>[27]Dezembro!$K$29</f>
        <v>0</v>
      </c>
      <c r="AA31" s="11">
        <f>[27]Dezembro!$K$30</f>
        <v>0</v>
      </c>
      <c r="AB31" s="11">
        <f>[27]Dezembro!$K$31</f>
        <v>0</v>
      </c>
      <c r="AC31" s="11">
        <f>[27]Dezembro!$K$32</f>
        <v>0</v>
      </c>
      <c r="AD31" s="11">
        <f>[27]Dezembro!$K$33</f>
        <v>1.4</v>
      </c>
      <c r="AE31" s="11">
        <f>[27]Dezembro!$K$34</f>
        <v>0</v>
      </c>
      <c r="AF31" s="11">
        <f>[27]Dezembro!$K$35</f>
        <v>25.4</v>
      </c>
      <c r="AG31" s="15">
        <f t="shared" ref="AG31" si="29">SUM(B31:AF31)</f>
        <v>226.6</v>
      </c>
      <c r="AH31" s="16">
        <f t="shared" si="26"/>
        <v>50.8</v>
      </c>
      <c r="AI31" s="67">
        <f t="shared" si="27"/>
        <v>14</v>
      </c>
      <c r="AJ31" s="12" t="s">
        <v>47</v>
      </c>
    </row>
    <row r="32" spans="1:37" x14ac:dyDescent="0.2">
      <c r="A32" s="58" t="s">
        <v>11</v>
      </c>
      <c r="B32" s="11" t="str">
        <f>[28]Dezembro!$K$5</f>
        <v>*</v>
      </c>
      <c r="C32" s="11" t="str">
        <f>[28]Dezembro!$K$6</f>
        <v>*</v>
      </c>
      <c r="D32" s="11" t="str">
        <f>[28]Dezembro!$K$7</f>
        <v>*</v>
      </c>
      <c r="E32" s="11" t="str">
        <f>[28]Dezembro!$K$8</f>
        <v>*</v>
      </c>
      <c r="F32" s="11" t="str">
        <f>[28]Dezembro!$K$9</f>
        <v>*</v>
      </c>
      <c r="G32" s="11">
        <f>[28]Dezembro!$K$10</f>
        <v>0</v>
      </c>
      <c r="H32" s="11">
        <f>[28]Dezembro!$K$11</f>
        <v>0</v>
      </c>
      <c r="I32" s="11">
        <f>[28]Dezembro!$K$12</f>
        <v>0</v>
      </c>
      <c r="J32" s="11">
        <f>[28]Dezembro!$K$13</f>
        <v>20.6</v>
      </c>
      <c r="K32" s="11">
        <f>[28]Dezembro!$K$14</f>
        <v>0</v>
      </c>
      <c r="L32" s="11">
        <f>[28]Dezembro!$K$15</f>
        <v>1.4</v>
      </c>
      <c r="M32" s="11" t="str">
        <f>[28]Dezembro!$K$16</f>
        <v>*</v>
      </c>
      <c r="N32" s="11" t="str">
        <f>[28]Dezembro!$K$17</f>
        <v>*</v>
      </c>
      <c r="O32" s="11" t="str">
        <f>[28]Dezembro!$K$18</f>
        <v>*</v>
      </c>
      <c r="P32" s="11" t="str">
        <f>[28]Dezembro!$K$19</f>
        <v>*</v>
      </c>
      <c r="Q32" s="11" t="str">
        <f>[28]Dezembro!$K$20</f>
        <v>*</v>
      </c>
      <c r="R32" s="11" t="str">
        <f>[28]Dezembro!$K$21</f>
        <v>*</v>
      </c>
      <c r="S32" s="11" t="str">
        <f>[28]Dezembro!$K$22</f>
        <v>*</v>
      </c>
      <c r="T32" s="11" t="str">
        <f>[28]Dezembro!$K$23</f>
        <v>*</v>
      </c>
      <c r="U32" s="11" t="str">
        <f>[28]Dezembro!$K$24</f>
        <v>*</v>
      </c>
      <c r="V32" s="11" t="str">
        <f>[28]Dezembro!$K$25</f>
        <v>*</v>
      </c>
      <c r="W32" s="11" t="str">
        <f>[28]Dezembro!$K$26</f>
        <v>*</v>
      </c>
      <c r="X32" s="11" t="str">
        <f>[28]Dezembro!$K$27</f>
        <v>*</v>
      </c>
      <c r="Y32" s="11" t="str">
        <f>[28]Dezembro!$K$28</f>
        <v>*</v>
      </c>
      <c r="Z32" s="11" t="str">
        <f>[28]Dezembro!$K$29</f>
        <v>*</v>
      </c>
      <c r="AA32" s="11" t="str">
        <f>[28]Dezembro!$K$30</f>
        <v>*</v>
      </c>
      <c r="AB32" s="11" t="str">
        <f>[28]Dezembro!$K$31</f>
        <v>*</v>
      </c>
      <c r="AC32" s="11" t="str">
        <f>[28]Dezembro!$K$32</f>
        <v>*</v>
      </c>
      <c r="AD32" s="11" t="str">
        <f>[28]Dezembro!$K$33</f>
        <v>*</v>
      </c>
      <c r="AE32" s="11" t="str">
        <f>[28]Dezembro!$K$34</f>
        <v>*</v>
      </c>
      <c r="AF32" s="11" t="str">
        <f>[28]Dezembro!$K$35</f>
        <v>*</v>
      </c>
      <c r="AG32" s="15">
        <f t="shared" ref="AG32" si="30">SUM(B32:AF32)</f>
        <v>22</v>
      </c>
      <c r="AH32" s="16">
        <f t="shared" ref="AH32" si="31">MAX(B32:AF32)</f>
        <v>20.6</v>
      </c>
      <c r="AI32" s="67">
        <f t="shared" ref="AI32" si="32">COUNTIF(B32:AF32,"=0,0")</f>
        <v>4</v>
      </c>
    </row>
    <row r="33" spans="1:37" s="5" customFormat="1" x14ac:dyDescent="0.2">
      <c r="A33" s="58" t="s">
        <v>12</v>
      </c>
      <c r="B33" s="11">
        <f>[29]Dezembro!$K$5</f>
        <v>1.5999999999999999</v>
      </c>
      <c r="C33" s="11">
        <f>[29]Dezembro!$K$6</f>
        <v>0</v>
      </c>
      <c r="D33" s="11">
        <f>[29]Dezembro!$K$7</f>
        <v>0</v>
      </c>
      <c r="E33" s="11">
        <f>[29]Dezembro!$K$8</f>
        <v>0.4</v>
      </c>
      <c r="F33" s="11">
        <f>[29]Dezembro!$K$9</f>
        <v>47.800000000000011</v>
      </c>
      <c r="G33" s="11">
        <f>[29]Dezembro!$K$10</f>
        <v>0</v>
      </c>
      <c r="H33" s="11">
        <f>[29]Dezembro!$K$11</f>
        <v>0</v>
      </c>
      <c r="I33" s="11">
        <f>[29]Dezembro!$K$12</f>
        <v>0</v>
      </c>
      <c r="J33" s="11">
        <f>[29]Dezembro!$K$13</f>
        <v>66.600000000000009</v>
      </c>
      <c r="K33" s="11">
        <f>[29]Dezembro!$K$14</f>
        <v>0</v>
      </c>
      <c r="L33" s="11">
        <f>[29]Dezembro!$K$15</f>
        <v>20.399999999999999</v>
      </c>
      <c r="M33" s="11">
        <f>[29]Dezembro!$K$16</f>
        <v>0</v>
      </c>
      <c r="N33" s="11">
        <f>[29]Dezembro!$K$17</f>
        <v>0</v>
      </c>
      <c r="O33" s="11">
        <f>[29]Dezembro!$K$18</f>
        <v>0</v>
      </c>
      <c r="P33" s="11">
        <f>[29]Dezembro!$K$19</f>
        <v>0</v>
      </c>
      <c r="Q33" s="11">
        <f>[29]Dezembro!$K$20</f>
        <v>2.8</v>
      </c>
      <c r="R33" s="11">
        <f>[29]Dezembro!$K$21</f>
        <v>7.3999999999999995</v>
      </c>
      <c r="S33" s="11">
        <f>[29]Dezembro!$K$22</f>
        <v>0</v>
      </c>
      <c r="T33" s="11">
        <f>[29]Dezembro!$K$23</f>
        <v>1.6</v>
      </c>
      <c r="U33" s="11">
        <f>[29]Dezembro!$K$24</f>
        <v>0.4</v>
      </c>
      <c r="V33" s="11">
        <f>[29]Dezembro!$K$25</f>
        <v>5.8</v>
      </c>
      <c r="W33" s="11">
        <f>[29]Dezembro!$K$26</f>
        <v>0.2</v>
      </c>
      <c r="X33" s="11">
        <f>[29]Dezembro!$K$27</f>
        <v>26.4</v>
      </c>
      <c r="Y33" s="11">
        <f>[29]Dezembro!$K$28</f>
        <v>0</v>
      </c>
      <c r="Z33" s="11">
        <f>[29]Dezembro!$K$29</f>
        <v>0.4</v>
      </c>
      <c r="AA33" s="11">
        <f>[29]Dezembro!$K$30</f>
        <v>0</v>
      </c>
      <c r="AB33" s="11">
        <f>[29]Dezembro!$K$31</f>
        <v>0</v>
      </c>
      <c r="AC33" s="11">
        <f>[29]Dezembro!$K$32</f>
        <v>1.2</v>
      </c>
      <c r="AD33" s="11">
        <f>[29]Dezembro!$K$33</f>
        <v>8.6</v>
      </c>
      <c r="AE33" s="11">
        <f>[29]Dezembro!$K$34</f>
        <v>0</v>
      </c>
      <c r="AF33" s="11">
        <f>[29]Dezembro!$K$35</f>
        <v>28.799999999999997</v>
      </c>
      <c r="AG33" s="15">
        <f t="shared" ref="AG33:AG34" si="33">SUM(B33:AF33)</f>
        <v>220.40000000000003</v>
      </c>
      <c r="AH33" s="16">
        <f t="shared" ref="AH33:AH35" si="34">MAX(B33:AF33)</f>
        <v>66.600000000000009</v>
      </c>
      <c r="AI33" s="67">
        <f t="shared" ref="AI33:AI35" si="35">COUNTIF(B33:AF33,"=0,0")</f>
        <v>15</v>
      </c>
    </row>
    <row r="34" spans="1:37" x14ac:dyDescent="0.2">
      <c r="A34" s="58" t="s">
        <v>13</v>
      </c>
      <c r="B34" s="11">
        <f>[30]Dezembro!$K$5</f>
        <v>0</v>
      </c>
      <c r="C34" s="11">
        <f>[30]Dezembro!$K$6</f>
        <v>12</v>
      </c>
      <c r="D34" s="11">
        <f>[30]Dezembro!$K$7</f>
        <v>34.199999999999996</v>
      </c>
      <c r="E34" s="11">
        <f>[30]Dezembro!$K$8</f>
        <v>0.2</v>
      </c>
      <c r="F34" s="11">
        <f>[30]Dezembro!$K$9</f>
        <v>0.2</v>
      </c>
      <c r="G34" s="11">
        <f>[30]Dezembro!$K$10</f>
        <v>0</v>
      </c>
      <c r="H34" s="11">
        <f>[30]Dezembro!$K$11</f>
        <v>0</v>
      </c>
      <c r="I34" s="11">
        <f>[30]Dezembro!$K$12</f>
        <v>0</v>
      </c>
      <c r="J34" s="11">
        <f>[30]Dezembro!$K$13</f>
        <v>56.20000000000001</v>
      </c>
      <c r="K34" s="11">
        <f>[30]Dezembro!$K$14</f>
        <v>0</v>
      </c>
      <c r="L34" s="11">
        <f>[30]Dezembro!$K$15</f>
        <v>0.2</v>
      </c>
      <c r="M34" s="11">
        <f>[30]Dezembro!$K$16</f>
        <v>0</v>
      </c>
      <c r="N34" s="11">
        <f>[30]Dezembro!$K$17</f>
        <v>1.2</v>
      </c>
      <c r="O34" s="11">
        <f>[30]Dezembro!$K$18</f>
        <v>0.2</v>
      </c>
      <c r="P34" s="11">
        <f>[30]Dezembro!$K$19</f>
        <v>0.60000000000000009</v>
      </c>
      <c r="Q34" s="11">
        <f>[30]Dezembro!$K$20</f>
        <v>0.2</v>
      </c>
      <c r="R34" s="11">
        <f>[30]Dezembro!$K$21</f>
        <v>34.000000000000007</v>
      </c>
      <c r="S34" s="11">
        <f>[30]Dezembro!$K$22</f>
        <v>0</v>
      </c>
      <c r="T34" s="11">
        <f>[30]Dezembro!$K$23</f>
        <v>0</v>
      </c>
      <c r="U34" s="11">
        <f>[30]Dezembro!$K$24</f>
        <v>0</v>
      </c>
      <c r="V34" s="11">
        <f>[30]Dezembro!$K$25</f>
        <v>8</v>
      </c>
      <c r="W34" s="11">
        <f>[30]Dezembro!$K$26</f>
        <v>2.8</v>
      </c>
      <c r="X34" s="11">
        <f>[30]Dezembro!$K$27</f>
        <v>0.2</v>
      </c>
      <c r="Y34" s="11">
        <f>[30]Dezembro!$K$28</f>
        <v>0.2</v>
      </c>
      <c r="Z34" s="11">
        <f>[30]Dezembro!$K$29</f>
        <v>3.6</v>
      </c>
      <c r="AA34" s="11">
        <f>[30]Dezembro!$K$30</f>
        <v>0.4</v>
      </c>
      <c r="AB34" s="11">
        <f>[30]Dezembro!$K$31</f>
        <v>0</v>
      </c>
      <c r="AC34" s="11">
        <f>[30]Dezembro!$K$32</f>
        <v>0.2</v>
      </c>
      <c r="AD34" s="11">
        <f>[30]Dezembro!$K$33</f>
        <v>0</v>
      </c>
      <c r="AE34" s="11">
        <f>[30]Dezembro!$K$34</f>
        <v>0</v>
      </c>
      <c r="AF34" s="11">
        <f>[30]Dezembro!$K$35</f>
        <v>18.2</v>
      </c>
      <c r="AG34" s="15">
        <f t="shared" si="33"/>
        <v>172.79999999999998</v>
      </c>
      <c r="AH34" s="16">
        <f t="shared" si="34"/>
        <v>56.20000000000001</v>
      </c>
      <c r="AI34" s="67">
        <f t="shared" si="35"/>
        <v>12</v>
      </c>
    </row>
    <row r="35" spans="1:37" x14ac:dyDescent="0.2">
      <c r="A35" s="58" t="s">
        <v>173</v>
      </c>
      <c r="B35" s="11">
        <f>[31]Dezembro!$K$5</f>
        <v>13</v>
      </c>
      <c r="C35" s="11">
        <f>[31]Dezembro!$K$6</f>
        <v>0</v>
      </c>
      <c r="D35" s="11">
        <f>[31]Dezembro!$K$7</f>
        <v>6.3999999999999995</v>
      </c>
      <c r="E35" s="11">
        <f>[31]Dezembro!$K$8</f>
        <v>0.8</v>
      </c>
      <c r="F35" s="11">
        <f>[31]Dezembro!$K$9</f>
        <v>19.599999999999998</v>
      </c>
      <c r="G35" s="11">
        <f>[31]Dezembro!$K$10</f>
        <v>0.2</v>
      </c>
      <c r="H35" s="11">
        <f>[31]Dezembro!$K$11</f>
        <v>0</v>
      </c>
      <c r="I35" s="11">
        <f>[31]Dezembro!$K$12</f>
        <v>0</v>
      </c>
      <c r="J35" s="11">
        <f>[31]Dezembro!$K$13</f>
        <v>16</v>
      </c>
      <c r="K35" s="11">
        <f>[31]Dezembro!$K$14</f>
        <v>0</v>
      </c>
      <c r="L35" s="11">
        <f>[31]Dezembro!$K$15</f>
        <v>9.6</v>
      </c>
      <c r="M35" s="11">
        <f>[31]Dezembro!$K$16</f>
        <v>17.2</v>
      </c>
      <c r="N35" s="11">
        <f>[31]Dezembro!$K$17</f>
        <v>2.6</v>
      </c>
      <c r="O35" s="11">
        <f>[31]Dezembro!$K$18</f>
        <v>4.2</v>
      </c>
      <c r="P35" s="11">
        <f>[31]Dezembro!$K$19</f>
        <v>7.9999999999999991</v>
      </c>
      <c r="Q35" s="11">
        <f>[31]Dezembro!$K$20</f>
        <v>62.2</v>
      </c>
      <c r="R35" s="11">
        <f>[31]Dezembro!$K$21</f>
        <v>18</v>
      </c>
      <c r="S35" s="11">
        <f>[31]Dezembro!$K$22</f>
        <v>8</v>
      </c>
      <c r="T35" s="11">
        <f>[31]Dezembro!$K$23</f>
        <v>44</v>
      </c>
      <c r="U35" s="11">
        <f>[31]Dezembro!$K$24</f>
        <v>9.6000000000000014</v>
      </c>
      <c r="V35" s="11">
        <f>[31]Dezembro!$K$25</f>
        <v>5.2</v>
      </c>
      <c r="W35" s="11">
        <f>[31]Dezembro!$K$26</f>
        <v>0.2</v>
      </c>
      <c r="X35" s="11">
        <f>[31]Dezembro!$K$27</f>
        <v>0</v>
      </c>
      <c r="Y35" s="11">
        <f>[31]Dezembro!$K$28</f>
        <v>0</v>
      </c>
      <c r="Z35" s="11">
        <f>[31]Dezembro!$K$29</f>
        <v>46.599999999999994</v>
      </c>
      <c r="AA35" s="11">
        <f>[31]Dezembro!$K$30</f>
        <v>0.2</v>
      </c>
      <c r="AB35" s="11">
        <f>[31]Dezembro!$K$31</f>
        <v>0</v>
      </c>
      <c r="AC35" s="11">
        <f>[31]Dezembro!$K$32</f>
        <v>1.4</v>
      </c>
      <c r="AD35" s="11">
        <f>[31]Dezembro!$K$33</f>
        <v>0</v>
      </c>
      <c r="AE35" s="11">
        <f>[31]Dezembro!$K$34</f>
        <v>0.4</v>
      </c>
      <c r="AF35" s="11">
        <f>[31]Dezembro!$K$35</f>
        <v>0</v>
      </c>
      <c r="AG35" s="15">
        <f t="shared" ref="AG35" si="36">SUM(B35:AF35)</f>
        <v>293.39999999999992</v>
      </c>
      <c r="AH35" s="16">
        <f t="shared" si="34"/>
        <v>62.2</v>
      </c>
      <c r="AI35" s="67">
        <f t="shared" si="35"/>
        <v>9</v>
      </c>
      <c r="AK35" s="12" t="s">
        <v>47</v>
      </c>
    </row>
    <row r="36" spans="1:37" x14ac:dyDescent="0.2">
      <c r="A36" s="58" t="s">
        <v>144</v>
      </c>
      <c r="B36" s="11" t="str">
        <f>[32]Dezembro!$K$5</f>
        <v>*</v>
      </c>
      <c r="C36" s="11" t="str">
        <f>[32]Dezembro!$K$6</f>
        <v>*</v>
      </c>
      <c r="D36" s="11" t="str">
        <f>[32]Dezembro!$K$7</f>
        <v>*</v>
      </c>
      <c r="E36" s="11" t="str">
        <f>[32]Dezembro!$K$8</f>
        <v>*</v>
      </c>
      <c r="F36" s="11" t="str">
        <f>[32]Dezembro!$K$9</f>
        <v>*</v>
      </c>
      <c r="G36" s="11" t="str">
        <f>[32]Dezembro!$K$10</f>
        <v>*</v>
      </c>
      <c r="H36" s="11" t="str">
        <f>[32]Dezembro!$K$11</f>
        <v>*</v>
      </c>
      <c r="I36" s="11" t="str">
        <f>[32]Dezembro!$K$12</f>
        <v>*</v>
      </c>
      <c r="J36" s="11" t="str">
        <f>[32]Dezembro!$K$13</f>
        <v>*</v>
      </c>
      <c r="K36" s="11" t="str">
        <f>[32]Dezembro!$K$14</f>
        <v>*</v>
      </c>
      <c r="L36" s="11" t="str">
        <f>[32]Dezembro!$K$15</f>
        <v>*</v>
      </c>
      <c r="M36" s="11" t="str">
        <f>[32]Dezembro!$K$16</f>
        <v>*</v>
      </c>
      <c r="N36" s="11" t="str">
        <f>[32]Dezembro!$K$17</f>
        <v>*</v>
      </c>
      <c r="O36" s="11" t="str">
        <f>[32]Dezembro!$K$18</f>
        <v>*</v>
      </c>
      <c r="P36" s="11" t="str">
        <f>[32]Dezembro!$K$19</f>
        <v>*</v>
      </c>
      <c r="Q36" s="11" t="str">
        <f>[32]Dezembro!$K$20</f>
        <v>*</v>
      </c>
      <c r="R36" s="11" t="str">
        <f>[32]Dezembro!$K$21</f>
        <v>*</v>
      </c>
      <c r="S36" s="11" t="str">
        <f>[32]Dezembro!$K$22</f>
        <v>*</v>
      </c>
      <c r="T36" s="11" t="str">
        <f>[32]Dezembro!$K$23</f>
        <v>*</v>
      </c>
      <c r="U36" s="11" t="str">
        <f>[32]Dezembro!$K$24</f>
        <v>*</v>
      </c>
      <c r="V36" s="11" t="str">
        <f>[32]Dezembro!$K$25</f>
        <v>*</v>
      </c>
      <c r="W36" s="11" t="str">
        <f>[32]Dezembro!$K$26</f>
        <v>*</v>
      </c>
      <c r="X36" s="11" t="str">
        <f>[32]Dezembro!$K$27</f>
        <v>*</v>
      </c>
      <c r="Y36" s="11" t="str">
        <f>[32]Dezembro!$K$28</f>
        <v>*</v>
      </c>
      <c r="Z36" s="11" t="str">
        <f>[32]Dezembro!$K$29</f>
        <v>*</v>
      </c>
      <c r="AA36" s="11" t="str">
        <f>[32]Dezembro!$K$30</f>
        <v>*</v>
      </c>
      <c r="AB36" s="11" t="str">
        <f>[32]Dezembro!$K$31</f>
        <v>*</v>
      </c>
      <c r="AC36" s="11" t="str">
        <f>[32]Dezembro!$K$32</f>
        <v>*</v>
      </c>
      <c r="AD36" s="11" t="str">
        <f>[32]Dezembro!$K$33</f>
        <v>*</v>
      </c>
      <c r="AE36" s="11" t="str">
        <f>[32]Dezembro!$K$34</f>
        <v>*</v>
      </c>
      <c r="AF36" s="11" t="str">
        <f>[32]Dezembro!$K$35</f>
        <v>*</v>
      </c>
      <c r="AG36" s="14" t="s">
        <v>226</v>
      </c>
      <c r="AH36" s="141" t="s">
        <v>226</v>
      </c>
      <c r="AI36" s="67" t="s">
        <v>226</v>
      </c>
    </row>
    <row r="37" spans="1:37" x14ac:dyDescent="0.2">
      <c r="A37" s="58" t="s">
        <v>14</v>
      </c>
      <c r="B37" s="11">
        <f>[33]Dezembro!$K$5</f>
        <v>3.4000000000000004</v>
      </c>
      <c r="C37" s="11">
        <f>[33]Dezembro!$K$6</f>
        <v>0</v>
      </c>
      <c r="D37" s="11">
        <f>[33]Dezembro!$K$7</f>
        <v>23.599999999999998</v>
      </c>
      <c r="E37" s="11">
        <f>[33]Dezembro!$K$8</f>
        <v>11.199999999999998</v>
      </c>
      <c r="F37" s="11">
        <f>[33]Dezembro!$K$9</f>
        <v>6.4</v>
      </c>
      <c r="G37" s="11">
        <f>[33]Dezembro!$K$10</f>
        <v>17.399999999999999</v>
      </c>
      <c r="H37" s="11">
        <f>[33]Dezembro!$K$11</f>
        <v>0</v>
      </c>
      <c r="I37" s="11">
        <f>[33]Dezembro!$K$12</f>
        <v>0</v>
      </c>
      <c r="J37" s="11">
        <f>[33]Dezembro!$K$13</f>
        <v>7.3999999999999995</v>
      </c>
      <c r="K37" s="11">
        <f>[33]Dezembro!$K$14</f>
        <v>14.399999999999999</v>
      </c>
      <c r="L37" s="11">
        <f>[33]Dezembro!$K$15</f>
        <v>0.8</v>
      </c>
      <c r="M37" s="11">
        <f>[33]Dezembro!$K$16</f>
        <v>1.4</v>
      </c>
      <c r="N37" s="11">
        <f>[33]Dezembro!$K$17</f>
        <v>8.6</v>
      </c>
      <c r="O37" s="11">
        <f>[33]Dezembro!$K$18</f>
        <v>0</v>
      </c>
      <c r="P37" s="11">
        <f>[33]Dezembro!$K$19</f>
        <v>0</v>
      </c>
      <c r="Q37" s="11">
        <f>[33]Dezembro!$K$20</f>
        <v>0</v>
      </c>
      <c r="R37" s="11">
        <f>[33]Dezembro!$K$21</f>
        <v>33.599999999999994</v>
      </c>
      <c r="S37" s="11">
        <f>[33]Dezembro!$K$22</f>
        <v>0.60000000000000009</v>
      </c>
      <c r="T37" s="11">
        <f>[33]Dezembro!$K$23</f>
        <v>0.4</v>
      </c>
      <c r="U37" s="11">
        <f>[33]Dezembro!$K$24</f>
        <v>0</v>
      </c>
      <c r="V37" s="11">
        <f>[33]Dezembro!$K$25</f>
        <v>0.4</v>
      </c>
      <c r="W37" s="11">
        <f>[33]Dezembro!$K$26</f>
        <v>46.2</v>
      </c>
      <c r="X37" s="11">
        <f>[33]Dezembro!$K$27</f>
        <v>0.8</v>
      </c>
      <c r="Y37" s="11">
        <f>[33]Dezembro!$K$28</f>
        <v>0.2</v>
      </c>
      <c r="Z37" s="11">
        <f>[33]Dezembro!$K$29</f>
        <v>0</v>
      </c>
      <c r="AA37" s="11">
        <f>[33]Dezembro!$K$30</f>
        <v>0</v>
      </c>
      <c r="AB37" s="11">
        <f>[33]Dezembro!$K$31</f>
        <v>0</v>
      </c>
      <c r="AC37" s="11">
        <f>[33]Dezembro!$K$32</f>
        <v>12.6</v>
      </c>
      <c r="AD37" s="11">
        <f>[33]Dezembro!$K$33</f>
        <v>0</v>
      </c>
      <c r="AE37" s="11">
        <f>[33]Dezembro!$K$34</f>
        <v>0</v>
      </c>
      <c r="AF37" s="11">
        <f>[33]Dezembro!$K$35</f>
        <v>0</v>
      </c>
      <c r="AG37" s="15">
        <f t="shared" ref="AG37" si="37">SUM(B37:AF37)</f>
        <v>189.4</v>
      </c>
      <c r="AH37" s="16">
        <f t="shared" ref="AH37:AH38" si="38">MAX(B37:AF37)</f>
        <v>46.2</v>
      </c>
      <c r="AI37" s="67">
        <f t="shared" ref="AI37:AI38" si="39">COUNTIF(B37:AF37,"=0,0")</f>
        <v>13</v>
      </c>
    </row>
    <row r="38" spans="1:37" x14ac:dyDescent="0.2">
      <c r="A38" s="58" t="s">
        <v>174</v>
      </c>
      <c r="B38" s="11">
        <f>[34]Dezembro!$K$5</f>
        <v>0</v>
      </c>
      <c r="C38" s="11">
        <f>[34]Dezembro!$K$6</f>
        <v>0</v>
      </c>
      <c r="D38" s="11">
        <f>[34]Dezembro!$K$7</f>
        <v>13.2</v>
      </c>
      <c r="E38" s="11">
        <f>[34]Dezembro!$K$8</f>
        <v>13.2</v>
      </c>
      <c r="F38" s="11">
        <f>[34]Dezembro!$K$9</f>
        <v>1</v>
      </c>
      <c r="G38" s="11">
        <f>[34]Dezembro!$K$10</f>
        <v>0.2</v>
      </c>
      <c r="H38" s="11">
        <f>[34]Dezembro!$K$11</f>
        <v>0</v>
      </c>
      <c r="I38" s="11">
        <f>[34]Dezembro!$K$12</f>
        <v>0</v>
      </c>
      <c r="J38" s="11">
        <f>[34]Dezembro!$K$13</f>
        <v>24.799999999999997</v>
      </c>
      <c r="K38" s="11">
        <f>[34]Dezembro!$K$14</f>
        <v>2.9999999999999996</v>
      </c>
      <c r="L38" s="11">
        <f>[34]Dezembro!$K$15</f>
        <v>0</v>
      </c>
      <c r="M38" s="11">
        <f>[34]Dezembro!$K$16</f>
        <v>0</v>
      </c>
      <c r="N38" s="11">
        <f>[34]Dezembro!$K$17</f>
        <v>35.600000000000009</v>
      </c>
      <c r="O38" s="11">
        <f>[34]Dezembro!$K$18</f>
        <v>1.4</v>
      </c>
      <c r="P38" s="11">
        <f>[34]Dezembro!$K$19</f>
        <v>2.2000000000000002</v>
      </c>
      <c r="Q38" s="11">
        <f>[34]Dezembro!$K$20</f>
        <v>0</v>
      </c>
      <c r="R38" s="11">
        <f>[34]Dezembro!$K$21</f>
        <v>27.2</v>
      </c>
      <c r="S38" s="11">
        <f>[34]Dezembro!$K$22</f>
        <v>1.4000000000000001</v>
      </c>
      <c r="T38" s="11">
        <f>[34]Dezembro!$K$23</f>
        <v>0.4</v>
      </c>
      <c r="U38" s="11">
        <f>[34]Dezembro!$K$24</f>
        <v>0</v>
      </c>
      <c r="V38" s="11">
        <f>[34]Dezembro!$K$25</f>
        <v>28.4</v>
      </c>
      <c r="W38" s="11">
        <f>[34]Dezembro!$K$26</f>
        <v>24.4</v>
      </c>
      <c r="X38" s="11">
        <f>[34]Dezembro!$K$27</f>
        <v>0</v>
      </c>
      <c r="Y38" s="11">
        <f>[34]Dezembro!$K$28</f>
        <v>0</v>
      </c>
      <c r="Z38" s="11">
        <f>[34]Dezembro!$K$29</f>
        <v>0</v>
      </c>
      <c r="AA38" s="11">
        <f>[34]Dezembro!$K$30</f>
        <v>1.2</v>
      </c>
      <c r="AB38" s="11">
        <f>[34]Dezembro!$K$31</f>
        <v>0</v>
      </c>
      <c r="AC38" s="11">
        <f>[34]Dezembro!$K$32</f>
        <v>0</v>
      </c>
      <c r="AD38" s="11">
        <f>[34]Dezembro!$K$33</f>
        <v>0</v>
      </c>
      <c r="AE38" s="11">
        <f>[34]Dezembro!$K$34</f>
        <v>0</v>
      </c>
      <c r="AF38" s="11">
        <f>[34]Dezembro!$K$35</f>
        <v>1.8</v>
      </c>
      <c r="AG38" s="15">
        <f t="shared" ref="AG38" si="40">SUM(B38:AF38)</f>
        <v>179.40000000000003</v>
      </c>
      <c r="AH38" s="16">
        <f t="shared" si="38"/>
        <v>35.600000000000009</v>
      </c>
      <c r="AI38" s="67">
        <f t="shared" si="39"/>
        <v>15</v>
      </c>
    </row>
    <row r="39" spans="1:37" x14ac:dyDescent="0.2">
      <c r="A39" s="58" t="s">
        <v>15</v>
      </c>
      <c r="B39" s="11">
        <f>[35]Dezembro!$K$5</f>
        <v>0</v>
      </c>
      <c r="C39" s="11">
        <f>[35]Dezembro!$K$6</f>
        <v>0</v>
      </c>
      <c r="D39" s="11">
        <f>[35]Dezembro!$K$7</f>
        <v>5.2</v>
      </c>
      <c r="E39" s="11">
        <f>[35]Dezembro!$K$8</f>
        <v>0.4</v>
      </c>
      <c r="F39" s="11">
        <f>[35]Dezembro!$K$9</f>
        <v>11.199999999999998</v>
      </c>
      <c r="G39" s="11">
        <f>[35]Dezembro!$K$10</f>
        <v>2.4000000000000004</v>
      </c>
      <c r="H39" s="11">
        <f>[35]Dezembro!$K$11</f>
        <v>1.2</v>
      </c>
      <c r="I39" s="11">
        <f>[35]Dezembro!$K$12</f>
        <v>0.2</v>
      </c>
      <c r="J39" s="11">
        <f>[35]Dezembro!$K$13</f>
        <v>2.6</v>
      </c>
      <c r="K39" s="11">
        <f>[35]Dezembro!$K$14</f>
        <v>7.8000000000000007</v>
      </c>
      <c r="L39" s="11">
        <f>[35]Dezembro!$K$15</f>
        <v>2.4</v>
      </c>
      <c r="M39" s="11">
        <f>[35]Dezembro!$K$16</f>
        <v>1.2</v>
      </c>
      <c r="N39" s="11">
        <f>[35]Dezembro!$K$17</f>
        <v>0.2</v>
      </c>
      <c r="O39" s="11">
        <f>[35]Dezembro!$K$18</f>
        <v>0</v>
      </c>
      <c r="P39" s="11">
        <f>[35]Dezembro!$K$19</f>
        <v>0</v>
      </c>
      <c r="Q39" s="11">
        <f>[35]Dezembro!$K$20</f>
        <v>39.599999999999994</v>
      </c>
      <c r="R39" s="11">
        <f>[35]Dezembro!$K$21</f>
        <v>64.400000000000006</v>
      </c>
      <c r="S39" s="11">
        <f>[35]Dezembro!$K$22</f>
        <v>17.2</v>
      </c>
      <c r="T39" s="11">
        <f>[35]Dezembro!$K$23</f>
        <v>3.6</v>
      </c>
      <c r="U39" s="11">
        <f>[35]Dezembro!$K$24</f>
        <v>0</v>
      </c>
      <c r="V39" s="11">
        <f>[35]Dezembro!$K$25</f>
        <v>23.6</v>
      </c>
      <c r="W39" s="11">
        <f>[35]Dezembro!$K$26</f>
        <v>0</v>
      </c>
      <c r="X39" s="11">
        <f>[35]Dezembro!$K$27</f>
        <v>0</v>
      </c>
      <c r="Y39" s="11">
        <f>[35]Dezembro!$K$28</f>
        <v>0</v>
      </c>
      <c r="Z39" s="11">
        <f>[35]Dezembro!$K$29</f>
        <v>0</v>
      </c>
      <c r="AA39" s="11">
        <f>[35]Dezembro!$K$30</f>
        <v>0.6</v>
      </c>
      <c r="AB39" s="11">
        <f>[35]Dezembro!$K$31</f>
        <v>0</v>
      </c>
      <c r="AC39" s="11">
        <f>[35]Dezembro!$K$32</f>
        <v>0</v>
      </c>
      <c r="AD39" s="11">
        <f>[35]Dezembro!$K$33</f>
        <v>0</v>
      </c>
      <c r="AE39" s="11">
        <f>[35]Dezembro!$K$34</f>
        <v>0</v>
      </c>
      <c r="AF39" s="11">
        <f>[35]Dezembro!$K$35</f>
        <v>12.200000000000001</v>
      </c>
      <c r="AG39" s="15">
        <f t="shared" ref="AG39:AG40" si="41">SUM(B39:AF39)</f>
        <v>195.99999999999997</v>
      </c>
      <c r="AH39" s="16">
        <f t="shared" ref="AH39:AH41" si="42">MAX(B39:AF39)</f>
        <v>64.400000000000006</v>
      </c>
      <c r="AI39" s="67">
        <f t="shared" ref="AI39:AI41" si="43">COUNTIF(B39:AF39,"=0,0")</f>
        <v>13</v>
      </c>
      <c r="AJ39" s="12" t="s">
        <v>47</v>
      </c>
    </row>
    <row r="40" spans="1:37" x14ac:dyDescent="0.2">
      <c r="A40" s="58" t="s">
        <v>16</v>
      </c>
      <c r="B40" s="11">
        <f>[36]Dezembro!$K$5</f>
        <v>0</v>
      </c>
      <c r="C40" s="11">
        <f>[36]Dezembro!$K$6</f>
        <v>0.2</v>
      </c>
      <c r="D40" s="11">
        <f>[36]Dezembro!$K$7</f>
        <v>0</v>
      </c>
      <c r="E40" s="11">
        <f>[36]Dezembro!$K$8</f>
        <v>0</v>
      </c>
      <c r="F40" s="11">
        <f>[36]Dezembro!$K$9</f>
        <v>1.4</v>
      </c>
      <c r="G40" s="11">
        <f>[36]Dezembro!$K$10</f>
        <v>0.2</v>
      </c>
      <c r="H40" s="11">
        <f>[36]Dezembro!$K$11</f>
        <v>0</v>
      </c>
      <c r="I40" s="11">
        <f>[36]Dezembro!$K$12</f>
        <v>3.8000000000000003</v>
      </c>
      <c r="J40" s="11">
        <f>[36]Dezembro!$K$13</f>
        <v>16.799999999999997</v>
      </c>
      <c r="K40" s="11">
        <f>[36]Dezembro!$K$14</f>
        <v>9.6</v>
      </c>
      <c r="L40" s="11">
        <f>[36]Dezembro!$K$15</f>
        <v>0</v>
      </c>
      <c r="M40" s="11">
        <f>[36]Dezembro!$K$16</f>
        <v>0</v>
      </c>
      <c r="N40" s="11">
        <f>[36]Dezembro!$K$17</f>
        <v>0</v>
      </c>
      <c r="O40" s="11">
        <f>[36]Dezembro!$K$18</f>
        <v>0</v>
      </c>
      <c r="P40" s="11">
        <f>[36]Dezembro!$K$19</f>
        <v>0</v>
      </c>
      <c r="Q40" s="11">
        <f>[36]Dezembro!$K$20</f>
        <v>0</v>
      </c>
      <c r="R40" s="11">
        <f>[36]Dezembro!$K$21</f>
        <v>0</v>
      </c>
      <c r="S40" s="11">
        <f>[36]Dezembro!$K$22</f>
        <v>0</v>
      </c>
      <c r="T40" s="11">
        <f>[36]Dezembro!$K$23</f>
        <v>0</v>
      </c>
      <c r="U40" s="11">
        <f>[36]Dezembro!$K$24</f>
        <v>0</v>
      </c>
      <c r="V40" s="11">
        <f>[36]Dezembro!$K$25</f>
        <v>0</v>
      </c>
      <c r="W40" s="11">
        <f>[36]Dezembro!$K$26</f>
        <v>0</v>
      </c>
      <c r="X40" s="11">
        <f>[36]Dezembro!$K$27</f>
        <v>0</v>
      </c>
      <c r="Y40" s="11">
        <f>[36]Dezembro!$K$28</f>
        <v>0</v>
      </c>
      <c r="Z40" s="11">
        <f>[36]Dezembro!$K$29</f>
        <v>0</v>
      </c>
      <c r="AA40" s="11">
        <f>[36]Dezembro!$K$30</f>
        <v>0</v>
      </c>
      <c r="AB40" s="11">
        <f>[36]Dezembro!$K$31</f>
        <v>0</v>
      </c>
      <c r="AC40" s="11">
        <f>[36]Dezembro!$K$32</f>
        <v>0</v>
      </c>
      <c r="AD40" s="11">
        <f>[36]Dezembro!$K$33</f>
        <v>0</v>
      </c>
      <c r="AE40" s="11" t="str">
        <f>[36]Dezembro!$K$34</f>
        <v>*</v>
      </c>
      <c r="AF40" s="11" t="str">
        <f>[36]Dezembro!$K$35</f>
        <v>*</v>
      </c>
      <c r="AG40" s="15">
        <f t="shared" si="41"/>
        <v>32</v>
      </c>
      <c r="AH40" s="16">
        <f t="shared" si="42"/>
        <v>16.799999999999997</v>
      </c>
      <c r="AI40" s="67">
        <f t="shared" si="43"/>
        <v>23</v>
      </c>
    </row>
    <row r="41" spans="1:37" x14ac:dyDescent="0.2">
      <c r="A41" s="58" t="s">
        <v>175</v>
      </c>
      <c r="B41" s="11">
        <f>[37]Dezembro!$K$5</f>
        <v>6.8</v>
      </c>
      <c r="C41" s="11">
        <f>[37]Dezembro!$K$6</f>
        <v>0.4</v>
      </c>
      <c r="D41" s="11">
        <f>[37]Dezembro!$K$7</f>
        <v>0</v>
      </c>
      <c r="E41" s="11">
        <f>[37]Dezembro!$K$8</f>
        <v>2</v>
      </c>
      <c r="F41" s="11">
        <f>[37]Dezembro!$K$9</f>
        <v>19</v>
      </c>
      <c r="G41" s="11">
        <f>[37]Dezembro!$K$10</f>
        <v>0</v>
      </c>
      <c r="H41" s="11">
        <f>[37]Dezembro!$K$11</f>
        <v>0</v>
      </c>
      <c r="I41" s="11">
        <f>[37]Dezembro!$K$12</f>
        <v>0</v>
      </c>
      <c r="J41" s="11">
        <f>[37]Dezembro!$K$13</f>
        <v>0</v>
      </c>
      <c r="K41" s="11">
        <f>[37]Dezembro!$K$14</f>
        <v>0</v>
      </c>
      <c r="L41" s="11">
        <f>[37]Dezembro!$K$15</f>
        <v>13.2</v>
      </c>
      <c r="M41" s="11">
        <f>[37]Dezembro!$K$16</f>
        <v>16.2</v>
      </c>
      <c r="N41" s="11">
        <f>[37]Dezembro!$K$17</f>
        <v>7.4</v>
      </c>
      <c r="O41" s="11">
        <f>[37]Dezembro!$K$18</f>
        <v>34.4</v>
      </c>
      <c r="P41" s="11">
        <f>[37]Dezembro!$K$19</f>
        <v>6</v>
      </c>
      <c r="Q41" s="11">
        <f>[37]Dezembro!$K$20</f>
        <v>2.8</v>
      </c>
      <c r="R41" s="11">
        <f>[37]Dezembro!$K$21</f>
        <v>30</v>
      </c>
      <c r="S41" s="11">
        <f>[37]Dezembro!$K$22</f>
        <v>20.999999999999996</v>
      </c>
      <c r="T41" s="11">
        <f>[37]Dezembro!$K$23</f>
        <v>33.799999999999997</v>
      </c>
      <c r="U41" s="11">
        <f>[37]Dezembro!$K$24</f>
        <v>0.2</v>
      </c>
      <c r="V41" s="11">
        <f>[37]Dezembro!$K$25</f>
        <v>4.2</v>
      </c>
      <c r="W41" s="11">
        <f>[37]Dezembro!$K$26</f>
        <v>6.4</v>
      </c>
      <c r="X41" s="11">
        <f>[37]Dezembro!$K$27</f>
        <v>0</v>
      </c>
      <c r="Y41" s="11">
        <f>[37]Dezembro!$K$28</f>
        <v>0</v>
      </c>
      <c r="Z41" s="11">
        <f>[37]Dezembro!$K$29</f>
        <v>40.4</v>
      </c>
      <c r="AA41" s="11">
        <f>[37]Dezembro!$K$30</f>
        <v>0.2</v>
      </c>
      <c r="AB41" s="11">
        <f>[37]Dezembro!$K$31</f>
        <v>9.1999999999999993</v>
      </c>
      <c r="AC41" s="11">
        <f>[37]Dezembro!$K$32</f>
        <v>1.2</v>
      </c>
      <c r="AD41" s="11">
        <f>[37]Dezembro!$K$33</f>
        <v>0</v>
      </c>
      <c r="AE41" s="11">
        <f>[37]Dezembro!$K$34</f>
        <v>0</v>
      </c>
      <c r="AF41" s="11">
        <f>[37]Dezembro!$K$35</f>
        <v>0</v>
      </c>
      <c r="AG41" s="15">
        <f t="shared" ref="AG41" si="44">SUM(B41:AF41)</f>
        <v>254.79999999999995</v>
      </c>
      <c r="AH41" s="16">
        <f t="shared" si="42"/>
        <v>40.4</v>
      </c>
      <c r="AI41" s="67">
        <f t="shared" si="43"/>
        <v>11</v>
      </c>
    </row>
    <row r="42" spans="1:37" x14ac:dyDescent="0.2">
      <c r="A42" s="58" t="s">
        <v>17</v>
      </c>
      <c r="B42" s="11">
        <f>[38]Dezembro!$K$5</f>
        <v>20</v>
      </c>
      <c r="C42" s="11">
        <f>[38]Dezembro!$K$6</f>
        <v>1</v>
      </c>
      <c r="D42" s="11">
        <f>[38]Dezembro!$K$7</f>
        <v>6.2</v>
      </c>
      <c r="E42" s="11">
        <f>[38]Dezembro!$K$8</f>
        <v>13.2</v>
      </c>
      <c r="F42" s="11">
        <f>[38]Dezembro!$K$9</f>
        <v>50.400000000000006</v>
      </c>
      <c r="G42" s="11">
        <f>[38]Dezembro!$K$10</f>
        <v>0</v>
      </c>
      <c r="H42" s="11">
        <f>[38]Dezembro!$K$11</f>
        <v>0</v>
      </c>
      <c r="I42" s="11">
        <f>[38]Dezembro!$K$12</f>
        <v>0</v>
      </c>
      <c r="J42" s="11">
        <f>[38]Dezembro!$K$13</f>
        <v>12.4</v>
      </c>
      <c r="K42" s="11">
        <f>[38]Dezembro!$K$14</f>
        <v>7.8</v>
      </c>
      <c r="L42" s="11">
        <f>[38]Dezembro!$K$15</f>
        <v>12.2</v>
      </c>
      <c r="M42" s="11">
        <f>[38]Dezembro!$K$16</f>
        <v>1.4</v>
      </c>
      <c r="N42" s="11">
        <f>[38]Dezembro!$K$17</f>
        <v>0</v>
      </c>
      <c r="O42" s="11">
        <f>[38]Dezembro!$K$18</f>
        <v>0.60000000000000009</v>
      </c>
      <c r="P42" s="11">
        <f>[38]Dezembro!$K$19</f>
        <v>0</v>
      </c>
      <c r="Q42" s="11">
        <f>[38]Dezembro!$K$20</f>
        <v>57.4</v>
      </c>
      <c r="R42" s="11">
        <f>[38]Dezembro!$K$21</f>
        <v>17.2</v>
      </c>
      <c r="S42" s="11">
        <f>[38]Dezembro!$K$22</f>
        <v>0.8</v>
      </c>
      <c r="T42" s="11">
        <f>[38]Dezembro!$K$23</f>
        <v>6.6</v>
      </c>
      <c r="U42" s="11">
        <f>[38]Dezembro!$K$24</f>
        <v>8.9999999999999982</v>
      </c>
      <c r="V42" s="11">
        <f>[38]Dezembro!$K$25</f>
        <v>14</v>
      </c>
      <c r="W42" s="11">
        <f>[38]Dezembro!$K$26</f>
        <v>0</v>
      </c>
      <c r="X42" s="11">
        <f>[38]Dezembro!$K$27</f>
        <v>0</v>
      </c>
      <c r="Y42" s="11">
        <f>[38]Dezembro!$K$28</f>
        <v>0</v>
      </c>
      <c r="Z42" s="11">
        <f>[38]Dezembro!$K$29</f>
        <v>13</v>
      </c>
      <c r="AA42" s="11">
        <f>[38]Dezembro!$K$30</f>
        <v>0.2</v>
      </c>
      <c r="AB42" s="11">
        <f>[38]Dezembro!$K$31</f>
        <v>0</v>
      </c>
      <c r="AC42" s="11">
        <f>[38]Dezembro!$K$32</f>
        <v>5</v>
      </c>
      <c r="AD42" s="11">
        <f>[38]Dezembro!$K$33</f>
        <v>0.6</v>
      </c>
      <c r="AE42" s="11">
        <f>[38]Dezembro!$K$34</f>
        <v>0</v>
      </c>
      <c r="AF42" s="11">
        <f>[38]Dezembro!$K$35</f>
        <v>0</v>
      </c>
      <c r="AG42" s="15">
        <f t="shared" ref="AG42" si="45">SUM(B42:AF42)</f>
        <v>249</v>
      </c>
      <c r="AH42" s="16">
        <f t="shared" ref="AH42:AH43" si="46">MAX(B42:AF42)</f>
        <v>57.4</v>
      </c>
      <c r="AI42" s="67">
        <f t="shared" ref="AI42:AI43" si="47">COUNTIF(B42:AF42,"=0,0")</f>
        <v>11</v>
      </c>
    </row>
    <row r="43" spans="1:37" x14ac:dyDescent="0.2">
      <c r="A43" s="58" t="s">
        <v>157</v>
      </c>
      <c r="B43" s="11">
        <f>[39]Dezembro!$K$5</f>
        <v>16</v>
      </c>
      <c r="C43" s="11">
        <f>[39]Dezembro!$K$6</f>
        <v>14.399999999999999</v>
      </c>
      <c r="D43" s="11">
        <f>[39]Dezembro!$K$7</f>
        <v>4.3999999999999995</v>
      </c>
      <c r="E43" s="11">
        <f>[39]Dezembro!$K$8</f>
        <v>4.8</v>
      </c>
      <c r="F43" s="11">
        <f>[39]Dezembro!$K$9</f>
        <v>6.3999999999999995</v>
      </c>
      <c r="G43" s="11">
        <f>[39]Dezembro!$K$10</f>
        <v>0</v>
      </c>
      <c r="H43" s="11">
        <f>[39]Dezembro!$K$11</f>
        <v>0</v>
      </c>
      <c r="I43" s="11">
        <f>[39]Dezembro!$K$12</f>
        <v>0</v>
      </c>
      <c r="J43" s="11">
        <f>[39]Dezembro!$K$13</f>
        <v>17</v>
      </c>
      <c r="K43" s="11">
        <f>[39]Dezembro!$K$14</f>
        <v>0</v>
      </c>
      <c r="L43" s="11">
        <f>[39]Dezembro!$K$15</f>
        <v>38</v>
      </c>
      <c r="M43" s="11">
        <f>[39]Dezembro!$K$16</f>
        <v>1.2</v>
      </c>
      <c r="N43" s="11">
        <f>[39]Dezembro!$K$17</f>
        <v>5.3999999999999995</v>
      </c>
      <c r="O43" s="11">
        <f>[39]Dezembro!$K$18</f>
        <v>6.4</v>
      </c>
      <c r="P43" s="11">
        <f>[39]Dezembro!$K$19</f>
        <v>1</v>
      </c>
      <c r="Q43" s="11">
        <f>[39]Dezembro!$K$20</f>
        <v>17.2</v>
      </c>
      <c r="R43" s="11">
        <f>[39]Dezembro!$K$21</f>
        <v>37.599999999999994</v>
      </c>
      <c r="S43" s="11">
        <f>[39]Dezembro!$K$22</f>
        <v>6.8000000000000007</v>
      </c>
      <c r="T43" s="11">
        <f>[39]Dezembro!$K$23</f>
        <v>4.6000000000000005</v>
      </c>
      <c r="U43" s="11">
        <f>[39]Dezembro!$K$24</f>
        <v>43.000000000000007</v>
      </c>
      <c r="V43" s="11">
        <f>[39]Dezembro!$K$25</f>
        <v>25.6</v>
      </c>
      <c r="W43" s="11">
        <f>[39]Dezembro!$K$26</f>
        <v>0.4</v>
      </c>
      <c r="X43" s="11">
        <f>[39]Dezembro!$K$27</f>
        <v>0</v>
      </c>
      <c r="Y43" s="11">
        <f>[39]Dezembro!$K$28</f>
        <v>0</v>
      </c>
      <c r="Z43" s="11">
        <f>[39]Dezembro!$K$29</f>
        <v>0</v>
      </c>
      <c r="AA43" s="11">
        <f>[39]Dezembro!$K$30</f>
        <v>0</v>
      </c>
      <c r="AB43" s="11">
        <f>[39]Dezembro!$K$31</f>
        <v>0</v>
      </c>
      <c r="AC43" s="11">
        <f>[39]Dezembro!$K$32</f>
        <v>0</v>
      </c>
      <c r="AD43" s="11">
        <f>[39]Dezembro!$K$33</f>
        <v>0.8</v>
      </c>
      <c r="AE43" s="11">
        <f>[39]Dezembro!$K$34</f>
        <v>0.2</v>
      </c>
      <c r="AF43" s="11">
        <f>[39]Dezembro!$K$35</f>
        <v>0</v>
      </c>
      <c r="AG43" s="15">
        <f t="shared" ref="AG43" si="48">SUM(B43:AF43)</f>
        <v>251.20000000000002</v>
      </c>
      <c r="AH43" s="16">
        <f t="shared" si="46"/>
        <v>43.000000000000007</v>
      </c>
      <c r="AI43" s="67">
        <f t="shared" si="47"/>
        <v>11</v>
      </c>
      <c r="AK43" s="12" t="s">
        <v>47</v>
      </c>
    </row>
    <row r="44" spans="1:37" x14ac:dyDescent="0.2">
      <c r="A44" s="58" t="s">
        <v>18</v>
      </c>
      <c r="B44" s="11">
        <f>[40]Dezembro!$K$5</f>
        <v>0.2</v>
      </c>
      <c r="C44" s="11">
        <f>[40]Dezembro!$K$6</f>
        <v>0</v>
      </c>
      <c r="D44" s="11">
        <f>[40]Dezembro!$K$7</f>
        <v>0.2</v>
      </c>
      <c r="E44" s="11">
        <f>[40]Dezembro!$K$8</f>
        <v>2</v>
      </c>
      <c r="F44" s="11">
        <f>[40]Dezembro!$K$9</f>
        <v>28</v>
      </c>
      <c r="G44" s="11">
        <f>[40]Dezembro!$K$10</f>
        <v>0.2</v>
      </c>
      <c r="H44" s="11">
        <f>[40]Dezembro!$K$11</f>
        <v>0</v>
      </c>
      <c r="I44" s="11">
        <f>[40]Dezembro!$K$12</f>
        <v>2.8</v>
      </c>
      <c r="J44" s="11">
        <f>[40]Dezembro!$K$13</f>
        <v>21.799999999999997</v>
      </c>
      <c r="K44" s="11">
        <f>[40]Dezembro!$K$14</f>
        <v>0</v>
      </c>
      <c r="L44" s="11">
        <f>[40]Dezembro!$K$15</f>
        <v>1.6</v>
      </c>
      <c r="M44" s="11">
        <f>[40]Dezembro!$K$16</f>
        <v>0</v>
      </c>
      <c r="N44" s="11">
        <f>[40]Dezembro!$K$17</f>
        <v>0</v>
      </c>
      <c r="O44" s="11">
        <f>[40]Dezembro!$K$18</f>
        <v>24.6</v>
      </c>
      <c r="P44" s="11">
        <f>[40]Dezembro!$K$19</f>
        <v>6</v>
      </c>
      <c r="Q44" s="11">
        <f>[40]Dezembro!$K$20</f>
        <v>0.8</v>
      </c>
      <c r="R44" s="11">
        <f>[40]Dezembro!$K$21</f>
        <v>31.2</v>
      </c>
      <c r="S44" s="11">
        <f>[40]Dezembro!$K$22</f>
        <v>27</v>
      </c>
      <c r="T44" s="11">
        <f>[40]Dezembro!$K$23</f>
        <v>0.2</v>
      </c>
      <c r="U44" s="11">
        <f>[40]Dezembro!$K$24</f>
        <v>0</v>
      </c>
      <c r="V44" s="11">
        <f>[40]Dezembro!$K$25</f>
        <v>17.599999999999994</v>
      </c>
      <c r="W44" s="11">
        <f>[40]Dezembro!$K$26</f>
        <v>24.6</v>
      </c>
      <c r="X44" s="11">
        <f>[40]Dezembro!$K$27</f>
        <v>1.9999999999999998</v>
      </c>
      <c r="Y44" s="11">
        <f>[40]Dezembro!$K$28</f>
        <v>0</v>
      </c>
      <c r="Z44" s="11">
        <f>[40]Dezembro!$K$29</f>
        <v>3.6</v>
      </c>
      <c r="AA44" s="11">
        <f>[40]Dezembro!$K$30</f>
        <v>17.999999999999996</v>
      </c>
      <c r="AB44" s="11">
        <f>[40]Dezembro!$K$31</f>
        <v>1.4</v>
      </c>
      <c r="AC44" s="11">
        <f>[40]Dezembro!$K$32</f>
        <v>0.60000000000000009</v>
      </c>
      <c r="AD44" s="11">
        <f>[40]Dezembro!$K$33</f>
        <v>0.60000000000000009</v>
      </c>
      <c r="AE44" s="11">
        <f>[40]Dezembro!$K$34</f>
        <v>0.60000000000000009</v>
      </c>
      <c r="AF44" s="11">
        <f>[40]Dezembro!$K$35</f>
        <v>1</v>
      </c>
      <c r="AG44" s="15">
        <f t="shared" ref="AG44" si="49">SUM(B44:AF44)</f>
        <v>216.59999999999997</v>
      </c>
      <c r="AH44" s="16">
        <f t="shared" ref="AH44:AH45" si="50">MAX(B44:AF44)</f>
        <v>31.2</v>
      </c>
      <c r="AI44" s="67">
        <f t="shared" ref="AI44:AI45" si="51">COUNTIF(B44:AF44,"=0,0")</f>
        <v>7</v>
      </c>
    </row>
    <row r="45" spans="1:37" x14ac:dyDescent="0.2">
      <c r="A45" s="58" t="s">
        <v>162</v>
      </c>
      <c r="B45" s="11">
        <f>[41]Dezembro!$K$5</f>
        <v>11.2</v>
      </c>
      <c r="C45" s="11">
        <f>[41]Dezembro!$K$6</f>
        <v>3.6</v>
      </c>
      <c r="D45" s="11">
        <f>[41]Dezembro!$K$7</f>
        <v>16.200000000000003</v>
      </c>
      <c r="E45" s="11">
        <f>[41]Dezembro!$K$8</f>
        <v>0</v>
      </c>
      <c r="F45" s="11">
        <f>[41]Dezembro!$K$9</f>
        <v>19.8</v>
      </c>
      <c r="G45" s="11">
        <f>[41]Dezembro!$K$10</f>
        <v>0.60000000000000009</v>
      </c>
      <c r="H45" s="11">
        <f>[41]Dezembro!$K$11</f>
        <v>0</v>
      </c>
      <c r="I45" s="11">
        <f>[41]Dezembro!$K$12</f>
        <v>0</v>
      </c>
      <c r="J45" s="11">
        <f>[41]Dezembro!$K$13</f>
        <v>0.6</v>
      </c>
      <c r="K45" s="11">
        <f>[41]Dezembro!$K$14</f>
        <v>15.600000000000001</v>
      </c>
      <c r="L45" s="11">
        <f>[41]Dezembro!$K$15</f>
        <v>14.6</v>
      </c>
      <c r="M45" s="11">
        <f>[41]Dezembro!$K$16</f>
        <v>51.599999999999994</v>
      </c>
      <c r="N45" s="11">
        <f>[41]Dezembro!$K$17</f>
        <v>20.2</v>
      </c>
      <c r="O45" s="11">
        <f>[41]Dezembro!$K$18</f>
        <v>1.8</v>
      </c>
      <c r="P45" s="11">
        <f>[41]Dezembro!$K$19</f>
        <v>0</v>
      </c>
      <c r="Q45" s="11">
        <f>[41]Dezembro!$K$20</f>
        <v>0</v>
      </c>
      <c r="R45" s="11">
        <f>[41]Dezembro!$K$21</f>
        <v>66.2</v>
      </c>
      <c r="S45" s="11">
        <f>[41]Dezembro!$K$22</f>
        <v>2.2000000000000002</v>
      </c>
      <c r="T45" s="11">
        <f>[41]Dezembro!$K$23</f>
        <v>0</v>
      </c>
      <c r="U45" s="11">
        <f>[41]Dezembro!$K$24</f>
        <v>0.2</v>
      </c>
      <c r="V45" s="11">
        <f>[41]Dezembro!$K$25</f>
        <v>19.399999999999999</v>
      </c>
      <c r="W45" s="11">
        <f>[41]Dezembro!$K$26</f>
        <v>1.6</v>
      </c>
      <c r="X45" s="11">
        <f>[41]Dezembro!$K$27</f>
        <v>21.2</v>
      </c>
      <c r="Y45" s="11">
        <f>[41]Dezembro!$K$28</f>
        <v>0</v>
      </c>
      <c r="Z45" s="11">
        <f>[41]Dezembro!$K$29</f>
        <v>0</v>
      </c>
      <c r="AA45" s="11">
        <f>[41]Dezembro!$K$30</f>
        <v>0</v>
      </c>
      <c r="AB45" s="11">
        <f>[41]Dezembro!$K$31</f>
        <v>0</v>
      </c>
      <c r="AC45" s="11">
        <f>[41]Dezembro!$K$32</f>
        <v>0</v>
      </c>
      <c r="AD45" s="11">
        <f>[41]Dezembro!$K$33</f>
        <v>0</v>
      </c>
      <c r="AE45" s="11">
        <f>[41]Dezembro!$K$34</f>
        <v>0</v>
      </c>
      <c r="AF45" s="11">
        <f>[41]Dezembro!$K$35</f>
        <v>0</v>
      </c>
      <c r="AG45" s="15">
        <f t="shared" ref="AG45" si="52">SUM(B45:AF45)</f>
        <v>266.59999999999997</v>
      </c>
      <c r="AH45" s="16">
        <f t="shared" si="50"/>
        <v>66.2</v>
      </c>
      <c r="AI45" s="67">
        <f t="shared" si="51"/>
        <v>14</v>
      </c>
    </row>
    <row r="46" spans="1:37" x14ac:dyDescent="0.2">
      <c r="A46" s="58" t="s">
        <v>19</v>
      </c>
      <c r="B46" s="11">
        <f>[42]Dezembro!$K$5</f>
        <v>0</v>
      </c>
      <c r="C46" s="11">
        <f>[42]Dezembro!$K$6</f>
        <v>0</v>
      </c>
      <c r="D46" s="11">
        <f>[42]Dezembro!$K$7</f>
        <v>0</v>
      </c>
      <c r="E46" s="11">
        <f>[42]Dezembro!$K$8</f>
        <v>0</v>
      </c>
      <c r="F46" s="11">
        <f>[42]Dezembro!$K$9</f>
        <v>0</v>
      </c>
      <c r="G46" s="11">
        <f>[42]Dezembro!$K$10</f>
        <v>0</v>
      </c>
      <c r="H46" s="11">
        <f>[42]Dezembro!$K$11</f>
        <v>0</v>
      </c>
      <c r="I46" s="11">
        <f>[42]Dezembro!$K$12</f>
        <v>0</v>
      </c>
      <c r="J46" s="11">
        <f>[42]Dezembro!$K$13</f>
        <v>0</v>
      </c>
      <c r="K46" s="11">
        <f>[42]Dezembro!$K$14</f>
        <v>0</v>
      </c>
      <c r="L46" s="11">
        <f>[42]Dezembro!$K$15</f>
        <v>0</v>
      </c>
      <c r="M46" s="11">
        <f>[42]Dezembro!$K$16</f>
        <v>0</v>
      </c>
      <c r="N46" s="11">
        <f>[42]Dezembro!$K$17</f>
        <v>0</v>
      </c>
      <c r="O46" s="11">
        <f>[42]Dezembro!$K$18</f>
        <v>0</v>
      </c>
      <c r="P46" s="11">
        <f>[42]Dezembro!$K$19</f>
        <v>0</v>
      </c>
      <c r="Q46" s="11">
        <f>[42]Dezembro!$K$20</f>
        <v>0</v>
      </c>
      <c r="R46" s="11">
        <f>[42]Dezembro!$K$21</f>
        <v>0</v>
      </c>
      <c r="S46" s="11">
        <f>[42]Dezembro!$K$22</f>
        <v>0</v>
      </c>
      <c r="T46" s="11">
        <f>[42]Dezembro!$K$23</f>
        <v>0</v>
      </c>
      <c r="U46" s="11">
        <f>[42]Dezembro!$K$24</f>
        <v>0</v>
      </c>
      <c r="V46" s="11">
        <f>[42]Dezembro!$K$25</f>
        <v>0</v>
      </c>
      <c r="W46" s="11">
        <f>[42]Dezembro!$K$26</f>
        <v>0</v>
      </c>
      <c r="X46" s="11">
        <f>[42]Dezembro!$K$27</f>
        <v>0</v>
      </c>
      <c r="Y46" s="11">
        <f>[42]Dezembro!$K$28</f>
        <v>0</v>
      </c>
      <c r="Z46" s="11">
        <f>[42]Dezembro!$K$29</f>
        <v>0</v>
      </c>
      <c r="AA46" s="11">
        <f>[42]Dezembro!$K$30</f>
        <v>0</v>
      </c>
      <c r="AB46" s="11">
        <f>[42]Dezembro!$K$31</f>
        <v>0</v>
      </c>
      <c r="AC46" s="11">
        <f>[42]Dezembro!$K$32</f>
        <v>0</v>
      </c>
      <c r="AD46" s="11">
        <f>[42]Dezembro!$K$33</f>
        <v>0</v>
      </c>
      <c r="AE46" s="11">
        <f>[42]Dezembro!$K$34</f>
        <v>0</v>
      </c>
      <c r="AF46" s="11">
        <f>[42]Dezembro!$K$35</f>
        <v>0</v>
      </c>
      <c r="AG46" s="15">
        <f t="shared" ref="AG46:AG49" si="53">SUM(B46:AF46)</f>
        <v>0</v>
      </c>
      <c r="AH46" s="16">
        <f t="shared" ref="AH46:AH49" si="54">MAX(B46:AF46)</f>
        <v>0</v>
      </c>
      <c r="AI46" s="67">
        <f t="shared" ref="AI46:AI48" si="55">COUNTIF(B46:AF46,"=0,0")</f>
        <v>31</v>
      </c>
      <c r="AJ46" s="12" t="s">
        <v>47</v>
      </c>
    </row>
    <row r="47" spans="1:37" x14ac:dyDescent="0.2">
      <c r="A47" s="58" t="s">
        <v>31</v>
      </c>
      <c r="B47" s="11">
        <f>[43]Dezembro!$K$5</f>
        <v>0</v>
      </c>
      <c r="C47" s="11">
        <f>[43]Dezembro!$K$6</f>
        <v>0</v>
      </c>
      <c r="D47" s="11">
        <f>[43]Dezembro!$K$7</f>
        <v>0</v>
      </c>
      <c r="E47" s="11">
        <f>[43]Dezembro!$K$8</f>
        <v>0</v>
      </c>
      <c r="F47" s="11">
        <f>[43]Dezembro!$K$9</f>
        <v>68.400000000000006</v>
      </c>
      <c r="G47" s="11">
        <f>[43]Dezembro!$K$10</f>
        <v>0</v>
      </c>
      <c r="H47" s="11">
        <f>[43]Dezembro!$K$11</f>
        <v>0</v>
      </c>
      <c r="I47" s="11">
        <f>[43]Dezembro!$K$12</f>
        <v>0</v>
      </c>
      <c r="J47" s="11">
        <f>[43]Dezembro!$K$13</f>
        <v>28.799999999999997</v>
      </c>
      <c r="K47" s="11">
        <f>[43]Dezembro!$K$14</f>
        <v>0</v>
      </c>
      <c r="L47" s="11">
        <f>[43]Dezembro!$K$15</f>
        <v>6</v>
      </c>
      <c r="M47" s="11">
        <f>[43]Dezembro!$K$16</f>
        <v>0.2</v>
      </c>
      <c r="N47" s="11">
        <f>[43]Dezembro!$K$17</f>
        <v>0</v>
      </c>
      <c r="O47" s="11">
        <f>[43]Dezembro!$K$18</f>
        <v>13.399999999999997</v>
      </c>
      <c r="P47" s="11">
        <f>[43]Dezembro!$K$19</f>
        <v>1.2</v>
      </c>
      <c r="Q47" s="11">
        <f>[43]Dezembro!$K$20</f>
        <v>0</v>
      </c>
      <c r="R47" s="11">
        <f>[43]Dezembro!$K$21</f>
        <v>0</v>
      </c>
      <c r="S47" s="11">
        <f>[43]Dezembro!$K$22</f>
        <v>0</v>
      </c>
      <c r="T47" s="11">
        <f>[43]Dezembro!$K$23</f>
        <v>0</v>
      </c>
      <c r="U47" s="11">
        <f>[43]Dezembro!$K$24</f>
        <v>0</v>
      </c>
      <c r="V47" s="11">
        <f>[43]Dezembro!$K$25</f>
        <v>0</v>
      </c>
      <c r="W47" s="11">
        <f>[43]Dezembro!$K$26</f>
        <v>0</v>
      </c>
      <c r="X47" s="11">
        <f>[43]Dezembro!$K$27</f>
        <v>0</v>
      </c>
      <c r="Y47" s="11">
        <f>[43]Dezembro!$K$28</f>
        <v>0</v>
      </c>
      <c r="Z47" s="11">
        <f>[43]Dezembro!$K$29</f>
        <v>0</v>
      </c>
      <c r="AA47" s="11">
        <f>[43]Dezembro!$K$30</f>
        <v>0</v>
      </c>
      <c r="AB47" s="11">
        <f>[43]Dezembro!$K$31</f>
        <v>0</v>
      </c>
      <c r="AC47" s="11">
        <f>[43]Dezembro!$K$32</f>
        <v>0</v>
      </c>
      <c r="AD47" s="11">
        <f>[43]Dezembro!$K$33</f>
        <v>0</v>
      </c>
      <c r="AE47" s="11">
        <f>[43]Dezembro!$K$34</f>
        <v>0</v>
      </c>
      <c r="AF47" s="11">
        <f>[43]Dezembro!$K$35</f>
        <v>0</v>
      </c>
      <c r="AG47" s="15">
        <f t="shared" si="53"/>
        <v>118</v>
      </c>
      <c r="AH47" s="16">
        <f t="shared" si="54"/>
        <v>68.400000000000006</v>
      </c>
      <c r="AI47" s="67">
        <f t="shared" si="55"/>
        <v>25</v>
      </c>
    </row>
    <row r="48" spans="1:37" x14ac:dyDescent="0.2">
      <c r="A48" s="58" t="s">
        <v>44</v>
      </c>
      <c r="B48" s="11">
        <f>[44]Dezembro!$K$5</f>
        <v>4.8</v>
      </c>
      <c r="C48" s="11">
        <f>[44]Dezembro!$K$6</f>
        <v>0</v>
      </c>
      <c r="D48" s="11">
        <f>[44]Dezembro!$K$7</f>
        <v>17.799999999999997</v>
      </c>
      <c r="E48" s="11">
        <f>[44]Dezembro!$K$8</f>
        <v>0</v>
      </c>
      <c r="F48" s="11">
        <f>[44]Dezembro!$K$9</f>
        <v>0</v>
      </c>
      <c r="G48" s="11">
        <f>[44]Dezembro!$K$10</f>
        <v>2.8</v>
      </c>
      <c r="H48" s="11">
        <f>[44]Dezembro!$K$11</f>
        <v>0</v>
      </c>
      <c r="I48" s="11">
        <f>[44]Dezembro!$K$12</f>
        <v>6.6000000000000005</v>
      </c>
      <c r="J48" s="11">
        <f>[44]Dezembro!$K$13</f>
        <v>62.4</v>
      </c>
      <c r="K48" s="11">
        <f>[44]Dezembro!$K$14</f>
        <v>2.2000000000000002</v>
      </c>
      <c r="L48" s="11">
        <f>[44]Dezembro!$K$15</f>
        <v>0.2</v>
      </c>
      <c r="M48" s="11">
        <f>[44]Dezembro!$K$16</f>
        <v>0</v>
      </c>
      <c r="N48" s="11">
        <f>[44]Dezembro!$K$17</f>
        <v>3.4</v>
      </c>
      <c r="O48" s="11">
        <f>[44]Dezembro!$K$18</f>
        <v>25.2</v>
      </c>
      <c r="P48" s="11">
        <f>[44]Dezembro!$K$19</f>
        <v>0.8</v>
      </c>
      <c r="Q48" s="11">
        <f>[44]Dezembro!$K$20</f>
        <v>0</v>
      </c>
      <c r="R48" s="11">
        <f>[44]Dezembro!$K$21</f>
        <v>1</v>
      </c>
      <c r="S48" s="11">
        <f>[44]Dezembro!$K$22</f>
        <v>0.2</v>
      </c>
      <c r="T48" s="11">
        <f>[44]Dezembro!$K$23</f>
        <v>0.4</v>
      </c>
      <c r="U48" s="11">
        <f>[44]Dezembro!$K$24</f>
        <v>0</v>
      </c>
      <c r="V48" s="11">
        <f>[44]Dezembro!$K$25</f>
        <v>0.8</v>
      </c>
      <c r="W48" s="11">
        <f>[44]Dezembro!$K$26</f>
        <v>11</v>
      </c>
      <c r="X48" s="11">
        <f>[44]Dezembro!$K$27</f>
        <v>0</v>
      </c>
      <c r="Y48" s="11">
        <f>[44]Dezembro!$K$28</f>
        <v>0</v>
      </c>
      <c r="Z48" s="11">
        <f>[44]Dezembro!$K$29</f>
        <v>0</v>
      </c>
      <c r="AA48" s="11">
        <f>[44]Dezembro!$K$30</f>
        <v>0.8</v>
      </c>
      <c r="AB48" s="11">
        <f>[44]Dezembro!$K$31</f>
        <v>0.4</v>
      </c>
      <c r="AC48" s="11">
        <f>[44]Dezembro!$K$32</f>
        <v>0.4</v>
      </c>
      <c r="AD48" s="11">
        <f>[44]Dezembro!$K$33</f>
        <v>0.2</v>
      </c>
      <c r="AE48" s="11">
        <f>[44]Dezembro!$K$34</f>
        <v>0.60000000000000009</v>
      </c>
      <c r="AF48" s="11">
        <f>[44]Dezembro!$K$35</f>
        <v>0.2</v>
      </c>
      <c r="AG48" s="15">
        <f t="shared" si="53"/>
        <v>142.20000000000002</v>
      </c>
      <c r="AH48" s="16">
        <f>MAX(B48:AF48)</f>
        <v>62.4</v>
      </c>
      <c r="AI48" s="67">
        <f t="shared" si="55"/>
        <v>10</v>
      </c>
      <c r="AJ48" s="12" t="s">
        <v>47</v>
      </c>
    </row>
    <row r="49" spans="1:37" x14ac:dyDescent="0.2">
      <c r="A49" s="58" t="s">
        <v>20</v>
      </c>
      <c r="B49" s="11">
        <f>[45]Dezembro!$K$5</f>
        <v>0</v>
      </c>
      <c r="C49" s="11">
        <f>[45]Dezembro!$K$6</f>
        <v>0</v>
      </c>
      <c r="D49" s="11">
        <f>[45]Dezembro!$K$7</f>
        <v>47</v>
      </c>
      <c r="E49" s="11">
        <f>[45]Dezembro!$K$8</f>
        <v>0</v>
      </c>
      <c r="F49" s="11">
        <f>[45]Dezembro!$K$9</f>
        <v>5.4</v>
      </c>
      <c r="G49" s="11">
        <f>[45]Dezembro!$K$10</f>
        <v>0</v>
      </c>
      <c r="H49" s="11">
        <f>[45]Dezembro!$K$11</f>
        <v>0</v>
      </c>
      <c r="I49" s="11">
        <f>[45]Dezembro!$K$12</f>
        <v>0</v>
      </c>
      <c r="J49" s="11">
        <f>[45]Dezembro!$K$13</f>
        <v>0</v>
      </c>
      <c r="K49" s="11">
        <f>[45]Dezembro!$K$14</f>
        <v>0</v>
      </c>
      <c r="L49" s="11">
        <f>[45]Dezembro!$K$15</f>
        <v>72.399999999999991</v>
      </c>
      <c r="M49" s="11">
        <f>[45]Dezembro!$K$16</f>
        <v>13.6</v>
      </c>
      <c r="N49" s="11">
        <f>[45]Dezembro!$K$17</f>
        <v>9.1999999999999993</v>
      </c>
      <c r="O49" s="11">
        <f>[45]Dezembro!$K$18</f>
        <v>0.4</v>
      </c>
      <c r="P49" s="11">
        <f>[45]Dezembro!$K$19</f>
        <v>0</v>
      </c>
      <c r="Q49" s="11">
        <f>[45]Dezembro!$K$20</f>
        <v>0</v>
      </c>
      <c r="R49" s="11" t="str">
        <f>[45]Dezembro!$K$21</f>
        <v>*</v>
      </c>
      <c r="S49" s="11">
        <f>[45]Dezembro!$K$22</f>
        <v>0</v>
      </c>
      <c r="T49" s="11">
        <f>[45]Dezembro!$K$23</f>
        <v>0</v>
      </c>
      <c r="U49" s="11">
        <f>[45]Dezembro!$K$24</f>
        <v>0</v>
      </c>
      <c r="V49" s="11" t="str">
        <f>[45]Dezembro!$K$25</f>
        <v>*</v>
      </c>
      <c r="W49" s="11">
        <f>[45]Dezembro!$K$26</f>
        <v>0</v>
      </c>
      <c r="X49" s="11">
        <f>[45]Dezembro!$K$27</f>
        <v>0</v>
      </c>
      <c r="Y49" s="11">
        <f>[45]Dezembro!$K$28</f>
        <v>0</v>
      </c>
      <c r="Z49" s="11">
        <f>[45]Dezembro!$K$29</f>
        <v>0</v>
      </c>
      <c r="AA49" s="11">
        <f>[45]Dezembro!$K$30</f>
        <v>0</v>
      </c>
      <c r="AB49" s="11" t="str">
        <f>[45]Dezembro!$K$31</f>
        <v>*</v>
      </c>
      <c r="AC49" s="11" t="str">
        <f>[45]Dezembro!$K$32</f>
        <v>*</v>
      </c>
      <c r="AD49" s="11" t="str">
        <f>[45]Dezembro!$K$33</f>
        <v>*</v>
      </c>
      <c r="AE49" s="11" t="str">
        <f>[45]Dezembro!$K$34</f>
        <v>*</v>
      </c>
      <c r="AF49" s="11" t="str">
        <f>[45]Dezembro!$K$35</f>
        <v>*</v>
      </c>
      <c r="AG49" s="15">
        <f t="shared" si="53"/>
        <v>147.99999999999997</v>
      </c>
      <c r="AH49" s="16">
        <f t="shared" si="54"/>
        <v>72.399999999999991</v>
      </c>
      <c r="AI49" s="67">
        <f>COUNTIF(B49:AF49,"=0,0")</f>
        <v>18</v>
      </c>
    </row>
    <row r="50" spans="1:37" s="5" customFormat="1" ht="17.100000000000001" customHeight="1" x14ac:dyDescent="0.2">
      <c r="A50" s="59" t="s">
        <v>33</v>
      </c>
      <c r="B50" s="13">
        <f t="shared" ref="B50:AH50" si="56">MAX(B5:B49)</f>
        <v>20</v>
      </c>
      <c r="C50" s="13">
        <f t="shared" si="56"/>
        <v>50</v>
      </c>
      <c r="D50" s="13">
        <f t="shared" si="56"/>
        <v>47</v>
      </c>
      <c r="E50" s="13">
        <f t="shared" si="56"/>
        <v>65.000000000000014</v>
      </c>
      <c r="F50" s="13">
        <f t="shared" si="56"/>
        <v>75.800000000000011</v>
      </c>
      <c r="G50" s="13">
        <f t="shared" si="56"/>
        <v>17.399999999999999</v>
      </c>
      <c r="H50" s="13">
        <f t="shared" si="56"/>
        <v>1.2</v>
      </c>
      <c r="I50" s="13">
        <f t="shared" si="56"/>
        <v>19.399999999999999</v>
      </c>
      <c r="J50" s="13">
        <f t="shared" si="56"/>
        <v>86.000000000000014</v>
      </c>
      <c r="K50" s="13">
        <f t="shared" si="56"/>
        <v>15.600000000000001</v>
      </c>
      <c r="L50" s="13">
        <f t="shared" si="56"/>
        <v>72.399999999999991</v>
      </c>
      <c r="M50" s="13">
        <f t="shared" si="56"/>
        <v>53.600000000000009</v>
      </c>
      <c r="N50" s="13">
        <f t="shared" si="56"/>
        <v>35.600000000000009</v>
      </c>
      <c r="O50" s="13">
        <f t="shared" si="56"/>
        <v>41.800000000000004</v>
      </c>
      <c r="P50" s="13">
        <f t="shared" si="56"/>
        <v>16</v>
      </c>
      <c r="Q50" s="13">
        <f t="shared" si="56"/>
        <v>126.39999999999999</v>
      </c>
      <c r="R50" s="13">
        <f t="shared" si="56"/>
        <v>108.8</v>
      </c>
      <c r="S50" s="13">
        <f t="shared" si="56"/>
        <v>27</v>
      </c>
      <c r="T50" s="13">
        <f t="shared" si="56"/>
        <v>55.800000000000011</v>
      </c>
      <c r="U50" s="13">
        <f t="shared" si="56"/>
        <v>43.000000000000007</v>
      </c>
      <c r="V50" s="13">
        <f t="shared" si="56"/>
        <v>40.199999999999996</v>
      </c>
      <c r="W50" s="13">
        <f t="shared" si="56"/>
        <v>51.6</v>
      </c>
      <c r="X50" s="13">
        <f t="shared" si="56"/>
        <v>26.4</v>
      </c>
      <c r="Y50" s="13">
        <f t="shared" si="56"/>
        <v>2.2000000000000002</v>
      </c>
      <c r="Z50" s="13">
        <f t="shared" si="56"/>
        <v>46.599999999999994</v>
      </c>
      <c r="AA50" s="13">
        <f t="shared" si="56"/>
        <v>17.999999999999996</v>
      </c>
      <c r="AB50" s="13">
        <f t="shared" si="56"/>
        <v>12.399999999999999</v>
      </c>
      <c r="AC50" s="13">
        <f t="shared" si="56"/>
        <v>42</v>
      </c>
      <c r="AD50" s="13">
        <f t="shared" si="56"/>
        <v>39</v>
      </c>
      <c r="AE50" s="13">
        <f t="shared" si="56"/>
        <v>5.8</v>
      </c>
      <c r="AF50" s="13">
        <f t="shared" ref="AF50" si="57">MAX(AF5:AF49)</f>
        <v>57.2</v>
      </c>
      <c r="AG50" s="15">
        <f t="shared" si="56"/>
        <v>512.20000000000005</v>
      </c>
      <c r="AH50" s="94">
        <f t="shared" si="56"/>
        <v>126.39999999999999</v>
      </c>
      <c r="AI50" s="188"/>
    </row>
    <row r="51" spans="1:37" s="8" customFormat="1" x14ac:dyDescent="0.2">
      <c r="A51" s="68" t="s">
        <v>34</v>
      </c>
      <c r="B51" s="114">
        <f t="shared" ref="B51:AG51" si="58">SUM(B5:B49)</f>
        <v>135.20000000000002</v>
      </c>
      <c r="C51" s="114">
        <f t="shared" si="58"/>
        <v>118</v>
      </c>
      <c r="D51" s="114">
        <f t="shared" si="58"/>
        <v>234.39999999999998</v>
      </c>
      <c r="E51" s="114">
        <f t="shared" si="58"/>
        <v>463.99999999999994</v>
      </c>
      <c r="F51" s="114">
        <f t="shared" si="58"/>
        <v>787.6</v>
      </c>
      <c r="G51" s="114">
        <f t="shared" si="58"/>
        <v>32.4</v>
      </c>
      <c r="H51" s="114">
        <f t="shared" si="58"/>
        <v>1.6</v>
      </c>
      <c r="I51" s="114">
        <f t="shared" si="58"/>
        <v>40.799999999999997</v>
      </c>
      <c r="J51" s="114">
        <f t="shared" si="58"/>
        <v>888.19999999999982</v>
      </c>
      <c r="K51" s="114">
        <f t="shared" si="58"/>
        <v>80.8</v>
      </c>
      <c r="L51" s="114">
        <f t="shared" si="58"/>
        <v>360.40000000000003</v>
      </c>
      <c r="M51" s="114">
        <f t="shared" si="58"/>
        <v>353.7999999999999</v>
      </c>
      <c r="N51" s="114">
        <f t="shared" si="58"/>
        <v>268.99999999999994</v>
      </c>
      <c r="O51" s="114">
        <f t="shared" si="58"/>
        <v>296.39999999999992</v>
      </c>
      <c r="P51" s="114">
        <f t="shared" si="58"/>
        <v>72.800000000000011</v>
      </c>
      <c r="Q51" s="114">
        <f t="shared" si="58"/>
        <v>903.2</v>
      </c>
      <c r="R51" s="114">
        <f t="shared" si="58"/>
        <v>970.00000000000011</v>
      </c>
      <c r="S51" s="114">
        <f t="shared" si="58"/>
        <v>159.6</v>
      </c>
      <c r="T51" s="114">
        <f t="shared" si="58"/>
        <v>332.6</v>
      </c>
      <c r="U51" s="114">
        <f t="shared" si="58"/>
        <v>171.6</v>
      </c>
      <c r="V51" s="114">
        <f t="shared" si="58"/>
        <v>391.2</v>
      </c>
      <c r="W51" s="114">
        <f t="shared" si="58"/>
        <v>247.4</v>
      </c>
      <c r="X51" s="114">
        <f t="shared" si="58"/>
        <v>73.599999999999994</v>
      </c>
      <c r="Y51" s="114">
        <f t="shared" si="58"/>
        <v>3.0000000000000004</v>
      </c>
      <c r="Z51" s="114">
        <f t="shared" si="58"/>
        <v>171.2</v>
      </c>
      <c r="AA51" s="114">
        <f t="shared" si="58"/>
        <v>84.799999999999983</v>
      </c>
      <c r="AB51" s="114">
        <f t="shared" si="58"/>
        <v>49.8</v>
      </c>
      <c r="AC51" s="114">
        <f t="shared" si="58"/>
        <v>107.60000000000001</v>
      </c>
      <c r="AD51" s="114">
        <f t="shared" si="58"/>
        <v>59.400000000000006</v>
      </c>
      <c r="AE51" s="114">
        <f t="shared" si="58"/>
        <v>12.4</v>
      </c>
      <c r="AF51" s="114">
        <f t="shared" ref="AF51" si="59">SUM(AF5:AF49)</f>
        <v>224.39999999999998</v>
      </c>
      <c r="AG51" s="143">
        <f t="shared" si="58"/>
        <v>8097.2</v>
      </c>
      <c r="AH51" s="106"/>
      <c r="AI51" s="189"/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46" t="s">
        <v>97</v>
      </c>
      <c r="U53" s="146"/>
      <c r="V53" s="146"/>
      <c r="W53" s="146"/>
      <c r="X53" s="146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47" t="s">
        <v>98</v>
      </c>
      <c r="U54" s="147"/>
      <c r="V54" s="147"/>
      <c r="W54" s="147"/>
      <c r="X54" s="147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7" x14ac:dyDescent="0.2">
      <c r="G61" s="2" t="s">
        <v>47</v>
      </c>
    </row>
    <row r="62" spans="1:37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7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  <c r="AK63" t="s">
        <v>47</v>
      </c>
    </row>
    <row r="64" spans="1:37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D64" s="2" t="s">
        <v>47</v>
      </c>
      <c r="AG64" s="7" t="s">
        <v>47</v>
      </c>
      <c r="AH64" s="1" t="s">
        <v>47</v>
      </c>
    </row>
    <row r="65" spans="8:37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  <c r="AK65" t="s">
        <v>47</v>
      </c>
    </row>
    <row r="66" spans="8:37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  <c r="AJ66" t="s">
        <v>47</v>
      </c>
    </row>
    <row r="67" spans="8:37" x14ac:dyDescent="0.2">
      <c r="H67" s="2" t="s">
        <v>47</v>
      </c>
      <c r="S67" s="2" t="s">
        <v>47</v>
      </c>
      <c r="W67" s="2" t="s">
        <v>47</v>
      </c>
    </row>
    <row r="68" spans="8:37" x14ac:dyDescent="0.2">
      <c r="Q68" s="2" t="s">
        <v>47</v>
      </c>
      <c r="R68" s="2" t="s">
        <v>47</v>
      </c>
      <c r="AE68" s="2" t="s">
        <v>47</v>
      </c>
    </row>
    <row r="69" spans="8:37" x14ac:dyDescent="0.2">
      <c r="S69" s="2" t="s">
        <v>47</v>
      </c>
      <c r="X69" s="2" t="s">
        <v>47</v>
      </c>
      <c r="AC69" s="2" t="s">
        <v>47</v>
      </c>
      <c r="AH69" s="1" t="s">
        <v>47</v>
      </c>
      <c r="AI69" s="10" t="s">
        <v>47</v>
      </c>
      <c r="AJ69" s="12" t="s">
        <v>47</v>
      </c>
    </row>
    <row r="70" spans="8:37" x14ac:dyDescent="0.2">
      <c r="Y70" s="2" t="s">
        <v>47</v>
      </c>
    </row>
    <row r="71" spans="8:37" x14ac:dyDescent="0.2">
      <c r="AJ71" s="12" t="s">
        <v>47</v>
      </c>
    </row>
    <row r="73" spans="8:37" x14ac:dyDescent="0.2">
      <c r="AJ73" t="s">
        <v>47</v>
      </c>
    </row>
    <row r="74" spans="8:37" x14ac:dyDescent="0.2">
      <c r="S74" s="2" t="s">
        <v>47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:AG38 AG41:AG44 AG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zoomScale="90" zoomScaleNormal="90" workbookViewId="0">
      <selection activeCell="AL74" sqref="AL7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8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6" ht="20.100000000000001" customHeight="1" x14ac:dyDescent="0.2">
      <c r="A2" s="163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</row>
    <row r="3" spans="1:36" s="4" customFormat="1" ht="20.100000000000001" customHeight="1" x14ac:dyDescent="0.2">
      <c r="A3" s="164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49">
        <v>30</v>
      </c>
      <c r="AF3" s="161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65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50"/>
      <c r="AF4" s="162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[1]Dezembro!$C$5</f>
        <v>35.5</v>
      </c>
      <c r="C5" s="129">
        <f>[1]Dezembro!$C$6</f>
        <v>33.9</v>
      </c>
      <c r="D5" s="129">
        <f>[1]Dezembro!$C$7</f>
        <v>34.799999999999997</v>
      </c>
      <c r="E5" s="129">
        <f>[1]Dezembro!$C$8</f>
        <v>33.200000000000003</v>
      </c>
      <c r="F5" s="129">
        <f>[1]Dezembro!$C$9</f>
        <v>32.799999999999997</v>
      </c>
      <c r="G5" s="129">
        <f>[1]Dezembro!$C$10</f>
        <v>30.5</v>
      </c>
      <c r="H5" s="129">
        <f>[1]Dezembro!$C$11</f>
        <v>33.700000000000003</v>
      </c>
      <c r="I5" s="129">
        <f>[1]Dezembro!$C$12</f>
        <v>36.200000000000003</v>
      </c>
      <c r="J5" s="129">
        <f>[1]Dezembro!$C$13</f>
        <v>30.8</v>
      </c>
      <c r="K5" s="129">
        <f>[1]Dezembro!$C$14</f>
        <v>31.6</v>
      </c>
      <c r="L5" s="129">
        <f>[1]Dezembro!$C$15</f>
        <v>29.4</v>
      </c>
      <c r="M5" s="129">
        <f>[1]Dezembro!$C$16</f>
        <v>32.799999999999997</v>
      </c>
      <c r="N5" s="129">
        <f>[1]Dezembro!$C$17</f>
        <v>31.3</v>
      </c>
      <c r="O5" s="129">
        <f>[1]Dezembro!$C$18</f>
        <v>35.1</v>
      </c>
      <c r="P5" s="129">
        <f>[1]Dezembro!$C$19</f>
        <v>32</v>
      </c>
      <c r="Q5" s="129">
        <f>[1]Dezembro!$C$20</f>
        <v>35.200000000000003</v>
      </c>
      <c r="R5" s="129">
        <f>[1]Dezembro!$C$21</f>
        <v>31.8</v>
      </c>
      <c r="S5" s="129">
        <f>[1]Dezembro!$C$22</f>
        <v>31.3</v>
      </c>
      <c r="T5" s="129">
        <f>[1]Dezembro!$C$23</f>
        <v>33.299999999999997</v>
      </c>
      <c r="U5" s="129">
        <f>[1]Dezembro!$C$24</f>
        <v>34.9</v>
      </c>
      <c r="V5" s="129">
        <f>[1]Dezembro!$C$25</f>
        <v>28.3</v>
      </c>
      <c r="W5" s="129">
        <f>[1]Dezembro!$C$26</f>
        <v>26.2</v>
      </c>
      <c r="X5" s="129">
        <f>[1]Dezembro!$C$27</f>
        <v>32.4</v>
      </c>
      <c r="Y5" s="129">
        <f>[1]Dezembro!$C$28</f>
        <v>35.4</v>
      </c>
      <c r="Z5" s="129">
        <f>[1]Dezembro!$C$29</f>
        <v>37</v>
      </c>
      <c r="AA5" s="129">
        <f>[1]Dezembro!$C$30</f>
        <v>36.799999999999997</v>
      </c>
      <c r="AB5" s="129">
        <f>[1]Dezembro!$C$31</f>
        <v>36.6</v>
      </c>
      <c r="AC5" s="129">
        <f>[1]Dezembro!$C$32</f>
        <v>36.1</v>
      </c>
      <c r="AD5" s="129">
        <f>[1]Dezembro!$C$33</f>
        <v>37.4</v>
      </c>
      <c r="AE5" s="129">
        <f>[1]Dezembro!$C$34</f>
        <v>37.799999999999997</v>
      </c>
      <c r="AF5" s="129">
        <f>[1]Dezembro!$C$35</f>
        <v>38</v>
      </c>
      <c r="AG5" s="133">
        <f t="shared" ref="AG5:AG6" si="1">MAX(B5:AF5)</f>
        <v>38</v>
      </c>
      <c r="AH5" s="94">
        <f t="shared" ref="AH5:AH6" si="2">AVERAGE(B5:AF5)</f>
        <v>33.616129032258058</v>
      </c>
    </row>
    <row r="6" spans="1:36" x14ac:dyDescent="0.2">
      <c r="A6" s="58" t="s">
        <v>0</v>
      </c>
      <c r="B6" s="11">
        <f>[2]Dezembro!$C$5</f>
        <v>31.2</v>
      </c>
      <c r="C6" s="11">
        <f>[2]Dezembro!$C$6</f>
        <v>33.9</v>
      </c>
      <c r="D6" s="11">
        <f>[2]Dezembro!$C$7</f>
        <v>32.200000000000003</v>
      </c>
      <c r="E6" s="11">
        <f>[2]Dezembro!$C$8</f>
        <v>25.9</v>
      </c>
      <c r="F6" s="11">
        <f>[2]Dezembro!$C$9</f>
        <v>26.7</v>
      </c>
      <c r="G6" s="11">
        <f>[2]Dezembro!$C$10</f>
        <v>29.8</v>
      </c>
      <c r="H6" s="11">
        <f>[2]Dezembro!$C$11</f>
        <v>30.7</v>
      </c>
      <c r="I6" s="11">
        <f>[2]Dezembro!$C$12</f>
        <v>24.8</v>
      </c>
      <c r="J6" s="11">
        <f>[2]Dezembro!$C$13</f>
        <v>26.1</v>
      </c>
      <c r="K6" s="11">
        <f>[2]Dezembro!$C$14</f>
        <v>29.1</v>
      </c>
      <c r="L6" s="11">
        <f>[2]Dezembro!$C$15</f>
        <v>32.1</v>
      </c>
      <c r="M6" s="11">
        <f>[2]Dezembro!$C$16</f>
        <v>34.700000000000003</v>
      </c>
      <c r="N6" s="11">
        <f>[2]Dezembro!$C$17</f>
        <v>31.1</v>
      </c>
      <c r="O6" s="11">
        <f>[2]Dezembro!$C$18</f>
        <v>30.1</v>
      </c>
      <c r="P6" s="11">
        <f>[2]Dezembro!$C$19</f>
        <v>33.1</v>
      </c>
      <c r="Q6" s="11">
        <f>[2]Dezembro!$C$20</f>
        <v>27.5</v>
      </c>
      <c r="R6" s="11">
        <f>[2]Dezembro!$C$21</f>
        <v>23.1</v>
      </c>
      <c r="S6" s="11">
        <f>[2]Dezembro!$C$22</f>
        <v>29.1</v>
      </c>
      <c r="T6" s="11">
        <f>[2]Dezembro!$C$23</f>
        <v>32.6</v>
      </c>
      <c r="U6" s="11">
        <f>[2]Dezembro!$C$24</f>
        <v>33.6</v>
      </c>
      <c r="V6" s="11">
        <f>[2]Dezembro!$C$25</f>
        <v>28.1</v>
      </c>
      <c r="W6" s="11">
        <f>[2]Dezembro!$C$26</f>
        <v>30.2</v>
      </c>
      <c r="X6" s="11">
        <f>[2]Dezembro!$C$27</f>
        <v>31.2</v>
      </c>
      <c r="Y6" s="11">
        <f>[2]Dezembro!$C$28</f>
        <v>32.799999999999997</v>
      </c>
      <c r="Z6" s="11">
        <f>[2]Dezembro!$C$29</f>
        <v>34.6</v>
      </c>
      <c r="AA6" s="11">
        <f>[2]Dezembro!$C$30</f>
        <v>34.6</v>
      </c>
      <c r="AB6" s="11">
        <f>[2]Dezembro!$C$31</f>
        <v>33.4</v>
      </c>
      <c r="AC6" s="11">
        <f>[2]Dezembro!$C$32</f>
        <v>33</v>
      </c>
      <c r="AD6" s="11">
        <f>[2]Dezembro!$C$33</f>
        <v>35</v>
      </c>
      <c r="AE6" s="11">
        <f>[2]Dezembro!$C$34</f>
        <v>35.9</v>
      </c>
      <c r="AF6" s="11">
        <f>[2]Dezembro!$C$35</f>
        <v>35.5</v>
      </c>
      <c r="AG6" s="133">
        <f t="shared" si="1"/>
        <v>35.9</v>
      </c>
      <c r="AH6" s="94">
        <f t="shared" si="2"/>
        <v>31.022580645161298</v>
      </c>
    </row>
    <row r="7" spans="1:36" x14ac:dyDescent="0.2">
      <c r="A7" s="58" t="s">
        <v>104</v>
      </c>
      <c r="B7" s="11">
        <f>[3]Dezembro!$C$5</f>
        <v>32.200000000000003</v>
      </c>
      <c r="C7" s="11">
        <f>[3]Dezembro!$C$6</f>
        <v>33.299999999999997</v>
      </c>
      <c r="D7" s="11">
        <f>[3]Dezembro!$C$7</f>
        <v>31.4</v>
      </c>
      <c r="E7" s="11">
        <f>[3]Dezembro!$C$8</f>
        <v>31.4</v>
      </c>
      <c r="F7" s="11">
        <f>[3]Dezembro!$C$9</f>
        <v>26.8</v>
      </c>
      <c r="G7" s="11">
        <f>[3]Dezembro!$C$10</f>
        <v>30.7</v>
      </c>
      <c r="H7" s="11">
        <f>[3]Dezembro!$C$11</f>
        <v>31.5</v>
      </c>
      <c r="I7" s="11">
        <f>[3]Dezembro!$C$12</f>
        <v>32.9</v>
      </c>
      <c r="J7" s="11">
        <f>[3]Dezembro!$C$13</f>
        <v>27.2</v>
      </c>
      <c r="K7" s="11">
        <f>[3]Dezembro!$C$14</f>
        <v>32.299999999999997</v>
      </c>
      <c r="L7" s="11">
        <f>[3]Dezembro!$C$15</f>
        <v>31.8</v>
      </c>
      <c r="M7" s="11">
        <f>[3]Dezembro!$C$16</f>
        <v>33.9</v>
      </c>
      <c r="N7" s="11">
        <f>[3]Dezembro!$C$17</f>
        <v>31.7</v>
      </c>
      <c r="O7" s="11">
        <f>[3]Dezembro!$C$18</f>
        <v>30</v>
      </c>
      <c r="P7" s="11">
        <f>[3]Dezembro!$C$19</f>
        <v>31.6</v>
      </c>
      <c r="Q7" s="11">
        <f>[3]Dezembro!$C$20</f>
        <v>27.3</v>
      </c>
      <c r="R7" s="11">
        <f>[3]Dezembro!$C$21</f>
        <v>27.3</v>
      </c>
      <c r="S7" s="11">
        <f>[3]Dezembro!$C$22</f>
        <v>29</v>
      </c>
      <c r="T7" s="11">
        <f>[3]Dezembro!$C$23</f>
        <v>32.4</v>
      </c>
      <c r="U7" s="11">
        <f>[3]Dezembro!$C$24</f>
        <v>32.799999999999997</v>
      </c>
      <c r="V7" s="11">
        <f>[3]Dezembro!$C$25</f>
        <v>26.4</v>
      </c>
      <c r="W7" s="11">
        <f>[3]Dezembro!$C$26</f>
        <v>30.6</v>
      </c>
      <c r="X7" s="11">
        <f>[3]Dezembro!$C$27</f>
        <v>32.6</v>
      </c>
      <c r="Y7" s="11">
        <f>[3]Dezembro!$C$28</f>
        <v>33.700000000000003</v>
      </c>
      <c r="Z7" s="11">
        <f>[3]Dezembro!$C$29</f>
        <v>35.9</v>
      </c>
      <c r="AA7" s="11">
        <f>[3]Dezembro!$C$30</f>
        <v>35.700000000000003</v>
      </c>
      <c r="AB7" s="11">
        <f>[3]Dezembro!$C$31</f>
        <v>36.4</v>
      </c>
      <c r="AC7" s="11">
        <f>[3]Dezembro!$C$32</f>
        <v>35.6</v>
      </c>
      <c r="AD7" s="11">
        <f>[3]Dezembro!$C$33</f>
        <v>37.299999999999997</v>
      </c>
      <c r="AE7" s="11">
        <f>[3]Dezembro!$C$34</f>
        <v>36.6</v>
      </c>
      <c r="AF7" s="11">
        <f>[3]Dezembro!$C$35</f>
        <v>37.6</v>
      </c>
      <c r="AG7" s="133">
        <f t="shared" ref="AG7" si="3">MAX(B7:AF7)</f>
        <v>37.6</v>
      </c>
      <c r="AH7" s="94">
        <f t="shared" ref="AH7" si="4">AVERAGE(B7:AF7)</f>
        <v>32.12580645161291</v>
      </c>
    </row>
    <row r="8" spans="1:36" x14ac:dyDescent="0.2">
      <c r="A8" s="58" t="s">
        <v>1</v>
      </c>
      <c r="B8" s="11" t="str">
        <f>[4]Dezembro!$C$5</f>
        <v>*</v>
      </c>
      <c r="C8" s="11" t="str">
        <f>[4]Dezembro!$C$6</f>
        <v>*</v>
      </c>
      <c r="D8" s="11" t="str">
        <f>[4]Dezembro!$C$7</f>
        <v>*</v>
      </c>
      <c r="E8" s="11">
        <f>[4]Dezembro!$C$8</f>
        <v>33.299999999999997</v>
      </c>
      <c r="F8" s="11">
        <f>[4]Dezembro!$C$9</f>
        <v>31.1</v>
      </c>
      <c r="G8" s="11">
        <f>[4]Dezembro!$C$10</f>
        <v>31.4</v>
      </c>
      <c r="H8" s="11">
        <f>[4]Dezembro!$C$11</f>
        <v>33.799999999999997</v>
      </c>
      <c r="I8" s="11">
        <f>[4]Dezembro!$C$12</f>
        <v>34.1</v>
      </c>
      <c r="J8" s="11">
        <f>[4]Dezembro!$C$13</f>
        <v>29.6</v>
      </c>
      <c r="K8" s="11">
        <f>[4]Dezembro!$C$14</f>
        <v>23.5</v>
      </c>
      <c r="L8" s="11" t="str">
        <f>[4]Dezembro!$C$15</f>
        <v>*</v>
      </c>
      <c r="M8" s="11" t="str">
        <f>[4]Dezembro!$C$16</f>
        <v>*</v>
      </c>
      <c r="N8" s="11" t="str">
        <f>[4]Dezembro!$C$17</f>
        <v>*</v>
      </c>
      <c r="O8" s="11">
        <f>[4]Dezembro!$C$18</f>
        <v>33.799999999999997</v>
      </c>
      <c r="P8" s="11">
        <f>[4]Dezembro!$C$19</f>
        <v>33.6</v>
      </c>
      <c r="Q8" s="11">
        <f>[4]Dezembro!$C$20</f>
        <v>33.6</v>
      </c>
      <c r="R8" s="11">
        <f>[4]Dezembro!$C$21</f>
        <v>30</v>
      </c>
      <c r="S8" s="11">
        <f>[4]Dezembro!$C$22</f>
        <v>31</v>
      </c>
      <c r="T8" s="11">
        <f>[4]Dezembro!$C$23</f>
        <v>33.299999999999997</v>
      </c>
      <c r="U8" s="11">
        <f>[4]Dezembro!$C$24</f>
        <v>34.299999999999997</v>
      </c>
      <c r="V8" s="11">
        <f>[4]Dezembro!$C$25</f>
        <v>29.1</v>
      </c>
      <c r="W8" s="11">
        <f>[4]Dezembro!$C$26</f>
        <v>23.4</v>
      </c>
      <c r="X8" s="11" t="str">
        <f>[4]Dezembro!$C$27</f>
        <v>*</v>
      </c>
      <c r="Y8" s="11" t="str">
        <f>[4]Dezembro!$C$28</f>
        <v>*</v>
      </c>
      <c r="Z8" s="11" t="str">
        <f>[4]Dezembro!$C$29</f>
        <v>*</v>
      </c>
      <c r="AA8" s="11" t="str">
        <f>[4]Dezembro!$C$30</f>
        <v>*</v>
      </c>
      <c r="AB8" s="11" t="str">
        <f>[4]Dezembro!$C$31</f>
        <v>*</v>
      </c>
      <c r="AC8" s="11">
        <f>[4]Dezembro!$C$32</f>
        <v>35.4</v>
      </c>
      <c r="AD8" s="11">
        <f>[4]Dezembro!$C$33</f>
        <v>34.700000000000003</v>
      </c>
      <c r="AE8" s="11">
        <f>[4]Dezembro!$C$34</f>
        <v>37.200000000000003</v>
      </c>
      <c r="AF8" s="11">
        <f>[4]Dezembro!$C$35</f>
        <v>35.700000000000003</v>
      </c>
      <c r="AG8" s="133">
        <f t="shared" ref="AG8:AG9" si="5">MAX(B8:AF8)</f>
        <v>37.200000000000003</v>
      </c>
      <c r="AH8" s="94">
        <f t="shared" ref="AH8:AH9" si="6">AVERAGE(B8:AF8)</f>
        <v>32.095000000000013</v>
      </c>
    </row>
    <row r="9" spans="1:36" x14ac:dyDescent="0.2">
      <c r="A9" s="58" t="s">
        <v>167</v>
      </c>
      <c r="B9" s="11">
        <f>[5]Dezembro!$C$5</f>
        <v>28.6</v>
      </c>
      <c r="C9" s="11">
        <f>[5]Dezembro!$C$6</f>
        <v>30.6</v>
      </c>
      <c r="D9" s="11">
        <f>[5]Dezembro!$C$7</f>
        <v>31</v>
      </c>
      <c r="E9" s="11">
        <f>[5]Dezembro!$C$8</f>
        <v>27</v>
      </c>
      <c r="F9" s="11">
        <f>[5]Dezembro!$C$9</f>
        <v>22.6</v>
      </c>
      <c r="G9" s="11">
        <f>[5]Dezembro!$C$10</f>
        <v>26.8</v>
      </c>
      <c r="H9" s="11">
        <f>[5]Dezembro!$C$11</f>
        <v>28.4</v>
      </c>
      <c r="I9" s="11">
        <f>[5]Dezembro!$C$12</f>
        <v>24</v>
      </c>
      <c r="J9" s="11">
        <f>[5]Dezembro!$C$13</f>
        <v>24.4</v>
      </c>
      <c r="K9" s="11">
        <f>[5]Dezembro!$C$14</f>
        <v>29.1</v>
      </c>
      <c r="L9" s="11">
        <f>[5]Dezembro!$C$15</f>
        <v>29.6</v>
      </c>
      <c r="M9" s="11">
        <f>[5]Dezembro!$C$16</f>
        <v>32.299999999999997</v>
      </c>
      <c r="N9" s="11">
        <f>[5]Dezembro!$C$17</f>
        <v>29.7</v>
      </c>
      <c r="O9" s="11">
        <f>[5]Dezembro!$C$18</f>
        <v>30.5</v>
      </c>
      <c r="P9" s="11">
        <f>[5]Dezembro!$C$19</f>
        <v>32.200000000000003</v>
      </c>
      <c r="Q9" s="11">
        <f>[5]Dezembro!$C$20</f>
        <v>26.7</v>
      </c>
      <c r="R9" s="11">
        <f>[5]Dezembro!$C$21</f>
        <v>22.2</v>
      </c>
      <c r="S9" s="11">
        <f>[5]Dezembro!$C$22</f>
        <v>26.9</v>
      </c>
      <c r="T9" s="11">
        <f>[5]Dezembro!$C$23</f>
        <v>31.2</v>
      </c>
      <c r="U9" s="11">
        <f>[5]Dezembro!$C$24</f>
        <v>32.1</v>
      </c>
      <c r="V9" s="11">
        <f>[5]Dezembro!$C$25</f>
        <v>25.2</v>
      </c>
      <c r="W9" s="11">
        <f>[5]Dezembro!$C$26</f>
        <v>27.8</v>
      </c>
      <c r="X9" s="11">
        <f>[5]Dezembro!$C$27</f>
        <v>29.1</v>
      </c>
      <c r="Y9" s="11">
        <f>[5]Dezembro!$C$28</f>
        <v>30.4</v>
      </c>
      <c r="Z9" s="11">
        <f>[5]Dezembro!$C$29</f>
        <v>33.200000000000003</v>
      </c>
      <c r="AA9" s="11">
        <f>[5]Dezembro!$C$30</f>
        <v>32.700000000000003</v>
      </c>
      <c r="AB9" s="11">
        <f>[5]Dezembro!$C$31</f>
        <v>32.700000000000003</v>
      </c>
      <c r="AC9" s="11">
        <f>[5]Dezembro!$C$32</f>
        <v>32</v>
      </c>
      <c r="AD9" s="11">
        <f>[5]Dezembro!$C$33</f>
        <v>33.700000000000003</v>
      </c>
      <c r="AE9" s="11">
        <f>[5]Dezembro!$C$34</f>
        <v>34</v>
      </c>
      <c r="AF9" s="11">
        <f>[5]Dezembro!$C$35</f>
        <v>33.200000000000003</v>
      </c>
      <c r="AG9" s="133">
        <f t="shared" si="5"/>
        <v>34</v>
      </c>
      <c r="AH9" s="94">
        <f t="shared" si="6"/>
        <v>29.351612903225817</v>
      </c>
    </row>
    <row r="10" spans="1:36" x14ac:dyDescent="0.2">
      <c r="A10" s="58" t="s">
        <v>111</v>
      </c>
      <c r="B10" s="11" t="str">
        <f>[6]Dezembro!$C$5</f>
        <v>*</v>
      </c>
      <c r="C10" s="11" t="str">
        <f>[6]Dezembro!$C$6</f>
        <v>*</v>
      </c>
      <c r="D10" s="11" t="str">
        <f>[6]Dezembro!$C$7</f>
        <v>*</v>
      </c>
      <c r="E10" s="11" t="str">
        <f>[6]Dezembro!$C$8</f>
        <v>*</v>
      </c>
      <c r="F10" s="11" t="str">
        <f>[6]Dezembro!$C$9</f>
        <v>*</v>
      </c>
      <c r="G10" s="11" t="str">
        <f>[6]Dezembro!$C$10</f>
        <v>*</v>
      </c>
      <c r="H10" s="11" t="str">
        <f>[6]Dezembro!$C$11</f>
        <v>*</v>
      </c>
      <c r="I10" s="11" t="str">
        <f>[6]Dezembro!$C$12</f>
        <v>*</v>
      </c>
      <c r="J10" s="11" t="str">
        <f>[6]Dezembro!$C$13</f>
        <v>*</v>
      </c>
      <c r="K10" s="11" t="str">
        <f>[6]Dezembro!$C$14</f>
        <v>*</v>
      </c>
      <c r="L10" s="11" t="str">
        <f>[6]Dezembro!$C$15</f>
        <v>*</v>
      </c>
      <c r="M10" s="11" t="str">
        <f>[6]Dezembro!$C$16</f>
        <v>*</v>
      </c>
      <c r="N10" s="11" t="str">
        <f>[6]Dezembro!$C$17</f>
        <v>*</v>
      </c>
      <c r="O10" s="11" t="str">
        <f>[6]Dezembro!$C$18</f>
        <v>*</v>
      </c>
      <c r="P10" s="11" t="str">
        <f>[6]Dezembro!$C$19</f>
        <v>*</v>
      </c>
      <c r="Q10" s="11" t="str">
        <f>[6]Dezembro!$C$20</f>
        <v>*</v>
      </c>
      <c r="R10" s="11" t="str">
        <f>[6]Dezembro!$C$21</f>
        <v>*</v>
      </c>
      <c r="S10" s="11" t="str">
        <f>[6]Dezembro!$C$22</f>
        <v>*</v>
      </c>
      <c r="T10" s="11" t="str">
        <f>[6]Dezembro!$C$23</f>
        <v>*</v>
      </c>
      <c r="U10" s="11" t="str">
        <f>[6]Dezembro!$C$24</f>
        <v>*</v>
      </c>
      <c r="V10" s="11" t="str">
        <f>[6]Dezembro!$C$25</f>
        <v>*</v>
      </c>
      <c r="W10" s="11" t="str">
        <f>[6]Dezembro!$C$26</f>
        <v>*</v>
      </c>
      <c r="X10" s="11" t="str">
        <f>[6]Dezembro!$C$27</f>
        <v>*</v>
      </c>
      <c r="Y10" s="11" t="str">
        <f>[6]Dezembro!$C$28</f>
        <v>*</v>
      </c>
      <c r="Z10" s="11" t="str">
        <f>[6]Dezembro!$C$29</f>
        <v>*</v>
      </c>
      <c r="AA10" s="11" t="str">
        <f>[6]Dezembro!$C$30</f>
        <v>*</v>
      </c>
      <c r="AB10" s="11" t="str">
        <f>[6]Dezembro!$C$31</f>
        <v>*</v>
      </c>
      <c r="AC10" s="11" t="str">
        <f>[6]Dezembro!$C$32</f>
        <v>*</v>
      </c>
      <c r="AD10" s="11" t="str">
        <f>[6]Dezembro!$C$33</f>
        <v>*</v>
      </c>
      <c r="AE10" s="11" t="str">
        <f>[6]Dezembro!$C$34</f>
        <v>*</v>
      </c>
      <c r="AF10" s="11" t="str">
        <f>[6]Dezembro!$C$35</f>
        <v>*</v>
      </c>
      <c r="AG10" s="133" t="s">
        <v>226</v>
      </c>
      <c r="AH10" s="94" t="s">
        <v>226</v>
      </c>
    </row>
    <row r="11" spans="1:36" x14ac:dyDescent="0.2">
      <c r="A11" s="58" t="s">
        <v>64</v>
      </c>
      <c r="B11" s="11">
        <f>[7]Dezembro!$C$5</f>
        <v>34.4</v>
      </c>
      <c r="C11" s="11">
        <f>[7]Dezembro!$C$6</f>
        <v>33.6</v>
      </c>
      <c r="D11" s="11">
        <f>[7]Dezembro!$C$7</f>
        <v>31.8</v>
      </c>
      <c r="E11" s="11">
        <f>[7]Dezembro!$C$8</f>
        <v>30.3</v>
      </c>
      <c r="F11" s="11">
        <f>[7]Dezembro!$C$9</f>
        <v>29.1</v>
      </c>
      <c r="G11" s="11">
        <f>[7]Dezembro!$C$10</f>
        <v>31.4</v>
      </c>
      <c r="H11" s="11">
        <f>[7]Dezembro!$C$11</f>
        <v>32.9</v>
      </c>
      <c r="I11" s="11">
        <f>[7]Dezembro!$C$12</f>
        <v>34.5</v>
      </c>
      <c r="J11" s="11">
        <f>[7]Dezembro!$C$13</f>
        <v>28.2</v>
      </c>
      <c r="K11" s="11">
        <f>[7]Dezembro!$C$14</f>
        <v>31.8</v>
      </c>
      <c r="L11" s="11">
        <f>[7]Dezembro!$C$15</f>
        <v>28.2</v>
      </c>
      <c r="M11" s="11">
        <f>[7]Dezembro!$C$16</f>
        <v>32</v>
      </c>
      <c r="N11" s="11">
        <f>[7]Dezembro!$C$17</f>
        <v>31.3</v>
      </c>
      <c r="O11" s="11">
        <f>[7]Dezembro!$C$18</f>
        <v>30.6</v>
      </c>
      <c r="P11" s="11">
        <f>[7]Dezembro!$C$19</f>
        <v>32.299999999999997</v>
      </c>
      <c r="Q11" s="11">
        <f>[7]Dezembro!$C$20</f>
        <v>27.6</v>
      </c>
      <c r="R11" s="11">
        <f>[7]Dezembro!$C$21</f>
        <v>25.7</v>
      </c>
      <c r="S11" s="11">
        <f>[7]Dezembro!$C$22</f>
        <v>30.2</v>
      </c>
      <c r="T11" s="11">
        <f>[7]Dezembro!$C$23</f>
        <v>31.7</v>
      </c>
      <c r="U11" s="11">
        <f>[7]Dezembro!$C$24</f>
        <v>33.4</v>
      </c>
      <c r="V11" s="11">
        <f>[7]Dezembro!$C$25</f>
        <v>29.1</v>
      </c>
      <c r="W11" s="11">
        <f>[7]Dezembro!$C$26</f>
        <v>28.5</v>
      </c>
      <c r="X11" s="11">
        <f>[7]Dezembro!$C$27</f>
        <v>32.299999999999997</v>
      </c>
      <c r="Y11" s="11">
        <f>[7]Dezembro!$C$28</f>
        <v>32</v>
      </c>
      <c r="Z11" s="11">
        <f>[7]Dezembro!$C$29</f>
        <v>35.5</v>
      </c>
      <c r="AA11" s="11">
        <f>[7]Dezembro!$C$30</f>
        <v>36.200000000000003</v>
      </c>
      <c r="AB11" s="11">
        <f>[7]Dezembro!$C$31</f>
        <v>34.700000000000003</v>
      </c>
      <c r="AC11" s="11">
        <f>[7]Dezembro!$C$32</f>
        <v>33.6</v>
      </c>
      <c r="AD11" s="11">
        <f>[7]Dezembro!$C$33</f>
        <v>36.299999999999997</v>
      </c>
      <c r="AE11" s="11">
        <f>[7]Dezembro!$C$34</f>
        <v>36.1</v>
      </c>
      <c r="AF11" s="11">
        <f>[7]Dezembro!$C$35</f>
        <v>36.9</v>
      </c>
      <c r="AG11" s="133">
        <f t="shared" ref="AG11:AG12" si="7">MAX(B11:AF11)</f>
        <v>36.9</v>
      </c>
      <c r="AH11" s="94">
        <f t="shared" ref="AH11:AH12" si="8">AVERAGE(B11:AF11)</f>
        <v>32.006451612903234</v>
      </c>
    </row>
    <row r="12" spans="1:36" x14ac:dyDescent="0.2">
      <c r="A12" s="58" t="s">
        <v>41</v>
      </c>
      <c r="B12" s="11">
        <f>[8]Dezembro!$C$5</f>
        <v>29.8</v>
      </c>
      <c r="C12" s="11">
        <f>[8]Dezembro!$C$6</f>
        <v>33</v>
      </c>
      <c r="D12" s="11">
        <f>[8]Dezembro!$C$7</f>
        <v>31.2</v>
      </c>
      <c r="E12" s="11">
        <f>[8]Dezembro!$C$8</f>
        <v>33.700000000000003</v>
      </c>
      <c r="F12" s="11">
        <f>[8]Dezembro!$C$9</f>
        <v>28.9</v>
      </c>
      <c r="G12" s="11">
        <f>[8]Dezembro!$C$10</f>
        <v>30.3</v>
      </c>
      <c r="H12" s="11">
        <f>[8]Dezembro!$C$11</f>
        <v>32.5</v>
      </c>
      <c r="I12" s="11">
        <f>[8]Dezembro!$C$12</f>
        <v>30.7</v>
      </c>
      <c r="J12" s="11">
        <f>[8]Dezembro!$C$13</f>
        <v>28.4</v>
      </c>
      <c r="K12" s="11">
        <f>[8]Dezembro!$C$14</f>
        <v>31</v>
      </c>
      <c r="L12" s="11">
        <f>[8]Dezembro!$C$15</f>
        <v>31.8</v>
      </c>
      <c r="M12" s="11">
        <f>[8]Dezembro!$C$16</f>
        <v>34.200000000000003</v>
      </c>
      <c r="N12" s="11">
        <f>[8]Dezembro!$C$17</f>
        <v>33.299999999999997</v>
      </c>
      <c r="O12" s="11">
        <f>[8]Dezembro!$C$18</f>
        <v>34.4</v>
      </c>
      <c r="P12" s="11">
        <f>[8]Dezembro!$C$19</f>
        <v>33.799999999999997</v>
      </c>
      <c r="Q12" s="11">
        <f>[8]Dezembro!$C$20</f>
        <v>28.8</v>
      </c>
      <c r="R12" s="11">
        <f>[8]Dezembro!$C$21</f>
        <v>24.7</v>
      </c>
      <c r="S12" s="11">
        <f>[8]Dezembro!$C$22</f>
        <v>28.2</v>
      </c>
      <c r="T12" s="11">
        <f>[8]Dezembro!$C$23</f>
        <v>32.4</v>
      </c>
      <c r="U12" s="11">
        <f>[8]Dezembro!$C$24</f>
        <v>34.700000000000003</v>
      </c>
      <c r="V12" s="11">
        <f>[8]Dezembro!$C$25</f>
        <v>29.2</v>
      </c>
      <c r="W12" s="11">
        <f>[8]Dezembro!$C$26</f>
        <v>31.1</v>
      </c>
      <c r="X12" s="11">
        <f>[8]Dezembro!$C$27</f>
        <v>31.9</v>
      </c>
      <c r="Y12" s="11">
        <f>[8]Dezembro!$C$28</f>
        <v>34.4</v>
      </c>
      <c r="Z12" s="11">
        <f>[8]Dezembro!$C$29</f>
        <v>35.6</v>
      </c>
      <c r="AA12" s="11">
        <f>[8]Dezembro!$C$30</f>
        <v>35.5</v>
      </c>
      <c r="AB12" s="11">
        <f>[8]Dezembro!$C$31</f>
        <v>36.5</v>
      </c>
      <c r="AC12" s="11">
        <f>[8]Dezembro!$C$32</f>
        <v>35.700000000000003</v>
      </c>
      <c r="AD12" s="11">
        <f>[8]Dezembro!$C$33</f>
        <v>34.9</v>
      </c>
      <c r="AE12" s="11">
        <f>[8]Dezembro!$C$34</f>
        <v>37.6</v>
      </c>
      <c r="AF12" s="11">
        <f>[8]Dezembro!$C$35</f>
        <v>34.9</v>
      </c>
      <c r="AG12" s="133">
        <f t="shared" si="7"/>
        <v>37.6</v>
      </c>
      <c r="AH12" s="94">
        <f t="shared" si="8"/>
        <v>32.358064516129033</v>
      </c>
    </row>
    <row r="13" spans="1:36" x14ac:dyDescent="0.2">
      <c r="A13" s="58" t="s">
        <v>114</v>
      </c>
      <c r="B13" s="11" t="str">
        <f>[9]Dezembro!$C$5</f>
        <v>*</v>
      </c>
      <c r="C13" s="11" t="str">
        <f>[9]Dezembro!$C$6</f>
        <v>*</v>
      </c>
      <c r="D13" s="11" t="str">
        <f>[9]Dezembro!$C$7</f>
        <v>*</v>
      </c>
      <c r="E13" s="11" t="str">
        <f>[9]Dezembro!$C$8</f>
        <v>*</v>
      </c>
      <c r="F13" s="11" t="str">
        <f>[9]Dezembro!$C$9</f>
        <v>*</v>
      </c>
      <c r="G13" s="11" t="str">
        <f>[9]Dezembro!$C$10</f>
        <v>*</v>
      </c>
      <c r="H13" s="11" t="str">
        <f>[9]Dezembro!$C$11</f>
        <v>*</v>
      </c>
      <c r="I13" s="11" t="str">
        <f>[9]Dezembro!$C$12</f>
        <v>*</v>
      </c>
      <c r="J13" s="11" t="str">
        <f>[9]Dezembro!$C$13</f>
        <v>*</v>
      </c>
      <c r="K13" s="11" t="str">
        <f>[9]Dezembro!$C$14</f>
        <v>*</v>
      </c>
      <c r="L13" s="11" t="str">
        <f>[9]Dezembro!$C$15</f>
        <v>*</v>
      </c>
      <c r="M13" s="11" t="str">
        <f>[9]Dezembro!$C$16</f>
        <v>*</v>
      </c>
      <c r="N13" s="11" t="str">
        <f>[9]Dezembro!$C$17</f>
        <v>*</v>
      </c>
      <c r="O13" s="11" t="str">
        <f>[9]Dezembro!$C$18</f>
        <v>*</v>
      </c>
      <c r="P13" s="11" t="str">
        <f>[9]Dezembro!$C$19</f>
        <v>*</v>
      </c>
      <c r="Q13" s="11" t="str">
        <f>[9]Dezembro!$C$20</f>
        <v>*</v>
      </c>
      <c r="R13" s="11" t="str">
        <f>[9]Dezembro!$C$21</f>
        <v>*</v>
      </c>
      <c r="S13" s="11" t="str">
        <f>[9]Dezembro!$C$22</f>
        <v>*</v>
      </c>
      <c r="T13" s="11" t="str">
        <f>[9]Dezembro!$C$23</f>
        <v>*</v>
      </c>
      <c r="U13" s="11" t="str">
        <f>[9]Dezembro!$C$24</f>
        <v>*</v>
      </c>
      <c r="V13" s="11" t="str">
        <f>[9]Dezembro!$C$25</f>
        <v>*</v>
      </c>
      <c r="W13" s="11" t="str">
        <f>[9]Dezembro!$C$26</f>
        <v>*</v>
      </c>
      <c r="X13" s="11" t="str">
        <f>[9]Dezembro!$C$27</f>
        <v>*</v>
      </c>
      <c r="Y13" s="11" t="str">
        <f>[9]Dezembro!$C$28</f>
        <v>*</v>
      </c>
      <c r="Z13" s="11" t="str">
        <f>[9]Dezembro!$C$29</f>
        <v>*</v>
      </c>
      <c r="AA13" s="11" t="str">
        <f>[9]Dezembro!$C$30</f>
        <v>*</v>
      </c>
      <c r="AB13" s="11" t="str">
        <f>[9]Dezembro!$C$31</f>
        <v>*</v>
      </c>
      <c r="AC13" s="11" t="str">
        <f>[9]Dezembro!$C$32</f>
        <v>*</v>
      </c>
      <c r="AD13" s="11" t="str">
        <f>[9]Dezembro!$C$33</f>
        <v>*</v>
      </c>
      <c r="AE13" s="11" t="str">
        <f>[9]Dezembro!$C$34</f>
        <v>*</v>
      </c>
      <c r="AF13" s="11" t="str">
        <f>[9]Dezembro!$C$35</f>
        <v>*</v>
      </c>
      <c r="AG13" s="139" t="s">
        <v>226</v>
      </c>
      <c r="AH13" s="113" t="s">
        <v>226</v>
      </c>
    </row>
    <row r="14" spans="1:36" x14ac:dyDescent="0.2">
      <c r="A14" s="58" t="s">
        <v>118</v>
      </c>
      <c r="B14" s="11" t="str">
        <f>[10]Dezembro!$C$5</f>
        <v>*</v>
      </c>
      <c r="C14" s="11" t="str">
        <f>[10]Dezembro!$C$6</f>
        <v>*</v>
      </c>
      <c r="D14" s="11" t="str">
        <f>[10]Dezembro!$C$7</f>
        <v>*</v>
      </c>
      <c r="E14" s="11" t="str">
        <f>[10]Dezembro!$C$8</f>
        <v>*</v>
      </c>
      <c r="F14" s="11" t="str">
        <f>[10]Dezembro!$C$9</f>
        <v>*</v>
      </c>
      <c r="G14" s="11" t="str">
        <f>[10]Dezembro!$C$10</f>
        <v>*</v>
      </c>
      <c r="H14" s="11" t="str">
        <f>[10]Dezembro!$C$11</f>
        <v>*</v>
      </c>
      <c r="I14" s="11" t="str">
        <f>[10]Dezembro!$C$12</f>
        <v>*</v>
      </c>
      <c r="J14" s="11" t="str">
        <f>[10]Dezembro!$C$13</f>
        <v>*</v>
      </c>
      <c r="K14" s="11" t="str">
        <f>[10]Dezembro!$C$14</f>
        <v>*</v>
      </c>
      <c r="L14" s="11" t="str">
        <f>[10]Dezembro!$C$15</f>
        <v>*</v>
      </c>
      <c r="M14" s="11" t="str">
        <f>[10]Dezembro!$C$16</f>
        <v>*</v>
      </c>
      <c r="N14" s="11" t="str">
        <f>[10]Dezembro!$C$17</f>
        <v>*</v>
      </c>
      <c r="O14" s="11" t="str">
        <f>[10]Dezembro!$C$18</f>
        <v>*</v>
      </c>
      <c r="P14" s="11" t="str">
        <f>[10]Dezembro!$C$19</f>
        <v>*</v>
      </c>
      <c r="Q14" s="11" t="str">
        <f>[10]Dezembro!$C$20</f>
        <v>*</v>
      </c>
      <c r="R14" s="11" t="str">
        <f>[10]Dezembro!$C$21</f>
        <v>*</v>
      </c>
      <c r="S14" s="11" t="str">
        <f>[10]Dezembro!$C$22</f>
        <v>*</v>
      </c>
      <c r="T14" s="11" t="str">
        <f>[10]Dezembro!$C$23</f>
        <v>*</v>
      </c>
      <c r="U14" s="11" t="str">
        <f>[10]Dezembro!$C$24</f>
        <v>*</v>
      </c>
      <c r="V14" s="11" t="str">
        <f>[10]Dezembro!$C$25</f>
        <v>*</v>
      </c>
      <c r="W14" s="11" t="str">
        <f>[10]Dezembro!$C$26</f>
        <v>*</v>
      </c>
      <c r="X14" s="11" t="str">
        <f>[10]Dezembro!$C$27</f>
        <v>*</v>
      </c>
      <c r="Y14" s="11" t="str">
        <f>[10]Dezembro!$C$28</f>
        <v>*</v>
      </c>
      <c r="Z14" s="11" t="str">
        <f>[10]Dezembro!$C$29</f>
        <v>*</v>
      </c>
      <c r="AA14" s="11" t="str">
        <f>[10]Dezembro!$C$30</f>
        <v>*</v>
      </c>
      <c r="AB14" s="11" t="str">
        <f>[10]Dezembro!$C$31</f>
        <v>*</v>
      </c>
      <c r="AC14" s="11" t="str">
        <f>[10]Dezembro!$C$32</f>
        <v>*</v>
      </c>
      <c r="AD14" s="11" t="str">
        <f>[10]Dezembro!$C$33</f>
        <v>*</v>
      </c>
      <c r="AE14" s="11" t="str">
        <f>[10]Dezembro!$C$34</f>
        <v>*</v>
      </c>
      <c r="AF14" s="11" t="str">
        <f>[10]Dezembro!$C$35</f>
        <v>*</v>
      </c>
      <c r="AG14" s="139" t="s">
        <v>226</v>
      </c>
      <c r="AH14" s="113" t="s">
        <v>226</v>
      </c>
    </row>
    <row r="15" spans="1:36" x14ac:dyDescent="0.2">
      <c r="A15" s="58" t="s">
        <v>121</v>
      </c>
      <c r="B15" s="11" t="str">
        <f>[11]Dezembro!$C$5</f>
        <v>*</v>
      </c>
      <c r="C15" s="11" t="str">
        <f>[11]Dezembro!$C$6</f>
        <v>*</v>
      </c>
      <c r="D15" s="11" t="str">
        <f>[11]Dezembro!$C$7</f>
        <v>*</v>
      </c>
      <c r="E15" s="11" t="str">
        <f>[11]Dezembro!$C$8</f>
        <v>*</v>
      </c>
      <c r="F15" s="11" t="str">
        <f>[11]Dezembro!$C$9</f>
        <v>*</v>
      </c>
      <c r="G15" s="11" t="str">
        <f>[11]Dezembro!$C$10</f>
        <v>*</v>
      </c>
      <c r="H15" s="11" t="str">
        <f>[11]Dezembro!$C$11</f>
        <v>*</v>
      </c>
      <c r="I15" s="11" t="str">
        <f>[11]Dezembro!$C$12</f>
        <v>*</v>
      </c>
      <c r="J15" s="11">
        <f>[11]Dezembro!$C$13</f>
        <v>21.9</v>
      </c>
      <c r="K15" s="11">
        <f>[11]Dezembro!$C$14</f>
        <v>25.3</v>
      </c>
      <c r="L15" s="11" t="str">
        <f>[11]Dezembro!$C$15</f>
        <v>*</v>
      </c>
      <c r="M15" s="11" t="str">
        <f>[11]Dezembro!$C$16</f>
        <v>*</v>
      </c>
      <c r="N15" s="11" t="str">
        <f>[11]Dezembro!$C$17</f>
        <v>*</v>
      </c>
      <c r="O15" s="11" t="str">
        <f>[11]Dezembro!$C$18</f>
        <v>*</v>
      </c>
      <c r="P15" s="11" t="str">
        <f>[11]Dezembro!$C$19</f>
        <v>*</v>
      </c>
      <c r="Q15" s="11" t="str">
        <f>[11]Dezembro!$C$20</f>
        <v>*</v>
      </c>
      <c r="R15" s="11" t="str">
        <f>[11]Dezembro!$C$21</f>
        <v>*</v>
      </c>
      <c r="S15" s="11">
        <f>[11]Dezembro!$C$22</f>
        <v>27.5</v>
      </c>
      <c r="T15" s="11" t="str">
        <f>[11]Dezembro!$C$23</f>
        <v>*</v>
      </c>
      <c r="U15" s="11" t="str">
        <f>[11]Dezembro!$C$24</f>
        <v>*</v>
      </c>
      <c r="V15" s="11" t="str">
        <f>[11]Dezembro!$C$25</f>
        <v>*</v>
      </c>
      <c r="W15" s="11" t="str">
        <f>[11]Dezembro!$C$26</f>
        <v>*</v>
      </c>
      <c r="X15" s="11" t="str">
        <f>[11]Dezembro!$C$27</f>
        <v>*</v>
      </c>
      <c r="Y15" s="11" t="str">
        <f>[11]Dezembro!$C$28</f>
        <v>*</v>
      </c>
      <c r="Z15" s="11" t="str">
        <f>[11]Dezembro!$C$29</f>
        <v>*</v>
      </c>
      <c r="AA15" s="11">
        <f>[11]Dezembro!$C$30</f>
        <v>26.7</v>
      </c>
      <c r="AB15" s="11" t="str">
        <f>[11]Dezembro!$C$31</f>
        <v>*</v>
      </c>
      <c r="AC15" s="11">
        <f>[11]Dezembro!$C$32</f>
        <v>21.8</v>
      </c>
      <c r="AD15" s="11" t="str">
        <f>[11]Dezembro!$C$33</f>
        <v>*</v>
      </c>
      <c r="AE15" s="11" t="str">
        <f>[11]Dezembro!$C$34</f>
        <v>*</v>
      </c>
      <c r="AF15" s="11" t="str">
        <f>[11]Dezembro!$C$35</f>
        <v>*</v>
      </c>
      <c r="AG15" s="133">
        <f t="shared" ref="AG15" si="9">MAX(B15:AF15)</f>
        <v>27.5</v>
      </c>
      <c r="AH15" s="94">
        <f t="shared" ref="AH15" si="10">AVERAGE(B15:AF15)</f>
        <v>24.64</v>
      </c>
    </row>
    <row r="16" spans="1:36" x14ac:dyDescent="0.2">
      <c r="A16" s="58" t="s">
        <v>168</v>
      </c>
      <c r="B16" s="11" t="str">
        <f>[12]Dezembro!$C$5</f>
        <v>*</v>
      </c>
      <c r="C16" s="11" t="str">
        <f>[12]Dezembro!$C$6</f>
        <v>*</v>
      </c>
      <c r="D16" s="11" t="str">
        <f>[12]Dezembro!$C$7</f>
        <v>*</v>
      </c>
      <c r="E16" s="11" t="str">
        <f>[12]Dezembro!$C$8</f>
        <v>*</v>
      </c>
      <c r="F16" s="11" t="str">
        <f>[12]Dezembro!$C$9</f>
        <v>*</v>
      </c>
      <c r="G16" s="11" t="str">
        <f>[12]Dezembro!$C$10</f>
        <v>*</v>
      </c>
      <c r="H16" s="11" t="str">
        <f>[12]Dezembro!$C$11</f>
        <v>*</v>
      </c>
      <c r="I16" s="11" t="str">
        <f>[12]Dezembro!$C$12</f>
        <v>*</v>
      </c>
      <c r="J16" s="11" t="str">
        <f>[12]Dezembro!$C$13</f>
        <v>*</v>
      </c>
      <c r="K16" s="11" t="str">
        <f>[12]Dezembro!$C$14</f>
        <v>*</v>
      </c>
      <c r="L16" s="11" t="str">
        <f>[12]Dezembro!$C$15</f>
        <v>*</v>
      </c>
      <c r="M16" s="11" t="str">
        <f>[12]Dezembro!$C$16</f>
        <v>*</v>
      </c>
      <c r="N16" s="11" t="str">
        <f>[12]Dezembro!$C$17</f>
        <v>*</v>
      </c>
      <c r="O16" s="11" t="str">
        <f>[12]Dezembro!$C$18</f>
        <v>*</v>
      </c>
      <c r="P16" s="11" t="str">
        <f>[12]Dezembro!$C$19</f>
        <v>*</v>
      </c>
      <c r="Q16" s="11" t="str">
        <f>[12]Dezembro!$C$20</f>
        <v>*</v>
      </c>
      <c r="R16" s="11" t="str">
        <f>[12]Dezembro!$C$21</f>
        <v>*</v>
      </c>
      <c r="S16" s="11" t="str">
        <f>[12]Dezembro!$C$22</f>
        <v>*</v>
      </c>
      <c r="T16" s="11" t="str">
        <f>[12]Dezembro!$C$23</f>
        <v>*</v>
      </c>
      <c r="U16" s="11" t="str">
        <f>[12]Dezembro!$C$24</f>
        <v>*</v>
      </c>
      <c r="V16" s="11" t="str">
        <f>[12]Dezembro!$C$25</f>
        <v>*</v>
      </c>
      <c r="W16" s="11" t="str">
        <f>[12]Dezembro!$C$26</f>
        <v>*</v>
      </c>
      <c r="X16" s="11" t="str">
        <f>[12]Dezembro!$C$27</f>
        <v>*</v>
      </c>
      <c r="Y16" s="11" t="str">
        <f>[12]Dezembro!$C$28</f>
        <v>*</v>
      </c>
      <c r="Z16" s="11" t="str">
        <f>[12]Dezembro!$C$29</f>
        <v>*</v>
      </c>
      <c r="AA16" s="11" t="str">
        <f>[12]Dezembro!$C$30</f>
        <v>*</v>
      </c>
      <c r="AB16" s="11" t="str">
        <f>[12]Dezembro!$C$31</f>
        <v>*</v>
      </c>
      <c r="AC16" s="11" t="str">
        <f>[12]Dezembro!$C$32</f>
        <v>*</v>
      </c>
      <c r="AD16" s="11" t="str">
        <f>[12]Dezembro!$C$33</f>
        <v>*</v>
      </c>
      <c r="AE16" s="11" t="str">
        <f>[12]Dezembro!$C$34</f>
        <v>*</v>
      </c>
      <c r="AF16" s="11" t="str">
        <f>[12]Dezembro!$C$35</f>
        <v>*</v>
      </c>
      <c r="AG16" s="139" t="s">
        <v>226</v>
      </c>
      <c r="AH16" s="113" t="s">
        <v>226</v>
      </c>
      <c r="AJ16" s="12" t="s">
        <v>47</v>
      </c>
    </row>
    <row r="17" spans="1:39" x14ac:dyDescent="0.2">
      <c r="A17" s="58" t="s">
        <v>2</v>
      </c>
      <c r="B17" s="11">
        <f>[13]Dezembro!$C$5</f>
        <v>31.5</v>
      </c>
      <c r="C17" s="11">
        <f>[13]Dezembro!$C$6</f>
        <v>32.200000000000003</v>
      </c>
      <c r="D17" s="11">
        <f>[13]Dezembro!$C$7</f>
        <v>30.3</v>
      </c>
      <c r="E17" s="11">
        <f>[13]Dezembro!$C$8</f>
        <v>29.5</v>
      </c>
      <c r="F17" s="11">
        <f>[13]Dezembro!$C$9</f>
        <v>29.6</v>
      </c>
      <c r="G17" s="11">
        <f>[13]Dezembro!$C$10</f>
        <v>27.2</v>
      </c>
      <c r="H17" s="11">
        <f>[13]Dezembro!$C$11</f>
        <v>31.6</v>
      </c>
      <c r="I17" s="11">
        <f>[13]Dezembro!$C$12</f>
        <v>33.299999999999997</v>
      </c>
      <c r="J17" s="11">
        <f>[13]Dezembro!$C$13</f>
        <v>27.2</v>
      </c>
      <c r="K17" s="11">
        <f>[13]Dezembro!$C$14</f>
        <v>29.4</v>
      </c>
      <c r="L17" s="11">
        <f>[13]Dezembro!$C$15</f>
        <v>31.1</v>
      </c>
      <c r="M17" s="11">
        <f>[13]Dezembro!$C$16</f>
        <v>32.6</v>
      </c>
      <c r="N17" s="11">
        <f>[13]Dezembro!$C$17</f>
        <v>29.8</v>
      </c>
      <c r="O17" s="11">
        <f>[13]Dezembro!$C$18</f>
        <v>31.9</v>
      </c>
      <c r="P17" s="11">
        <f>[13]Dezembro!$C$19</f>
        <v>32.1</v>
      </c>
      <c r="Q17" s="11">
        <f>[13]Dezembro!$C$20</f>
        <v>32</v>
      </c>
      <c r="R17" s="11">
        <f>[13]Dezembro!$C$21</f>
        <v>28.1</v>
      </c>
      <c r="S17" s="11">
        <f>[13]Dezembro!$C$22</f>
        <v>28.9</v>
      </c>
      <c r="T17" s="11">
        <f>[13]Dezembro!$C$23</f>
        <v>31.6</v>
      </c>
      <c r="U17" s="11">
        <f>[13]Dezembro!$C$24</f>
        <v>32.799999999999997</v>
      </c>
      <c r="V17" s="11">
        <f>[13]Dezembro!$C$25</f>
        <v>28.7</v>
      </c>
      <c r="W17" s="11">
        <f>[13]Dezembro!$C$26</f>
        <v>26</v>
      </c>
      <c r="X17" s="11">
        <f>[13]Dezembro!$C$27</f>
        <v>31</v>
      </c>
      <c r="Y17" s="11">
        <f>[13]Dezembro!$C$28</f>
        <v>33.4</v>
      </c>
      <c r="Z17" s="11">
        <f>[13]Dezembro!$C$29</f>
        <v>34.700000000000003</v>
      </c>
      <c r="AA17" s="11">
        <f>[13]Dezembro!$C$30</f>
        <v>32.299999999999997</v>
      </c>
      <c r="AB17" s="11">
        <f>[13]Dezembro!$C$31</f>
        <v>34</v>
      </c>
      <c r="AC17" s="11">
        <f>[13]Dezembro!$C$32</f>
        <v>33.4</v>
      </c>
      <c r="AD17" s="11">
        <f>[13]Dezembro!$C$33</f>
        <v>32.6</v>
      </c>
      <c r="AE17" s="11">
        <f>[13]Dezembro!$C$34</f>
        <v>33.799999999999997</v>
      </c>
      <c r="AF17" s="11">
        <f>[13]Dezembro!$C$35</f>
        <v>33.200000000000003</v>
      </c>
      <c r="AG17" s="133">
        <f t="shared" ref="AG17:AG23" si="11">MAX(B17:AF17)</f>
        <v>34.700000000000003</v>
      </c>
      <c r="AH17" s="94">
        <f t="shared" ref="AH17:AH23" si="12">AVERAGE(B17:AF17)</f>
        <v>31.154838709677417</v>
      </c>
      <c r="AJ17" s="12" t="s">
        <v>47</v>
      </c>
    </row>
    <row r="18" spans="1:39" x14ac:dyDescent="0.2">
      <c r="A18" s="58" t="s">
        <v>3</v>
      </c>
      <c r="B18" s="11">
        <f>[14]Dezembro!$C$5</f>
        <v>33.6</v>
      </c>
      <c r="C18" s="11">
        <f>[14]Dezembro!$C$6</f>
        <v>32.4</v>
      </c>
      <c r="D18" s="11">
        <f>[14]Dezembro!$C$7</f>
        <v>31.7</v>
      </c>
      <c r="E18" s="11">
        <f>[14]Dezembro!$C$8</f>
        <v>31.2</v>
      </c>
      <c r="F18" s="11">
        <f>[14]Dezembro!$C$9</f>
        <v>32.4</v>
      </c>
      <c r="G18" s="11">
        <f>[14]Dezembro!$C$10</f>
        <v>30</v>
      </c>
      <c r="H18" s="11">
        <f>[14]Dezembro!$C$11</f>
        <v>33</v>
      </c>
      <c r="I18" s="11">
        <f>[14]Dezembro!$C$12</f>
        <v>34.4</v>
      </c>
      <c r="J18" s="11">
        <f>[14]Dezembro!$C$13</f>
        <v>31.2</v>
      </c>
      <c r="K18" s="11">
        <f>[14]Dezembro!$C$14</f>
        <v>31.9</v>
      </c>
      <c r="L18" s="11">
        <f>[14]Dezembro!$C$15</f>
        <v>29.3</v>
      </c>
      <c r="M18" s="11">
        <f>[14]Dezembro!$C$16</f>
        <v>32.299999999999997</v>
      </c>
      <c r="N18" s="11">
        <f>[14]Dezembro!$C$17</f>
        <v>30.6</v>
      </c>
      <c r="O18" s="11">
        <f>[14]Dezembro!$C$18</f>
        <v>32.200000000000003</v>
      </c>
      <c r="P18" s="11">
        <f>[14]Dezembro!$C$19</f>
        <v>33.5</v>
      </c>
      <c r="Q18" s="11">
        <f>[14]Dezembro!$C$20</f>
        <v>35.1</v>
      </c>
      <c r="R18" s="11">
        <f>[14]Dezembro!$C$21</f>
        <v>31.4</v>
      </c>
      <c r="S18" s="11">
        <f>[14]Dezembro!$C$22</f>
        <v>28.9</v>
      </c>
      <c r="T18" s="11">
        <f>[14]Dezembro!$C$23</f>
        <v>28</v>
      </c>
      <c r="U18" s="11">
        <f>[14]Dezembro!$C$24</f>
        <v>31.9</v>
      </c>
      <c r="V18" s="11">
        <f>[14]Dezembro!$C$25</f>
        <v>27.4</v>
      </c>
      <c r="W18" s="11">
        <f>[14]Dezembro!$C$26</f>
        <v>30.2</v>
      </c>
      <c r="X18" s="11">
        <f>[14]Dezembro!$C$27</f>
        <v>32.6</v>
      </c>
      <c r="Y18" s="11">
        <f>[14]Dezembro!$C$28</f>
        <v>32.6</v>
      </c>
      <c r="Z18" s="11">
        <f>[14]Dezembro!$C$29</f>
        <v>35.799999999999997</v>
      </c>
      <c r="AA18" s="11">
        <f>[14]Dezembro!$C$30</f>
        <v>33.799999999999997</v>
      </c>
      <c r="AB18" s="11">
        <f>[14]Dezembro!$C$31</f>
        <v>34.5</v>
      </c>
      <c r="AC18" s="11">
        <f>[14]Dezembro!$C$32</f>
        <v>33.5</v>
      </c>
      <c r="AD18" s="11">
        <f>[14]Dezembro!$C$33</f>
        <v>34.799999999999997</v>
      </c>
      <c r="AE18" s="11">
        <f>[14]Dezembro!$C$34</f>
        <v>35.4</v>
      </c>
      <c r="AF18" s="11">
        <f>[14]Dezembro!$C$35</f>
        <v>34.799999999999997</v>
      </c>
      <c r="AG18" s="133">
        <f t="shared" si="11"/>
        <v>35.799999999999997</v>
      </c>
      <c r="AH18" s="94">
        <f t="shared" si="12"/>
        <v>32.270967741935479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[15]Dezembro!$C$5</f>
        <v>30.8</v>
      </c>
      <c r="C19" s="11">
        <f>[15]Dezembro!$C$6</f>
        <v>31</v>
      </c>
      <c r="D19" s="11">
        <f>[15]Dezembro!$C$7</f>
        <v>30</v>
      </c>
      <c r="E19" s="11">
        <f>[15]Dezembro!$C$8</f>
        <v>30.8</v>
      </c>
      <c r="F19" s="11">
        <f>[15]Dezembro!$C$9</f>
        <v>31.1</v>
      </c>
      <c r="G19" s="11">
        <f>[15]Dezembro!$C$10</f>
        <v>29.7</v>
      </c>
      <c r="H19" s="11">
        <f>[15]Dezembro!$C$11</f>
        <v>30.6</v>
      </c>
      <c r="I19" s="11">
        <f>[15]Dezembro!$C$12</f>
        <v>31.5</v>
      </c>
      <c r="J19" s="11">
        <f>[15]Dezembro!$C$13</f>
        <v>31.2</v>
      </c>
      <c r="K19" s="11">
        <f>[15]Dezembro!$C$14</f>
        <v>29.3</v>
      </c>
      <c r="L19" s="11">
        <f>[15]Dezembro!$C$15</f>
        <v>27.4</v>
      </c>
      <c r="M19" s="11">
        <f>[15]Dezembro!$C$16</f>
        <v>30.9</v>
      </c>
      <c r="N19" s="11">
        <f>[15]Dezembro!$C$17</f>
        <v>29.1</v>
      </c>
      <c r="O19" s="11">
        <f>[15]Dezembro!$C$18</f>
        <v>29.1</v>
      </c>
      <c r="P19" s="11">
        <f>[15]Dezembro!$C$19</f>
        <v>30.4</v>
      </c>
      <c r="Q19" s="11">
        <f>[15]Dezembro!$C$20</f>
        <v>31.6</v>
      </c>
      <c r="R19" s="11">
        <f>[15]Dezembro!$C$21</f>
        <v>27.9</v>
      </c>
      <c r="S19" s="11">
        <f>[15]Dezembro!$C$22</f>
        <v>28.5</v>
      </c>
      <c r="T19" s="11">
        <f>[15]Dezembro!$C$23</f>
        <v>26.6</v>
      </c>
      <c r="U19" s="11">
        <f>[15]Dezembro!$C$24</f>
        <v>29.3</v>
      </c>
      <c r="V19" s="11">
        <f>[15]Dezembro!$C$25</f>
        <v>28.9</v>
      </c>
      <c r="W19" s="11">
        <f>[15]Dezembro!$C$26</f>
        <v>28.6</v>
      </c>
      <c r="X19" s="11">
        <f>[15]Dezembro!$C$27</f>
        <v>30.4</v>
      </c>
      <c r="Y19" s="11">
        <f>[15]Dezembro!$C$28</f>
        <v>31.5</v>
      </c>
      <c r="Z19" s="11">
        <f>[15]Dezembro!$C$29</f>
        <v>32.4</v>
      </c>
      <c r="AA19" s="11">
        <f>[15]Dezembro!$C$30</f>
        <v>32.1</v>
      </c>
      <c r="AB19" s="11">
        <f>[15]Dezembro!$C$31</f>
        <v>32.1</v>
      </c>
      <c r="AC19" s="11">
        <f>[15]Dezembro!$C$32</f>
        <v>30.3</v>
      </c>
      <c r="AD19" s="11">
        <f>[15]Dezembro!$C$33</f>
        <v>31.9</v>
      </c>
      <c r="AE19" s="11">
        <f>[15]Dezembro!$C$34</f>
        <v>32.299999999999997</v>
      </c>
      <c r="AF19" s="11">
        <f>[15]Dezembro!$C$35</f>
        <v>32.4</v>
      </c>
      <c r="AG19" s="133">
        <f t="shared" si="11"/>
        <v>32.4</v>
      </c>
      <c r="AH19" s="94">
        <f t="shared" si="12"/>
        <v>30.312903225806444</v>
      </c>
    </row>
    <row r="20" spans="1:39" x14ac:dyDescent="0.2">
      <c r="A20" s="58" t="s">
        <v>5</v>
      </c>
      <c r="B20" s="11">
        <f>[16]Dezembro!$C$5</f>
        <v>31.7</v>
      </c>
      <c r="C20" s="11">
        <f>[16]Dezembro!$C$6</f>
        <v>34.1</v>
      </c>
      <c r="D20" s="11">
        <f>[16]Dezembro!$C$7</f>
        <v>35.4</v>
      </c>
      <c r="E20" s="11">
        <f>[16]Dezembro!$C$8</f>
        <v>36.799999999999997</v>
      </c>
      <c r="F20" s="11">
        <f>[16]Dezembro!$C$9</f>
        <v>35.299999999999997</v>
      </c>
      <c r="G20" s="11">
        <f>[16]Dezembro!$C$10</f>
        <v>30.5</v>
      </c>
      <c r="H20" s="11">
        <f>[16]Dezembro!$C$11</f>
        <v>35.5</v>
      </c>
      <c r="I20" s="11">
        <f>[16]Dezembro!$C$12</f>
        <v>36.299999999999997</v>
      </c>
      <c r="J20" s="11">
        <f>[16]Dezembro!$C$13</f>
        <v>29</v>
      </c>
      <c r="K20" s="11">
        <f>[16]Dezembro!$C$14</f>
        <v>33.6</v>
      </c>
      <c r="L20" s="11">
        <f>[16]Dezembro!$C$15</f>
        <v>35.200000000000003</v>
      </c>
      <c r="M20" s="11">
        <f>[16]Dezembro!$C$16</f>
        <v>36.9</v>
      </c>
      <c r="N20" s="11">
        <f>[16]Dezembro!$C$17</f>
        <v>35.299999999999997</v>
      </c>
      <c r="O20" s="11">
        <f>[16]Dezembro!$C$18</f>
        <v>32.799999999999997</v>
      </c>
      <c r="P20" s="11">
        <f>[16]Dezembro!$C$19</f>
        <v>34.9</v>
      </c>
      <c r="Q20" s="11">
        <f>[16]Dezembro!$C$20</f>
        <v>35.299999999999997</v>
      </c>
      <c r="R20" s="11">
        <f>[16]Dezembro!$C$21</f>
        <v>27.1</v>
      </c>
      <c r="S20" s="11">
        <f>[16]Dezembro!$C$22</f>
        <v>32.200000000000003</v>
      </c>
      <c r="T20" s="11">
        <f>[16]Dezembro!$C$23</f>
        <v>33</v>
      </c>
      <c r="U20" s="11">
        <f>[16]Dezembro!$C$24</f>
        <v>33.4</v>
      </c>
      <c r="V20" s="11">
        <f>[16]Dezembro!$C$25</f>
        <v>30.9</v>
      </c>
      <c r="W20" s="11">
        <f>[16]Dezembro!$C$26</f>
        <v>30.1</v>
      </c>
      <c r="X20" s="11">
        <f>[16]Dezembro!$C$27</f>
        <v>32.299999999999997</v>
      </c>
      <c r="Y20" s="11">
        <f>[16]Dezembro!$C$28</f>
        <v>34.799999999999997</v>
      </c>
      <c r="Z20" s="11">
        <f>[16]Dezembro!$C$29</f>
        <v>35.6</v>
      </c>
      <c r="AA20" s="11">
        <f>[16]Dezembro!$C$30</f>
        <v>34.6</v>
      </c>
      <c r="AB20" s="11">
        <f>[16]Dezembro!$C$31</f>
        <v>36.200000000000003</v>
      </c>
      <c r="AC20" s="11">
        <f>[16]Dezembro!$C$32</f>
        <v>35.5</v>
      </c>
      <c r="AD20" s="11">
        <f>[16]Dezembro!$C$33</f>
        <v>35.5</v>
      </c>
      <c r="AE20" s="11">
        <f>[16]Dezembro!$C$34</f>
        <v>34.6</v>
      </c>
      <c r="AF20" s="11">
        <f>[16]Dezembro!$C$35</f>
        <v>32.6</v>
      </c>
      <c r="AG20" s="133">
        <f t="shared" si="11"/>
        <v>36.9</v>
      </c>
      <c r="AH20" s="94">
        <f t="shared" si="12"/>
        <v>33.774193548387096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[17]Dezembro!$C$5</f>
        <v>31.6</v>
      </c>
      <c r="C21" s="11">
        <f>[17]Dezembro!$C$6</f>
        <v>31.4</v>
      </c>
      <c r="D21" s="11">
        <f>[17]Dezembro!$C$7</f>
        <v>31</v>
      </c>
      <c r="E21" s="11">
        <f>[17]Dezembro!$C$8</f>
        <v>31.3</v>
      </c>
      <c r="F21" s="11">
        <f>[17]Dezembro!$C$9</f>
        <v>31.1</v>
      </c>
      <c r="G21" s="11">
        <f>[17]Dezembro!$C$10</f>
        <v>29.4</v>
      </c>
      <c r="H21" s="11">
        <f>[17]Dezembro!$C$11</f>
        <v>31.9</v>
      </c>
      <c r="I21" s="11">
        <f>[17]Dezembro!$C$12</f>
        <v>32.200000000000003</v>
      </c>
      <c r="J21" s="11">
        <f>[17]Dezembro!$C$13</f>
        <v>31.8</v>
      </c>
      <c r="K21" s="11">
        <f>[17]Dezembro!$C$14</f>
        <v>30.6</v>
      </c>
      <c r="L21" s="11">
        <f>[17]Dezembro!$C$15</f>
        <v>30</v>
      </c>
      <c r="M21" s="11">
        <f>[17]Dezembro!$C$16</f>
        <v>31.8</v>
      </c>
      <c r="N21" s="11">
        <f>[17]Dezembro!$C$17</f>
        <v>29.9</v>
      </c>
      <c r="O21" s="11">
        <f>[17]Dezembro!$C$18</f>
        <v>32.299999999999997</v>
      </c>
      <c r="P21" s="11">
        <f>[17]Dezembro!$C$19</f>
        <v>33.4</v>
      </c>
      <c r="Q21" s="11">
        <f>[17]Dezembro!$C$20</f>
        <v>33.9</v>
      </c>
      <c r="R21" s="11">
        <f>[17]Dezembro!$C$21</f>
        <v>29.5</v>
      </c>
      <c r="S21" s="11">
        <f>[17]Dezembro!$C$22</f>
        <v>30.4</v>
      </c>
      <c r="T21" s="11">
        <f>[17]Dezembro!$C$23</f>
        <v>30</v>
      </c>
      <c r="U21" s="11">
        <f>[17]Dezembro!$C$24</f>
        <v>32.9</v>
      </c>
      <c r="V21" s="11">
        <f>[17]Dezembro!$C$25</f>
        <v>29.3</v>
      </c>
      <c r="W21" s="11">
        <f>[17]Dezembro!$C$26</f>
        <v>26.8</v>
      </c>
      <c r="X21" s="11">
        <f>[17]Dezembro!$C$27</f>
        <v>31.5</v>
      </c>
      <c r="Y21" s="11">
        <f>[17]Dezembro!$C$28</f>
        <v>32.9</v>
      </c>
      <c r="Z21" s="11">
        <f>[17]Dezembro!$C$29</f>
        <v>33.799999999999997</v>
      </c>
      <c r="AA21" s="11">
        <f>[17]Dezembro!$C$30</f>
        <v>32.799999999999997</v>
      </c>
      <c r="AB21" s="11">
        <f>[17]Dezembro!$C$31</f>
        <v>33.9</v>
      </c>
      <c r="AC21" s="11">
        <f>[17]Dezembro!$C$32</f>
        <v>32.299999999999997</v>
      </c>
      <c r="AD21" s="11">
        <f>[17]Dezembro!$C$33</f>
        <v>33.299999999999997</v>
      </c>
      <c r="AE21" s="11">
        <f>[17]Dezembro!$C$34</f>
        <v>33.799999999999997</v>
      </c>
      <c r="AF21" s="11">
        <f>[17]Dezembro!$C$35</f>
        <v>32.4</v>
      </c>
      <c r="AG21" s="133">
        <f>MAX(B21:AF21)</f>
        <v>33.9</v>
      </c>
      <c r="AH21" s="94">
        <f>AVERAGE(B21:AF21)</f>
        <v>31.587096774193537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[18]Dezembro!$C$5</f>
        <v>30.7</v>
      </c>
      <c r="C22" s="11">
        <f>[18]Dezembro!$C$6</f>
        <v>32.5</v>
      </c>
      <c r="D22" s="11">
        <f>[18]Dezembro!$C$7</f>
        <v>32.799999999999997</v>
      </c>
      <c r="E22" s="11">
        <f>[18]Dezembro!$C$8</f>
        <v>35.6</v>
      </c>
      <c r="F22" s="11">
        <f>[18]Dezembro!$C$9</f>
        <v>34.6</v>
      </c>
      <c r="G22" s="11">
        <f>[18]Dezembro!$C$10</f>
        <v>30.5</v>
      </c>
      <c r="H22" s="11">
        <f>[18]Dezembro!$C$11</f>
        <v>33.5</v>
      </c>
      <c r="I22" s="11">
        <f>[18]Dezembro!$C$12</f>
        <v>35.200000000000003</v>
      </c>
      <c r="J22" s="11">
        <f>[18]Dezembro!$C$13</f>
        <v>32.1</v>
      </c>
      <c r="K22" s="11">
        <f>[18]Dezembro!$C$14</f>
        <v>29.9</v>
      </c>
      <c r="L22" s="11">
        <f>[18]Dezembro!$C$15</f>
        <v>32.700000000000003</v>
      </c>
      <c r="M22" s="11">
        <f>[18]Dezembro!$C$16</f>
        <v>34.4</v>
      </c>
      <c r="N22" s="11">
        <f>[18]Dezembro!$C$17</f>
        <v>31.9</v>
      </c>
      <c r="O22" s="11">
        <f>[18]Dezembro!$C$18</f>
        <v>33.6</v>
      </c>
      <c r="P22" s="11">
        <f>[18]Dezembro!$C$19</f>
        <v>34.200000000000003</v>
      </c>
      <c r="Q22" s="11">
        <f>[18]Dezembro!$C$20</f>
        <v>32.700000000000003</v>
      </c>
      <c r="R22" s="11">
        <f>[18]Dezembro!$C$21</f>
        <v>30</v>
      </c>
      <c r="S22" s="11">
        <f>[18]Dezembro!$C$22</f>
        <v>31.5</v>
      </c>
      <c r="T22" s="11">
        <f>[18]Dezembro!$C$23</f>
        <v>32.4</v>
      </c>
      <c r="U22" s="11">
        <f>[18]Dezembro!$C$24</f>
        <v>34.4</v>
      </c>
      <c r="V22" s="11">
        <f>[18]Dezembro!$C$25</f>
        <v>32.200000000000003</v>
      </c>
      <c r="W22" s="11">
        <f>[18]Dezembro!$C$26</f>
        <v>27.5</v>
      </c>
      <c r="X22" s="11">
        <f>[18]Dezembro!$C$27</f>
        <v>31.8</v>
      </c>
      <c r="Y22" s="11">
        <f>[18]Dezembro!$C$28</f>
        <v>34.9</v>
      </c>
      <c r="Z22" s="11">
        <f>[18]Dezembro!$C$29</f>
        <v>32.6</v>
      </c>
      <c r="AA22" s="11">
        <f>[18]Dezembro!$C$30</f>
        <v>34.200000000000003</v>
      </c>
      <c r="AB22" s="11">
        <f>[18]Dezembro!$C$31</f>
        <v>35.6</v>
      </c>
      <c r="AC22" s="11">
        <f>[18]Dezembro!$C$32</f>
        <v>35.299999999999997</v>
      </c>
      <c r="AD22" s="11">
        <f>[18]Dezembro!$C$33</f>
        <v>34.4</v>
      </c>
      <c r="AE22" s="11">
        <f>[18]Dezembro!$C$34</f>
        <v>35.9</v>
      </c>
      <c r="AF22" s="11">
        <f>[18]Dezembro!$C$35</f>
        <v>29.7</v>
      </c>
      <c r="AG22" s="133">
        <f t="shared" si="11"/>
        <v>35.9</v>
      </c>
      <c r="AH22" s="94">
        <f t="shared" si="12"/>
        <v>32.880645161290325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[19]Dezembro!$C$5</f>
        <v>32.9</v>
      </c>
      <c r="C23" s="11">
        <f>[19]Dezembro!$C$6</f>
        <v>31.6</v>
      </c>
      <c r="D23" s="11">
        <f>[19]Dezembro!$C$7</f>
        <v>30.3</v>
      </c>
      <c r="E23" s="11">
        <f>[19]Dezembro!$C$8</f>
        <v>31.1</v>
      </c>
      <c r="F23" s="11">
        <f>[19]Dezembro!$C$9</f>
        <v>24.4</v>
      </c>
      <c r="G23" s="11">
        <f>[19]Dezembro!$C$10</f>
        <v>29.5</v>
      </c>
      <c r="H23" s="11">
        <f>[19]Dezembro!$C$11</f>
        <v>30.3</v>
      </c>
      <c r="I23" s="11">
        <f>[19]Dezembro!$C$12</f>
        <v>30.9</v>
      </c>
      <c r="J23" s="11">
        <f>[19]Dezembro!$C$13</f>
        <v>25.9</v>
      </c>
      <c r="K23" s="11">
        <f>[19]Dezembro!$C$14</f>
        <v>30.9</v>
      </c>
      <c r="L23" s="11">
        <f>[19]Dezembro!$C$15</f>
        <v>32.299999999999997</v>
      </c>
      <c r="M23" s="11">
        <f>[19]Dezembro!$C$16</f>
        <v>33.6</v>
      </c>
      <c r="N23" s="11">
        <f>[19]Dezembro!$C$17</f>
        <v>31</v>
      </c>
      <c r="O23" s="11">
        <f>[19]Dezembro!$C$18</f>
        <v>30.3</v>
      </c>
      <c r="P23" s="11">
        <f>[19]Dezembro!$C$19</f>
        <v>32.1</v>
      </c>
      <c r="Q23" s="11">
        <f>[19]Dezembro!$C$20</f>
        <v>26.5</v>
      </c>
      <c r="R23" s="11">
        <f>[19]Dezembro!$C$21</f>
        <v>23.3</v>
      </c>
      <c r="S23" s="11">
        <f>[19]Dezembro!$C$22</f>
        <v>28.2</v>
      </c>
      <c r="T23" s="11">
        <f>[19]Dezembro!$C$23</f>
        <v>29.4</v>
      </c>
      <c r="U23" s="11">
        <f>[19]Dezembro!$C$24</f>
        <v>32.6</v>
      </c>
      <c r="V23" s="11">
        <f>[19]Dezembro!$C$25</f>
        <v>25</v>
      </c>
      <c r="W23" s="11">
        <f>[19]Dezembro!$C$26</f>
        <v>29.5</v>
      </c>
      <c r="X23" s="11">
        <f>[19]Dezembro!$C$27</f>
        <v>30.9</v>
      </c>
      <c r="Y23" s="11">
        <f>[19]Dezembro!$C$28</f>
        <v>32.1</v>
      </c>
      <c r="Z23" s="11">
        <f>[19]Dezembro!$C$29</f>
        <v>33.700000000000003</v>
      </c>
      <c r="AA23" s="11">
        <f>[19]Dezembro!$C$30</f>
        <v>34</v>
      </c>
      <c r="AB23" s="11">
        <f>[19]Dezembro!$C$31</f>
        <v>34.299999999999997</v>
      </c>
      <c r="AC23" s="11">
        <f>[19]Dezembro!$C$32</f>
        <v>35.1</v>
      </c>
      <c r="AD23" s="11">
        <f>[19]Dezembro!$C$33</f>
        <v>33.1</v>
      </c>
      <c r="AE23" s="11">
        <f>[19]Dezembro!$C$34</f>
        <v>35.4</v>
      </c>
      <c r="AF23" s="11">
        <f>[19]Dezembro!$C$35</f>
        <v>34.799999999999997</v>
      </c>
      <c r="AG23" s="133">
        <f t="shared" si="11"/>
        <v>35.4</v>
      </c>
      <c r="AH23" s="94">
        <f t="shared" si="12"/>
        <v>30.806451612903228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[20]Dezembro!$C$5</f>
        <v>*</v>
      </c>
      <c r="C24" s="11" t="str">
        <f>[20]Dezembro!$C$6</f>
        <v>*</v>
      </c>
      <c r="D24" s="11" t="str">
        <f>[20]Dezembro!$C$7</f>
        <v>*</v>
      </c>
      <c r="E24" s="11" t="str">
        <f>[20]Dezembro!$C$8</f>
        <v>*</v>
      </c>
      <c r="F24" s="11" t="str">
        <f>[20]Dezembro!$C$9</f>
        <v>*</v>
      </c>
      <c r="G24" s="11" t="str">
        <f>[20]Dezembro!$C$10</f>
        <v>*</v>
      </c>
      <c r="H24" s="11" t="str">
        <f>[20]Dezembro!$C$11</f>
        <v>*</v>
      </c>
      <c r="I24" s="11" t="str">
        <f>[20]Dezembro!$C$12</f>
        <v>*</v>
      </c>
      <c r="J24" s="11" t="str">
        <f>[20]Dezembro!$C$13</f>
        <v>*</v>
      </c>
      <c r="K24" s="11" t="str">
        <f>[20]Dezembro!$C$14</f>
        <v>*</v>
      </c>
      <c r="L24" s="11" t="str">
        <f>[20]Dezembro!$C$15</f>
        <v>*</v>
      </c>
      <c r="M24" s="11" t="str">
        <f>[20]Dezembro!$C$16</f>
        <v>*</v>
      </c>
      <c r="N24" s="11" t="str">
        <f>[20]Dezembro!$C$17</f>
        <v>*</v>
      </c>
      <c r="O24" s="11" t="str">
        <f>[20]Dezembro!$C$18</f>
        <v>*</v>
      </c>
      <c r="P24" s="11" t="str">
        <f>[20]Dezembro!$C$19</f>
        <v>*</v>
      </c>
      <c r="Q24" s="11" t="str">
        <f>[20]Dezembro!$C$20</f>
        <v>*</v>
      </c>
      <c r="R24" s="11" t="str">
        <f>[20]Dezembro!$C$21</f>
        <v>*</v>
      </c>
      <c r="S24" s="11" t="str">
        <f>[20]Dezembro!$C$22</f>
        <v>*</v>
      </c>
      <c r="T24" s="11" t="str">
        <f>[20]Dezembro!$C$23</f>
        <v>*</v>
      </c>
      <c r="U24" s="11" t="str">
        <f>[20]Dezembro!$C$24</f>
        <v>*</v>
      </c>
      <c r="V24" s="11" t="str">
        <f>[20]Dezembro!$C$25</f>
        <v>*</v>
      </c>
      <c r="W24" s="11" t="str">
        <f>[20]Dezembro!$C$26</f>
        <v>*</v>
      </c>
      <c r="X24" s="11" t="str">
        <f>[20]Dezembro!$C$27</f>
        <v>*</v>
      </c>
      <c r="Y24" s="11" t="str">
        <f>[20]Dezembro!$C$28</f>
        <v>*</v>
      </c>
      <c r="Z24" s="11" t="str">
        <f>[20]Dezembro!$C$29</f>
        <v>*</v>
      </c>
      <c r="AA24" s="11" t="str">
        <f>[20]Dezembro!$C$30</f>
        <v>*</v>
      </c>
      <c r="AB24" s="11" t="str">
        <f>[20]Dezembro!$C$31</f>
        <v>*</v>
      </c>
      <c r="AC24" s="11" t="str">
        <f>[20]Dezembro!$C$32</f>
        <v>*</v>
      </c>
      <c r="AD24" s="11" t="str">
        <f>[20]Dezembro!$C$33</f>
        <v>*</v>
      </c>
      <c r="AE24" s="11" t="str">
        <f>[20]Dezembro!$C$34</f>
        <v>*</v>
      </c>
      <c r="AF24" s="11" t="str">
        <f>[20]Dezembro!$C$35</f>
        <v>*</v>
      </c>
      <c r="AG24" s="133" t="s">
        <v>226</v>
      </c>
      <c r="AH24" s="94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[21]Dezembro!$C$5</f>
        <v>31</v>
      </c>
      <c r="C25" s="11">
        <f>[21]Dezembro!$C$6</f>
        <v>34.1</v>
      </c>
      <c r="D25" s="11">
        <f>[21]Dezembro!$C$7</f>
        <v>32.6</v>
      </c>
      <c r="E25" s="11">
        <f>[21]Dezembro!$C$8</f>
        <v>26.5</v>
      </c>
      <c r="F25" s="11">
        <f>[21]Dezembro!$C$9</f>
        <v>26.7</v>
      </c>
      <c r="G25" s="11">
        <f>[21]Dezembro!$C$10</f>
        <v>29.4</v>
      </c>
      <c r="H25" s="11">
        <f>[21]Dezembro!$C$11</f>
        <v>31</v>
      </c>
      <c r="I25" s="11">
        <f>[21]Dezembro!$C$12</f>
        <v>27.8</v>
      </c>
      <c r="J25" s="11">
        <f>[21]Dezembro!$C$13</f>
        <v>26.8</v>
      </c>
      <c r="K25" s="11">
        <f>[21]Dezembro!$C$14</f>
        <v>32.200000000000003</v>
      </c>
      <c r="L25" s="11">
        <f>[21]Dezembro!$C$15</f>
        <v>28</v>
      </c>
      <c r="M25" s="11">
        <f>[21]Dezembro!$C$16</f>
        <v>33.1</v>
      </c>
      <c r="N25" s="11">
        <f>[21]Dezembro!$C$17</f>
        <v>32.299999999999997</v>
      </c>
      <c r="O25" s="11">
        <f>[21]Dezembro!$C$18</f>
        <v>31.7</v>
      </c>
      <c r="P25" s="11">
        <f>[21]Dezembro!$C$19</f>
        <v>34.4</v>
      </c>
      <c r="Q25" s="11">
        <f>[21]Dezembro!$C$20</f>
        <v>25.7</v>
      </c>
      <c r="R25" s="11">
        <f>[21]Dezembro!$C$21</f>
        <v>23.8</v>
      </c>
      <c r="S25" s="11">
        <f>[21]Dezembro!$C$22</f>
        <v>29.2</v>
      </c>
      <c r="T25" s="11">
        <f>[21]Dezembro!$C$23</f>
        <v>26.1</v>
      </c>
      <c r="U25" s="11">
        <f>[21]Dezembro!$C$24</f>
        <v>32.9</v>
      </c>
      <c r="V25" s="11">
        <f>[21]Dezembro!$C$25</f>
        <v>29.5</v>
      </c>
      <c r="W25" s="11">
        <f>[21]Dezembro!$C$26</f>
        <v>29.5</v>
      </c>
      <c r="X25" s="11">
        <f>[21]Dezembro!$C$27</f>
        <v>30.5</v>
      </c>
      <c r="Y25" s="11">
        <f>[21]Dezembro!$C$28</f>
        <v>33.4</v>
      </c>
      <c r="Z25" s="11">
        <f>[21]Dezembro!$C$29</f>
        <v>35.6</v>
      </c>
      <c r="AA25" s="11">
        <f>[21]Dezembro!$C$30</f>
        <v>36.200000000000003</v>
      </c>
      <c r="AB25" s="11">
        <f>[21]Dezembro!$C$31</f>
        <v>36.1</v>
      </c>
      <c r="AC25" s="11">
        <f>[21]Dezembro!$C$32</f>
        <v>35</v>
      </c>
      <c r="AD25" s="11">
        <f>[21]Dezembro!$C$33</f>
        <v>37.6</v>
      </c>
      <c r="AE25" s="11">
        <f>[21]Dezembro!$C$34</f>
        <v>38.200000000000003</v>
      </c>
      <c r="AF25" s="11">
        <f>[21]Dezembro!$C$35</f>
        <v>37.200000000000003</v>
      </c>
      <c r="AG25" s="133">
        <f t="shared" ref="AG25:AG26" si="13">MAX(B25:AF25)</f>
        <v>38.200000000000003</v>
      </c>
      <c r="AH25" s="94">
        <f t="shared" ref="AH25:AH26" si="14">AVERAGE(B25:AF25)</f>
        <v>31.422580645161293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[22]Dezembro!$C$5</f>
        <v>34</v>
      </c>
      <c r="C26" s="11">
        <f>[22]Dezembro!$C$6</f>
        <v>31.1</v>
      </c>
      <c r="D26" s="11">
        <f>[22]Dezembro!$C$7</f>
        <v>31.5</v>
      </c>
      <c r="E26" s="11">
        <f>[22]Dezembro!$C$8</f>
        <v>31.3</v>
      </c>
      <c r="F26" s="11">
        <f>[22]Dezembro!$C$9</f>
        <v>25.8</v>
      </c>
      <c r="G26" s="11">
        <f>[22]Dezembro!$C$10</f>
        <v>30.7</v>
      </c>
      <c r="H26" s="11">
        <f>[22]Dezembro!$C$11</f>
        <v>31.5</v>
      </c>
      <c r="I26" s="11">
        <f>[22]Dezembro!$C$12</f>
        <v>32.5</v>
      </c>
      <c r="J26" s="11">
        <f>[22]Dezembro!$C$13</f>
        <v>26.7</v>
      </c>
      <c r="K26" s="11">
        <f>[22]Dezembro!$C$14</f>
        <v>31.3</v>
      </c>
      <c r="L26" s="11">
        <f>[22]Dezembro!$C$15</f>
        <v>32.700000000000003</v>
      </c>
      <c r="M26" s="11">
        <f>[22]Dezembro!$C$16</f>
        <v>34.4</v>
      </c>
      <c r="N26" s="11">
        <f>[22]Dezembro!$C$17</f>
        <v>31.8</v>
      </c>
      <c r="O26" s="11">
        <f>[22]Dezembro!$C$18</f>
        <v>31.2</v>
      </c>
      <c r="P26" s="11">
        <f>[22]Dezembro!$C$19</f>
        <v>32.6</v>
      </c>
      <c r="Q26" s="11">
        <f>[22]Dezembro!$C$20</f>
        <v>26</v>
      </c>
      <c r="R26" s="11">
        <f>[22]Dezembro!$C$21</f>
        <v>25.1</v>
      </c>
      <c r="S26" s="11">
        <f>[22]Dezembro!$C$22</f>
        <v>28.9</v>
      </c>
      <c r="T26" s="11">
        <f>[22]Dezembro!$C$23</f>
        <v>30.3</v>
      </c>
      <c r="U26" s="11">
        <f>[22]Dezembro!$C$24</f>
        <v>32.9</v>
      </c>
      <c r="V26" s="11">
        <f>[22]Dezembro!$C$25</f>
        <v>26.2</v>
      </c>
      <c r="W26" s="11">
        <f>[22]Dezembro!$C$26</f>
        <v>30.7</v>
      </c>
      <c r="X26" s="11">
        <f>[22]Dezembro!$C$27</f>
        <v>31.9</v>
      </c>
      <c r="Y26" s="11">
        <f>[22]Dezembro!$C$28</f>
        <v>33.299999999999997</v>
      </c>
      <c r="Z26" s="11">
        <f>[22]Dezembro!$C$29</f>
        <v>34.9</v>
      </c>
      <c r="AA26" s="11">
        <f>[22]Dezembro!$C$30</f>
        <v>34.5</v>
      </c>
      <c r="AB26" s="11">
        <f>[22]Dezembro!$C$31</f>
        <v>35.1</v>
      </c>
      <c r="AC26" s="11">
        <f>[22]Dezembro!$C$32</f>
        <v>35</v>
      </c>
      <c r="AD26" s="11">
        <f>[22]Dezembro!$C$33</f>
        <v>33.799999999999997</v>
      </c>
      <c r="AE26" s="11">
        <f>[22]Dezembro!$C$34</f>
        <v>36.799999999999997</v>
      </c>
      <c r="AF26" s="11">
        <f>[22]Dezembro!$C$35</f>
        <v>36.5</v>
      </c>
      <c r="AG26" s="133">
        <f t="shared" si="13"/>
        <v>36.799999999999997</v>
      </c>
      <c r="AH26" s="94">
        <f t="shared" si="14"/>
        <v>31.645161290322573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[23]Dezembro!$C$5</f>
        <v>33.299999999999997</v>
      </c>
      <c r="C27" s="11">
        <f>[23]Dezembro!$C$6</f>
        <v>32.5</v>
      </c>
      <c r="D27" s="11">
        <f>[23]Dezembro!$C$7</f>
        <v>30.8</v>
      </c>
      <c r="E27" s="11">
        <f>[23]Dezembro!$C$8</f>
        <v>25.8</v>
      </c>
      <c r="F27" s="11">
        <f>[23]Dezembro!$C$9</f>
        <v>27.3</v>
      </c>
      <c r="G27" s="11">
        <f>[23]Dezembro!$C$10</f>
        <v>29.2</v>
      </c>
      <c r="H27" s="11">
        <f>[23]Dezembro!$C$11</f>
        <v>30.7</v>
      </c>
      <c r="I27" s="11">
        <f>[23]Dezembro!$C$12</f>
        <v>27.5</v>
      </c>
      <c r="J27" s="11">
        <f>[23]Dezembro!$C$13</f>
        <v>25.4</v>
      </c>
      <c r="K27" s="11">
        <f>[23]Dezembro!$C$14</f>
        <v>31</v>
      </c>
      <c r="L27" s="11">
        <f>[23]Dezembro!$C$15</f>
        <v>27.6</v>
      </c>
      <c r="M27" s="11">
        <f>[23]Dezembro!$C$16</f>
        <v>31.1</v>
      </c>
      <c r="N27" s="11">
        <f>[23]Dezembro!$C$17</f>
        <v>32.5</v>
      </c>
      <c r="O27" s="11">
        <f>[23]Dezembro!$C$18</f>
        <v>30.3</v>
      </c>
      <c r="P27" s="11">
        <f>[23]Dezembro!$C$19</f>
        <v>31.6</v>
      </c>
      <c r="Q27" s="11">
        <f>[23]Dezembro!$C$20</f>
        <v>23.9</v>
      </c>
      <c r="R27" s="11">
        <f>[23]Dezembro!$C$21</f>
        <v>22.5</v>
      </c>
      <c r="S27" s="11">
        <f>[23]Dezembro!$C$22</f>
        <v>27.5</v>
      </c>
      <c r="T27" s="11">
        <f>[23]Dezembro!$C$23</f>
        <v>28</v>
      </c>
      <c r="U27" s="11">
        <f>[23]Dezembro!$C$24</f>
        <v>31.2</v>
      </c>
      <c r="V27" s="11">
        <f>[23]Dezembro!$C$25</f>
        <v>28.5</v>
      </c>
      <c r="W27" s="11">
        <f>[23]Dezembro!$C$26</f>
        <v>30</v>
      </c>
      <c r="X27" s="11">
        <f>[23]Dezembro!$C$27</f>
        <v>30.8</v>
      </c>
      <c r="Y27" s="11">
        <f>[23]Dezembro!$C$28</f>
        <v>32.4</v>
      </c>
      <c r="Z27" s="11">
        <f>[23]Dezembro!$C$29</f>
        <v>34.6</v>
      </c>
      <c r="AA27" s="11">
        <f>[23]Dezembro!$C$30</f>
        <v>35.299999999999997</v>
      </c>
      <c r="AB27" s="11">
        <f>[23]Dezembro!$C$31</f>
        <v>35.299999999999997</v>
      </c>
      <c r="AC27" s="11">
        <f>[23]Dezembro!$C$32</f>
        <v>34.200000000000003</v>
      </c>
      <c r="AD27" s="11">
        <f>[23]Dezembro!$C$33</f>
        <v>35.700000000000003</v>
      </c>
      <c r="AE27" s="11">
        <f>[23]Dezembro!$C$34</f>
        <v>36.9</v>
      </c>
      <c r="AF27" s="11">
        <f>[23]Dezembro!$C$35</f>
        <v>36.299999999999997</v>
      </c>
      <c r="AG27" s="133">
        <f>MAX(B27:AF27)</f>
        <v>36.9</v>
      </c>
      <c r="AH27" s="94">
        <f>AVERAGE(B27:AF27)</f>
        <v>30.63548387096774</v>
      </c>
      <c r="AJ27" t="s">
        <v>47</v>
      </c>
    </row>
    <row r="28" spans="1:39" x14ac:dyDescent="0.2">
      <c r="A28" s="58" t="s">
        <v>9</v>
      </c>
      <c r="B28" s="11">
        <f>[24]Dezembro!$C$5</f>
        <v>31.9</v>
      </c>
      <c r="C28" s="11">
        <f>[24]Dezembro!$C$6</f>
        <v>33.200000000000003</v>
      </c>
      <c r="D28" s="11">
        <f>[24]Dezembro!$C$7</f>
        <v>31.8</v>
      </c>
      <c r="E28" s="11">
        <f>[24]Dezembro!$C$8</f>
        <v>29.5</v>
      </c>
      <c r="F28" s="11">
        <f>[24]Dezembro!$C$9</f>
        <v>26.4</v>
      </c>
      <c r="G28" s="11">
        <f>[24]Dezembro!$C$10</f>
        <v>30.8</v>
      </c>
      <c r="H28" s="11">
        <f>[24]Dezembro!$C$11</f>
        <v>32.200000000000003</v>
      </c>
      <c r="I28" s="11">
        <f>[24]Dezembro!$C$12</f>
        <v>32.9</v>
      </c>
      <c r="J28" s="11">
        <f>[24]Dezembro!$C$13</f>
        <v>26.8</v>
      </c>
      <c r="K28" s="11">
        <f>[24]Dezembro!$C$14</f>
        <v>31.6</v>
      </c>
      <c r="L28" s="11">
        <f>[24]Dezembro!$C$15</f>
        <v>31.8</v>
      </c>
      <c r="M28" s="11">
        <f>[24]Dezembro!$C$16</f>
        <v>33.200000000000003</v>
      </c>
      <c r="N28" s="11">
        <f>[24]Dezembro!$C$17</f>
        <v>32.299999999999997</v>
      </c>
      <c r="O28" s="11">
        <f>[24]Dezembro!$C$18</f>
        <v>28.9</v>
      </c>
      <c r="P28" s="11">
        <f>[24]Dezembro!$C$19</f>
        <v>31.9</v>
      </c>
      <c r="Q28" s="11">
        <f>[24]Dezembro!$C$20</f>
        <v>26.4</v>
      </c>
      <c r="R28" s="11">
        <f>[24]Dezembro!$C$21</f>
        <v>26.8</v>
      </c>
      <c r="S28" s="11">
        <f>[24]Dezembro!$C$22</f>
        <v>29.7</v>
      </c>
      <c r="T28" s="11">
        <f>[24]Dezembro!$C$23</f>
        <v>31.9</v>
      </c>
      <c r="U28" s="11">
        <f>[24]Dezembro!$C$24</f>
        <v>32.4</v>
      </c>
      <c r="V28" s="11">
        <f>[24]Dezembro!$C$25</f>
        <v>26.3</v>
      </c>
      <c r="W28" s="11">
        <f>[24]Dezembro!$C$26</f>
        <v>31.1</v>
      </c>
      <c r="X28" s="11">
        <f>[24]Dezembro!$C$27</f>
        <v>32.5</v>
      </c>
      <c r="Y28" s="11">
        <f>[24]Dezembro!$C$28</f>
        <v>33.799999999999997</v>
      </c>
      <c r="Z28" s="11">
        <f>[24]Dezembro!$C$29</f>
        <v>35.6</v>
      </c>
      <c r="AA28" s="11">
        <f>[24]Dezembro!$C$30</f>
        <v>35.700000000000003</v>
      </c>
      <c r="AB28" s="11">
        <f>[24]Dezembro!$C$31</f>
        <v>35.5</v>
      </c>
      <c r="AC28" s="11">
        <f>[24]Dezembro!$C$32</f>
        <v>34</v>
      </c>
      <c r="AD28" s="11">
        <f>[24]Dezembro!$C$33</f>
        <v>36.700000000000003</v>
      </c>
      <c r="AE28" s="11">
        <f>[24]Dezembro!$C$34</f>
        <v>37.1</v>
      </c>
      <c r="AF28" s="11">
        <f>[24]Dezembro!$C$35</f>
        <v>37.5</v>
      </c>
      <c r="AG28" s="133">
        <f>MAX(B28:AF28)</f>
        <v>37.5</v>
      </c>
      <c r="AH28" s="94">
        <f>AVERAGE(B28:AF28)</f>
        <v>31.877419354838711</v>
      </c>
      <c r="AL28" t="s">
        <v>47</v>
      </c>
    </row>
    <row r="29" spans="1:39" x14ac:dyDescent="0.2">
      <c r="A29" s="58" t="s">
        <v>42</v>
      </c>
      <c r="B29" s="11">
        <f>[25]Dezembro!$C$5</f>
        <v>32.5</v>
      </c>
      <c r="C29" s="11">
        <f>[25]Dezembro!$C$6</f>
        <v>33</v>
      </c>
      <c r="D29" s="11">
        <f>[25]Dezembro!$C$7</f>
        <v>33.299999999999997</v>
      </c>
      <c r="E29" s="11">
        <f>[25]Dezembro!$C$8</f>
        <v>32.299999999999997</v>
      </c>
      <c r="F29" s="11">
        <f>[25]Dezembro!$C$9</f>
        <v>29.4</v>
      </c>
      <c r="G29" s="11">
        <f>[25]Dezembro!$C$10</f>
        <v>31</v>
      </c>
      <c r="H29" s="11">
        <f>[25]Dezembro!$C$11</f>
        <v>32.6</v>
      </c>
      <c r="I29" s="11">
        <f>[25]Dezembro!$C$12</f>
        <v>32.4</v>
      </c>
      <c r="J29" s="11">
        <f>[25]Dezembro!$C$13</f>
        <v>30</v>
      </c>
      <c r="K29" s="11">
        <f>[25]Dezembro!$C$14</f>
        <v>30.4</v>
      </c>
      <c r="L29" s="11">
        <f>[25]Dezembro!$C$15</f>
        <v>31.3</v>
      </c>
      <c r="M29" s="11">
        <f>[25]Dezembro!$C$16</f>
        <v>33.1</v>
      </c>
      <c r="N29" s="11">
        <f>[25]Dezembro!$C$17</f>
        <v>32.700000000000003</v>
      </c>
      <c r="O29" s="11">
        <f>[25]Dezembro!$C$18</f>
        <v>32.9</v>
      </c>
      <c r="P29" s="11">
        <f>[25]Dezembro!$C$19</f>
        <v>32.700000000000003</v>
      </c>
      <c r="Q29" s="11">
        <f>[25]Dezembro!$C$20</f>
        <v>29.9</v>
      </c>
      <c r="R29" s="11">
        <f>[25]Dezembro!$C$21</f>
        <v>26.7</v>
      </c>
      <c r="S29" s="11">
        <f>[25]Dezembro!$C$22</f>
        <v>29.4</v>
      </c>
      <c r="T29" s="11">
        <f>[25]Dezembro!$C$23</f>
        <v>32.4</v>
      </c>
      <c r="U29" s="11">
        <f>[25]Dezembro!$C$24</f>
        <v>32.4</v>
      </c>
      <c r="V29" s="11">
        <f>[25]Dezembro!$C$25</f>
        <v>29.6</v>
      </c>
      <c r="W29" s="11">
        <f>[25]Dezembro!$C$26</f>
        <v>31.4</v>
      </c>
      <c r="X29" s="11">
        <f>[25]Dezembro!$C$27</f>
        <v>31.9</v>
      </c>
      <c r="Y29" s="11">
        <f>[25]Dezembro!$C$28</f>
        <v>32.4</v>
      </c>
      <c r="Z29" s="11">
        <f>[25]Dezembro!$C$29</f>
        <v>32.9</v>
      </c>
      <c r="AA29" s="11">
        <f>[25]Dezembro!$C$30</f>
        <v>33</v>
      </c>
      <c r="AB29" s="11">
        <f>[25]Dezembro!$C$31</f>
        <v>33.9</v>
      </c>
      <c r="AC29" s="11">
        <f>[25]Dezembro!$C$32</f>
        <v>32.799999999999997</v>
      </c>
      <c r="AD29" s="11">
        <f>[25]Dezembro!$C$33</f>
        <v>32.200000000000003</v>
      </c>
      <c r="AE29" s="11">
        <f>[25]Dezembro!$C$34</f>
        <v>33.5</v>
      </c>
      <c r="AF29" s="11">
        <f>[25]Dezembro!$C$35</f>
        <v>32.299999999999997</v>
      </c>
      <c r="AG29" s="133">
        <f>MAX(B29:AF29)</f>
        <v>33.9</v>
      </c>
      <c r="AH29" s="94">
        <f>AVERAGE(B29:AF29)</f>
        <v>31.816129032258054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[26]Dezembro!$C$5</f>
        <v>32.6</v>
      </c>
      <c r="C30" s="11">
        <f>[26]Dezembro!$C$6</f>
        <v>33.799999999999997</v>
      </c>
      <c r="D30" s="11">
        <f>[26]Dezembro!$C$7</f>
        <v>31.9</v>
      </c>
      <c r="E30" s="11">
        <f>[26]Dezembro!$C$8</f>
        <v>26.1</v>
      </c>
      <c r="F30" s="11">
        <f>[26]Dezembro!$C$9</f>
        <v>26.8</v>
      </c>
      <c r="G30" s="11">
        <f>[26]Dezembro!$C$10</f>
        <v>30.5</v>
      </c>
      <c r="H30" s="11">
        <f>[26]Dezembro!$C$11</f>
        <v>31.5</v>
      </c>
      <c r="I30" s="11">
        <f>[26]Dezembro!$C$12</f>
        <v>30.8</v>
      </c>
      <c r="J30" s="11">
        <f>[26]Dezembro!$C$13</f>
        <v>25.2</v>
      </c>
      <c r="K30" s="11">
        <f>[26]Dezembro!$C$14</f>
        <v>32.1</v>
      </c>
      <c r="L30" s="11">
        <f>[26]Dezembro!$C$15</f>
        <v>28.5</v>
      </c>
      <c r="M30" s="11">
        <f>[26]Dezembro!$C$16</f>
        <v>32.5</v>
      </c>
      <c r="N30" s="11">
        <f>[26]Dezembro!$C$17</f>
        <v>32.4</v>
      </c>
      <c r="O30" s="11">
        <f>[26]Dezembro!$C$18</f>
        <v>30.5</v>
      </c>
      <c r="P30" s="11">
        <f>[26]Dezembro!$C$19</f>
        <v>33</v>
      </c>
      <c r="Q30" s="11">
        <f>[26]Dezembro!$C$20</f>
        <v>28.1</v>
      </c>
      <c r="R30" s="11">
        <f>[26]Dezembro!$C$21</f>
        <v>21.7</v>
      </c>
      <c r="S30" s="11">
        <f>[26]Dezembro!$C$22</f>
        <v>27.7</v>
      </c>
      <c r="T30" s="11">
        <f>[26]Dezembro!$C$23</f>
        <v>30.3</v>
      </c>
      <c r="U30" s="11">
        <f>[26]Dezembro!$C$24</f>
        <v>32.9</v>
      </c>
      <c r="V30" s="11">
        <f>[26]Dezembro!$C$25</f>
        <v>27.5</v>
      </c>
      <c r="W30" s="11">
        <f>[26]Dezembro!$C$26</f>
        <v>30.4</v>
      </c>
      <c r="X30" s="11">
        <f>[26]Dezembro!$C$27</f>
        <v>31.6</v>
      </c>
      <c r="Y30" s="11">
        <f>[26]Dezembro!$C$28</f>
        <v>33.200000000000003</v>
      </c>
      <c r="Z30" s="11">
        <f>[26]Dezembro!$C$29</f>
        <v>35.4</v>
      </c>
      <c r="AA30" s="11">
        <f>[26]Dezembro!$C$30</f>
        <v>35.4</v>
      </c>
      <c r="AB30" s="11">
        <f>[26]Dezembro!$C$31</f>
        <v>35.799999999999997</v>
      </c>
      <c r="AC30" s="11">
        <f>[26]Dezembro!$C$32</f>
        <v>35.200000000000003</v>
      </c>
      <c r="AD30" s="11">
        <f>[26]Dezembro!$C$33</f>
        <v>34.700000000000003</v>
      </c>
      <c r="AE30" s="11">
        <f>[26]Dezembro!$C$34</f>
        <v>36.5</v>
      </c>
      <c r="AF30" s="11">
        <f>[26]Dezembro!$C$35</f>
        <v>36.299999999999997</v>
      </c>
      <c r="AG30" s="133">
        <f t="shared" ref="AG30:AG31" si="15">MAX(B30:AF30)</f>
        <v>36.5</v>
      </c>
      <c r="AH30" s="94">
        <f t="shared" ref="AH30:AH31" si="16">AVERAGE(B30:AF30)</f>
        <v>31.319354838709678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[27]Dezembro!$C$5</f>
        <v>31.2</v>
      </c>
      <c r="C31" s="11">
        <f>[27]Dezembro!$C$6</f>
        <v>33.1</v>
      </c>
      <c r="D31" s="11">
        <f>[27]Dezembro!$C$7</f>
        <v>30.7</v>
      </c>
      <c r="E31" s="11">
        <f>[27]Dezembro!$C$8</f>
        <v>28.8</v>
      </c>
      <c r="F31" s="11">
        <f>[27]Dezembro!$C$9</f>
        <v>25.7</v>
      </c>
      <c r="G31" s="11">
        <f>[27]Dezembro!$C$10</f>
        <v>29.1</v>
      </c>
      <c r="H31" s="11">
        <f>[27]Dezembro!$C$11</f>
        <v>31.3</v>
      </c>
      <c r="I31" s="11">
        <f>[27]Dezembro!$C$12</f>
        <v>30.4</v>
      </c>
      <c r="J31" s="11">
        <f>[27]Dezembro!$C$13</f>
        <v>24.9</v>
      </c>
      <c r="K31" s="11">
        <f>[27]Dezembro!$C$14</f>
        <v>30.2</v>
      </c>
      <c r="L31" s="11">
        <f>[27]Dezembro!$C$15</f>
        <v>31.3</v>
      </c>
      <c r="M31" s="11">
        <f>[27]Dezembro!$C$16</f>
        <v>33.200000000000003</v>
      </c>
      <c r="N31" s="11">
        <f>[27]Dezembro!$C$17</f>
        <v>32</v>
      </c>
      <c r="O31" s="11">
        <f>[27]Dezembro!$C$18</f>
        <v>31.9</v>
      </c>
      <c r="P31" s="11">
        <f>[27]Dezembro!$C$19</f>
        <v>32.1</v>
      </c>
      <c r="Q31" s="11">
        <f>[27]Dezembro!$C$20</f>
        <v>28</v>
      </c>
      <c r="R31" s="11">
        <f>[27]Dezembro!$C$21</f>
        <v>21.9</v>
      </c>
      <c r="S31" s="11">
        <f>[27]Dezembro!$C$22</f>
        <v>26.8</v>
      </c>
      <c r="T31" s="11">
        <f>[27]Dezembro!$C$23</f>
        <v>30.1</v>
      </c>
      <c r="U31" s="11">
        <f>[27]Dezembro!$C$24</f>
        <v>31.7</v>
      </c>
      <c r="V31" s="11">
        <f>[27]Dezembro!$C$25</f>
        <v>26.2</v>
      </c>
      <c r="W31" s="11">
        <f>[27]Dezembro!$C$26</f>
        <v>29.5</v>
      </c>
      <c r="X31" s="11">
        <f>[27]Dezembro!$C$27</f>
        <v>30.9</v>
      </c>
      <c r="Y31" s="11">
        <f>[27]Dezembro!$C$28</f>
        <v>32.6</v>
      </c>
      <c r="Z31" s="11">
        <f>[27]Dezembro!$C$29</f>
        <v>34.4</v>
      </c>
      <c r="AA31" s="11">
        <f>[27]Dezembro!$C$30</f>
        <v>33.700000000000003</v>
      </c>
      <c r="AB31" s="11">
        <f>[27]Dezembro!$C$31</f>
        <v>35.6</v>
      </c>
      <c r="AC31" s="11">
        <f>[27]Dezembro!$C$32</f>
        <v>35.1</v>
      </c>
      <c r="AD31" s="11">
        <f>[27]Dezembro!$C$33</f>
        <v>34</v>
      </c>
      <c r="AE31" s="11">
        <f>[27]Dezembro!$C$34</f>
        <v>35.4</v>
      </c>
      <c r="AF31" s="11">
        <f>[27]Dezembro!$C$35</f>
        <v>35.700000000000003</v>
      </c>
      <c r="AG31" s="133">
        <f t="shared" si="15"/>
        <v>35.700000000000003</v>
      </c>
      <c r="AH31" s="94">
        <f t="shared" si="16"/>
        <v>30.887096774193552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[28]Dezembro!$C$5</f>
        <v>*</v>
      </c>
      <c r="C32" s="11" t="str">
        <f>[28]Dezembro!$C$6</f>
        <v>*</v>
      </c>
      <c r="D32" s="11" t="str">
        <f>[28]Dezembro!$C$7</f>
        <v>*</v>
      </c>
      <c r="E32" s="11" t="str">
        <f>[28]Dezembro!$C$8</f>
        <v>*</v>
      </c>
      <c r="F32" s="11" t="str">
        <f>[28]Dezembro!$C$9</f>
        <v>*</v>
      </c>
      <c r="G32" s="11">
        <f>[28]Dezembro!$C$10</f>
        <v>31</v>
      </c>
      <c r="H32" s="11">
        <f>[28]Dezembro!$C$11</f>
        <v>31.2</v>
      </c>
      <c r="I32" s="11">
        <f>[28]Dezembro!$C$12</f>
        <v>32.200000000000003</v>
      </c>
      <c r="J32" s="11">
        <f>[28]Dezembro!$C$13</f>
        <v>27.1</v>
      </c>
      <c r="K32" s="11">
        <f>[28]Dezembro!$C$14</f>
        <v>31.4</v>
      </c>
      <c r="L32" s="11">
        <f>[28]Dezembro!$C$15</f>
        <v>25.8</v>
      </c>
      <c r="M32" s="11" t="str">
        <f>[28]Dezembro!$C$16</f>
        <v>*</v>
      </c>
      <c r="N32" s="11" t="str">
        <f>[28]Dezembro!$C$17</f>
        <v>*</v>
      </c>
      <c r="O32" s="11" t="str">
        <f>[28]Dezembro!$C$18</f>
        <v>*</v>
      </c>
      <c r="P32" s="11" t="str">
        <f>[28]Dezembro!$C$19</f>
        <v>*</v>
      </c>
      <c r="Q32" s="11" t="str">
        <f>[28]Dezembro!$C$20</f>
        <v>*</v>
      </c>
      <c r="R32" s="11" t="str">
        <f>[28]Dezembro!$C$21</f>
        <v>*</v>
      </c>
      <c r="S32" s="11" t="str">
        <f>[28]Dezembro!$C$22</f>
        <v>*</v>
      </c>
      <c r="T32" s="11" t="str">
        <f>[28]Dezembro!$C$23</f>
        <v>*</v>
      </c>
      <c r="U32" s="11" t="str">
        <f>[28]Dezembro!$C$24</f>
        <v>*</v>
      </c>
      <c r="V32" s="11" t="str">
        <f>[28]Dezembro!$C$25</f>
        <v>*</v>
      </c>
      <c r="W32" s="11" t="str">
        <f>[28]Dezembro!$C$26</f>
        <v>*</v>
      </c>
      <c r="X32" s="11" t="str">
        <f>[28]Dezembro!$C$27</f>
        <v>*</v>
      </c>
      <c r="Y32" s="11" t="str">
        <f>[28]Dezembro!$C$28</f>
        <v>*</v>
      </c>
      <c r="Z32" s="11" t="str">
        <f>[28]Dezembro!$C$29</f>
        <v>*</v>
      </c>
      <c r="AA32" s="11" t="str">
        <f>[28]Dezembro!$C$30</f>
        <v>*</v>
      </c>
      <c r="AB32" s="11" t="str">
        <f>[28]Dezembro!$C$31</f>
        <v>*</v>
      </c>
      <c r="AC32" s="11" t="str">
        <f>[28]Dezembro!$C$32</f>
        <v>*</v>
      </c>
      <c r="AD32" s="11" t="str">
        <f>[28]Dezembro!$C$33</f>
        <v>*</v>
      </c>
      <c r="AE32" s="11" t="str">
        <f>[28]Dezembro!$C$34</f>
        <v>*</v>
      </c>
      <c r="AF32" s="11" t="str">
        <f>[28]Dezembro!$C$35</f>
        <v>*</v>
      </c>
      <c r="AG32" s="133">
        <f t="shared" ref="AG32" si="17">MAX(B32:AF32)</f>
        <v>32.200000000000003</v>
      </c>
      <c r="AH32" s="94">
        <f t="shared" ref="AH32" si="18">AVERAGE(B32:AF32)</f>
        <v>29.783333333333335</v>
      </c>
      <c r="AL32" t="s">
        <v>47</v>
      </c>
      <c r="AM32" s="12" t="s">
        <v>47</v>
      </c>
    </row>
    <row r="33" spans="1:39" s="5" customFormat="1" x14ac:dyDescent="0.2">
      <c r="A33" s="58" t="s">
        <v>12</v>
      </c>
      <c r="B33" s="11">
        <f>[29]Dezembro!$C$5</f>
        <v>31.8</v>
      </c>
      <c r="C33" s="11">
        <f>[29]Dezembro!$C$6</f>
        <v>33.799999999999997</v>
      </c>
      <c r="D33" s="11">
        <f>[29]Dezembro!$C$7</f>
        <v>32.200000000000003</v>
      </c>
      <c r="E33" s="11">
        <f>[29]Dezembro!$C$8</f>
        <v>33.9</v>
      </c>
      <c r="F33" s="11">
        <f>[29]Dezembro!$C$9</f>
        <v>29.2</v>
      </c>
      <c r="G33" s="11">
        <f>[29]Dezembro!$C$10</f>
        <v>31.3</v>
      </c>
      <c r="H33" s="11">
        <f>[29]Dezembro!$C$11</f>
        <v>33.1</v>
      </c>
      <c r="I33" s="11">
        <f>[29]Dezembro!$C$12</f>
        <v>32.5</v>
      </c>
      <c r="J33" s="11">
        <f>[29]Dezembro!$C$13</f>
        <v>27.9</v>
      </c>
      <c r="K33" s="11">
        <f>[29]Dezembro!$C$14</f>
        <v>31.1</v>
      </c>
      <c r="L33" s="11">
        <f>[29]Dezembro!$C$15</f>
        <v>31.8</v>
      </c>
      <c r="M33" s="11">
        <f>[29]Dezembro!$C$16</f>
        <v>35.1</v>
      </c>
      <c r="N33" s="11">
        <f>[29]Dezembro!$C$17</f>
        <v>31.2</v>
      </c>
      <c r="O33" s="11">
        <f>[29]Dezembro!$C$18</f>
        <v>32.299999999999997</v>
      </c>
      <c r="P33" s="11">
        <f>[29]Dezembro!$C$19</f>
        <v>34.200000000000003</v>
      </c>
      <c r="Q33" s="11">
        <f>[29]Dezembro!$C$20</f>
        <v>32.5</v>
      </c>
      <c r="R33" s="11">
        <f>[29]Dezembro!$C$21</f>
        <v>28.1</v>
      </c>
      <c r="S33" s="11">
        <f>[29]Dezembro!$C$22</f>
        <v>31.3</v>
      </c>
      <c r="T33" s="11">
        <f>[29]Dezembro!$C$23</f>
        <v>32</v>
      </c>
      <c r="U33" s="11">
        <f>[29]Dezembro!$C$24</f>
        <v>34.5</v>
      </c>
      <c r="V33" s="11">
        <f>[29]Dezembro!$C$25</f>
        <v>30.1</v>
      </c>
      <c r="W33" s="11">
        <f>[29]Dezembro!$C$26</f>
        <v>31.5</v>
      </c>
      <c r="X33" s="11">
        <f>[29]Dezembro!$C$27</f>
        <v>32.5</v>
      </c>
      <c r="Y33" s="11">
        <f>[29]Dezembro!$C$28</f>
        <v>34.4</v>
      </c>
      <c r="Z33" s="11">
        <f>[29]Dezembro!$C$29</f>
        <v>34.799999999999997</v>
      </c>
      <c r="AA33" s="11">
        <f>[29]Dezembro!$C$30</f>
        <v>34.6</v>
      </c>
      <c r="AB33" s="11">
        <f>[29]Dezembro!$C$31</f>
        <v>35.299999999999997</v>
      </c>
      <c r="AC33" s="11">
        <f>[29]Dezembro!$C$32</f>
        <v>34.6</v>
      </c>
      <c r="AD33" s="11">
        <f>[29]Dezembro!$C$33</f>
        <v>33.5</v>
      </c>
      <c r="AE33" s="11">
        <f>[29]Dezembro!$C$34</f>
        <v>36.799999999999997</v>
      </c>
      <c r="AF33" s="11">
        <f>[29]Dezembro!$C$35</f>
        <v>34.299999999999997</v>
      </c>
      <c r="AG33" s="133">
        <f t="shared" ref="AG33:AG35" si="19">MAX(B33:AF33)</f>
        <v>36.799999999999997</v>
      </c>
      <c r="AH33" s="94">
        <f t="shared" ref="AH33:AH35" si="20">AVERAGE(B33:AF33)</f>
        <v>32.651612903225804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[30]Dezembro!$C$5</f>
        <v>33.6</v>
      </c>
      <c r="C34" s="11">
        <f>[30]Dezembro!$C$6</f>
        <v>32.200000000000003</v>
      </c>
      <c r="D34" s="11">
        <f>[30]Dezembro!$C$7</f>
        <v>34.1</v>
      </c>
      <c r="E34" s="11">
        <f>[30]Dezembro!$C$8</f>
        <v>34.4</v>
      </c>
      <c r="F34" s="11">
        <f>[30]Dezembro!$C$9</f>
        <v>35.700000000000003</v>
      </c>
      <c r="G34" s="11">
        <f>[30]Dezembro!$C$10</f>
        <v>29.9</v>
      </c>
      <c r="H34" s="11">
        <f>[30]Dezembro!$C$11</f>
        <v>35.5</v>
      </c>
      <c r="I34" s="11">
        <f>[30]Dezembro!$C$12</f>
        <v>34.700000000000003</v>
      </c>
      <c r="J34" s="11">
        <f>[30]Dezembro!$C$13</f>
        <v>28.6</v>
      </c>
      <c r="K34" s="11">
        <f>[30]Dezembro!$C$14</f>
        <v>32.799999999999997</v>
      </c>
      <c r="L34" s="11">
        <f>[30]Dezembro!$C$15</f>
        <v>34.200000000000003</v>
      </c>
      <c r="M34" s="11">
        <f>[30]Dezembro!$C$16</f>
        <v>36.9</v>
      </c>
      <c r="N34" s="11">
        <f>[30]Dezembro!$C$17</f>
        <v>34.4</v>
      </c>
      <c r="O34" s="11">
        <f>[30]Dezembro!$C$18</f>
        <v>34.700000000000003</v>
      </c>
      <c r="P34" s="11">
        <f>[30]Dezembro!$C$19</f>
        <v>35.700000000000003</v>
      </c>
      <c r="Q34" s="11">
        <f>[30]Dezembro!$C$20</f>
        <v>34.700000000000003</v>
      </c>
      <c r="R34" s="11">
        <f>[30]Dezembro!$C$21</f>
        <v>30.3</v>
      </c>
      <c r="S34" s="11">
        <f>[30]Dezembro!$C$22</f>
        <v>32.200000000000003</v>
      </c>
      <c r="T34" s="11">
        <f>[30]Dezembro!$C$23</f>
        <v>34.200000000000003</v>
      </c>
      <c r="U34" s="11">
        <f>[30]Dezembro!$C$24</f>
        <v>35.700000000000003</v>
      </c>
      <c r="V34" s="11">
        <f>[30]Dezembro!$C$25</f>
        <v>32.4</v>
      </c>
      <c r="W34" s="11">
        <f>[30]Dezembro!$C$26</f>
        <v>30.4</v>
      </c>
      <c r="X34" s="11">
        <f>[30]Dezembro!$C$27</f>
        <v>32.700000000000003</v>
      </c>
      <c r="Y34" s="11">
        <f>[30]Dezembro!$C$28</f>
        <v>36.299999999999997</v>
      </c>
      <c r="Z34" s="11">
        <f>[30]Dezembro!$C$29</f>
        <v>35.700000000000003</v>
      </c>
      <c r="AA34" s="11">
        <f>[30]Dezembro!$C$30</f>
        <v>35.1</v>
      </c>
      <c r="AB34" s="11">
        <f>[30]Dezembro!$C$31</f>
        <v>37</v>
      </c>
      <c r="AC34" s="11">
        <f>[30]Dezembro!$C$32</f>
        <v>35.799999999999997</v>
      </c>
      <c r="AD34" s="11">
        <f>[30]Dezembro!$C$33</f>
        <v>36.299999999999997</v>
      </c>
      <c r="AE34" s="11">
        <f>[30]Dezembro!$C$34</f>
        <v>37.4</v>
      </c>
      <c r="AF34" s="11">
        <f>[30]Dezembro!$C$35</f>
        <v>28.9</v>
      </c>
      <c r="AG34" s="133">
        <f t="shared" si="19"/>
        <v>37.4</v>
      </c>
      <c r="AH34" s="94">
        <f t="shared" si="20"/>
        <v>33.951612903225808</v>
      </c>
    </row>
    <row r="35" spans="1:39" x14ac:dyDescent="0.2">
      <c r="A35" s="58" t="s">
        <v>173</v>
      </c>
      <c r="B35" s="11">
        <f>[31]Dezembro!$C$5</f>
        <v>31.3</v>
      </c>
      <c r="C35" s="11">
        <f>[31]Dezembro!$C$6</f>
        <v>32.1</v>
      </c>
      <c r="D35" s="11">
        <f>[31]Dezembro!$C$7</f>
        <v>31.2</v>
      </c>
      <c r="E35" s="11">
        <f>[31]Dezembro!$C$8</f>
        <v>32.5</v>
      </c>
      <c r="F35" s="11">
        <f>[31]Dezembro!$C$9</f>
        <v>28.5</v>
      </c>
      <c r="G35" s="11">
        <f>[31]Dezembro!$C$10</f>
        <v>29.4</v>
      </c>
      <c r="H35" s="11">
        <f>[31]Dezembro!$C$11</f>
        <v>31.3</v>
      </c>
      <c r="I35" s="11">
        <f>[31]Dezembro!$C$12</f>
        <v>33.6</v>
      </c>
      <c r="J35" s="11">
        <f>[31]Dezembro!$C$13</f>
        <v>29</v>
      </c>
      <c r="K35" s="11">
        <f>[31]Dezembro!$C$14</f>
        <v>31.6</v>
      </c>
      <c r="L35" s="11">
        <f>[31]Dezembro!$C$15</f>
        <v>32.4</v>
      </c>
      <c r="M35" s="11">
        <f>[31]Dezembro!$C$16</f>
        <v>34.1</v>
      </c>
      <c r="N35" s="11">
        <f>[31]Dezembro!$C$17</f>
        <v>31.4</v>
      </c>
      <c r="O35" s="11">
        <f>[31]Dezembro!$C$18</f>
        <v>31.6</v>
      </c>
      <c r="P35" s="11">
        <f>[31]Dezembro!$C$19</f>
        <v>32.9</v>
      </c>
      <c r="Q35" s="11">
        <f>[31]Dezembro!$C$20</f>
        <v>29.5</v>
      </c>
      <c r="R35" s="11">
        <f>[31]Dezembro!$C$21</f>
        <v>27.9</v>
      </c>
      <c r="S35" s="11">
        <f>[31]Dezembro!$C$22</f>
        <v>29.4</v>
      </c>
      <c r="T35" s="11">
        <f>[31]Dezembro!$C$23</f>
        <v>30.9</v>
      </c>
      <c r="U35" s="11">
        <f>[31]Dezembro!$C$24</f>
        <v>34.5</v>
      </c>
      <c r="V35" s="11">
        <f>[31]Dezembro!$C$25</f>
        <v>28.7</v>
      </c>
      <c r="W35" s="11">
        <f>[31]Dezembro!$C$26</f>
        <v>30.4</v>
      </c>
      <c r="X35" s="11">
        <f>[31]Dezembro!$C$27</f>
        <v>31.3</v>
      </c>
      <c r="Y35" s="11">
        <f>[31]Dezembro!$C$28</f>
        <v>34.4</v>
      </c>
      <c r="Z35" s="11">
        <f>[31]Dezembro!$C$29</f>
        <v>35</v>
      </c>
      <c r="AA35" s="11">
        <f>[31]Dezembro!$C$30</f>
        <v>34.1</v>
      </c>
      <c r="AB35" s="11">
        <f>[31]Dezembro!$C$31</f>
        <v>34.299999999999997</v>
      </c>
      <c r="AC35" s="11">
        <f>[31]Dezembro!$C$32</f>
        <v>34.6</v>
      </c>
      <c r="AD35" s="11">
        <f>[31]Dezembro!$C$33</f>
        <v>33.5</v>
      </c>
      <c r="AE35" s="11">
        <f>[31]Dezembro!$C$34</f>
        <v>35.200000000000003</v>
      </c>
      <c r="AF35" s="11">
        <f>[31]Dezembro!$C$35</f>
        <v>35.799999999999997</v>
      </c>
      <c r="AG35" s="133">
        <f t="shared" si="19"/>
        <v>35.799999999999997</v>
      </c>
      <c r="AH35" s="94">
        <f t="shared" si="20"/>
        <v>32.012903225806454</v>
      </c>
    </row>
    <row r="36" spans="1:39" x14ac:dyDescent="0.2">
      <c r="A36" s="58" t="s">
        <v>144</v>
      </c>
      <c r="B36" s="11" t="str">
        <f>[32]Dezembro!$C$5</f>
        <v>*</v>
      </c>
      <c r="C36" s="11" t="str">
        <f>[32]Dezembro!$C$6</f>
        <v>*</v>
      </c>
      <c r="D36" s="11" t="str">
        <f>[32]Dezembro!$C$7</f>
        <v>*</v>
      </c>
      <c r="E36" s="11" t="str">
        <f>[32]Dezembro!$C$8</f>
        <v>*</v>
      </c>
      <c r="F36" s="11" t="str">
        <f>[32]Dezembro!$C$9</f>
        <v>*</v>
      </c>
      <c r="G36" s="11" t="str">
        <f>[32]Dezembro!$C$10</f>
        <v>*</v>
      </c>
      <c r="H36" s="11" t="str">
        <f>[32]Dezembro!$C$11</f>
        <v>*</v>
      </c>
      <c r="I36" s="11" t="str">
        <f>[32]Dezembro!$C$12</f>
        <v>*</v>
      </c>
      <c r="J36" s="11" t="str">
        <f>[32]Dezembro!$C$13</f>
        <v>*</v>
      </c>
      <c r="K36" s="11" t="str">
        <f>[32]Dezembro!$C$14</f>
        <v>*</v>
      </c>
      <c r="L36" s="11" t="str">
        <f>[32]Dezembro!$C$15</f>
        <v>*</v>
      </c>
      <c r="M36" s="11" t="str">
        <f>[32]Dezembro!$C$16</f>
        <v>*</v>
      </c>
      <c r="N36" s="11" t="str">
        <f>[32]Dezembro!$C$17</f>
        <v>*</v>
      </c>
      <c r="O36" s="11" t="str">
        <f>[32]Dezembro!$C$18</f>
        <v>*</v>
      </c>
      <c r="P36" s="11" t="str">
        <f>[32]Dezembro!$C$19</f>
        <v>*</v>
      </c>
      <c r="Q36" s="11" t="str">
        <f>[32]Dezembro!$C$20</f>
        <v>*</v>
      </c>
      <c r="R36" s="11" t="str">
        <f>[32]Dezembro!$C$21</f>
        <v>*</v>
      </c>
      <c r="S36" s="11" t="str">
        <f>[32]Dezembro!$C$22</f>
        <v>*</v>
      </c>
      <c r="T36" s="11" t="str">
        <f>[32]Dezembro!$C$23</f>
        <v>*</v>
      </c>
      <c r="U36" s="11" t="str">
        <f>[32]Dezembro!$C$24</f>
        <v>*</v>
      </c>
      <c r="V36" s="11" t="str">
        <f>[32]Dezembro!$C$25</f>
        <v>*</v>
      </c>
      <c r="W36" s="11" t="str">
        <f>[32]Dezembro!$C$26</f>
        <v>*</v>
      </c>
      <c r="X36" s="11" t="str">
        <f>[32]Dezembro!$C$27</f>
        <v>*</v>
      </c>
      <c r="Y36" s="11" t="str">
        <f>[32]Dezembro!$C$28</f>
        <v>*</v>
      </c>
      <c r="Z36" s="11" t="str">
        <f>[32]Dezembro!$C$29</f>
        <v>*</v>
      </c>
      <c r="AA36" s="11" t="str">
        <f>[32]Dezembro!$C$30</f>
        <v>*</v>
      </c>
      <c r="AB36" s="11" t="str">
        <f>[32]Dezembro!$C$31</f>
        <v>*</v>
      </c>
      <c r="AC36" s="11" t="str">
        <f>[32]Dezembro!$C$32</f>
        <v>*</v>
      </c>
      <c r="AD36" s="11" t="str">
        <f>[32]Dezembro!$C$33</f>
        <v>*</v>
      </c>
      <c r="AE36" s="11" t="str">
        <f>[32]Dezembro!$C$34</f>
        <v>*</v>
      </c>
      <c r="AF36" s="11" t="str">
        <f>[32]Dezembro!$C$35</f>
        <v>*</v>
      </c>
      <c r="AG36" s="133" t="s">
        <v>226</v>
      </c>
      <c r="AH36" s="94" t="s">
        <v>226</v>
      </c>
      <c r="AL36" t="s">
        <v>47</v>
      </c>
    </row>
    <row r="37" spans="1:39" x14ac:dyDescent="0.2">
      <c r="A37" s="58" t="s">
        <v>14</v>
      </c>
      <c r="B37" s="11">
        <f>[33]Dezembro!$C$5</f>
        <v>33</v>
      </c>
      <c r="C37" s="11">
        <f>[33]Dezembro!$C$6</f>
        <v>32</v>
      </c>
      <c r="D37" s="11">
        <f>[33]Dezembro!$C$7</f>
        <v>29.9</v>
      </c>
      <c r="E37" s="11">
        <f>[33]Dezembro!$C$8</f>
        <v>32.700000000000003</v>
      </c>
      <c r="F37" s="11">
        <f>[33]Dezembro!$C$9</f>
        <v>31.9</v>
      </c>
      <c r="G37" s="11">
        <f>[33]Dezembro!$C$10</f>
        <v>31.1</v>
      </c>
      <c r="H37" s="11">
        <f>[33]Dezembro!$C$11</f>
        <v>32.299999999999997</v>
      </c>
      <c r="I37" s="11">
        <f>[33]Dezembro!$C$12</f>
        <v>34.1</v>
      </c>
      <c r="J37" s="11">
        <f>[33]Dezembro!$C$13</f>
        <v>31.1</v>
      </c>
      <c r="K37" s="11">
        <f>[33]Dezembro!$C$14</f>
        <v>30.9</v>
      </c>
      <c r="L37" s="11">
        <f>[33]Dezembro!$C$15</f>
        <v>28.8</v>
      </c>
      <c r="M37" s="11">
        <f>[33]Dezembro!$C$16</f>
        <v>31.5</v>
      </c>
      <c r="N37" s="11">
        <f>[33]Dezembro!$C$17</f>
        <v>30.2</v>
      </c>
      <c r="O37" s="11">
        <f>[33]Dezembro!$C$18</f>
        <v>31.9</v>
      </c>
      <c r="P37" s="11">
        <f>[33]Dezembro!$C$19</f>
        <v>33.6</v>
      </c>
      <c r="Q37" s="11">
        <f>[33]Dezembro!$C$20</f>
        <v>36.200000000000003</v>
      </c>
      <c r="R37" s="11">
        <f>[33]Dezembro!$C$21</f>
        <v>32.299999999999997</v>
      </c>
      <c r="S37" s="11">
        <f>[33]Dezembro!$C$22</f>
        <v>29</v>
      </c>
      <c r="T37" s="11">
        <f>[33]Dezembro!$C$23</f>
        <v>28.5</v>
      </c>
      <c r="U37" s="11">
        <f>[33]Dezembro!$C$24</f>
        <v>32.299999999999997</v>
      </c>
      <c r="V37" s="11">
        <f>[33]Dezembro!$C$25</f>
        <v>29.1</v>
      </c>
      <c r="W37" s="11">
        <f>[33]Dezembro!$C$26</f>
        <v>30.3</v>
      </c>
      <c r="X37" s="11">
        <f>[33]Dezembro!$C$27</f>
        <v>31.9</v>
      </c>
      <c r="Y37" s="11">
        <f>[33]Dezembro!$C$28</f>
        <v>31.2</v>
      </c>
      <c r="Z37" s="11">
        <f>[33]Dezembro!$C$29</f>
        <v>36</v>
      </c>
      <c r="AA37" s="11">
        <f>[33]Dezembro!$C$30</f>
        <v>35.1</v>
      </c>
      <c r="AB37" s="11">
        <f>[33]Dezembro!$C$31</f>
        <v>34.5</v>
      </c>
      <c r="AC37" s="11">
        <f>[33]Dezembro!$C$32</f>
        <v>32.299999999999997</v>
      </c>
      <c r="AD37" s="11">
        <f>[33]Dezembro!$C$33</f>
        <v>35.1</v>
      </c>
      <c r="AE37" s="11">
        <f>[33]Dezembro!$C$34</f>
        <v>35.700000000000003</v>
      </c>
      <c r="AF37" s="11">
        <f>[33]Dezembro!$C$35</f>
        <v>35.4</v>
      </c>
      <c r="AG37" s="133">
        <f t="shared" ref="AG37:AG38" si="21">MAX(B37:AF37)</f>
        <v>36.200000000000003</v>
      </c>
      <c r="AH37" s="94">
        <f t="shared" ref="AH37:AH38" si="22">AVERAGE(B37:AF37)</f>
        <v>32.254838709677422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[34]Dezembro!$C$5</f>
        <v>30</v>
      </c>
      <c r="C38" s="11">
        <f>[34]Dezembro!$C$6</f>
        <v>30</v>
      </c>
      <c r="D38" s="11">
        <f>[34]Dezembro!$C$7</f>
        <v>30.3</v>
      </c>
      <c r="E38" s="11">
        <f>[34]Dezembro!$C$8</f>
        <v>30.6</v>
      </c>
      <c r="F38" s="11">
        <f>[34]Dezembro!$C$9</f>
        <v>31.9</v>
      </c>
      <c r="G38" s="11">
        <f>[34]Dezembro!$C$10</f>
        <v>28.6</v>
      </c>
      <c r="H38" s="11">
        <f>[34]Dezembro!$C$11</f>
        <v>31.1</v>
      </c>
      <c r="I38" s="11">
        <f>[34]Dezembro!$C$12</f>
        <v>30.6</v>
      </c>
      <c r="J38" s="11">
        <f>[34]Dezembro!$C$13</f>
        <v>32.6</v>
      </c>
      <c r="K38" s="11">
        <f>[34]Dezembro!$C$14</f>
        <v>29.7</v>
      </c>
      <c r="L38" s="11">
        <f>[34]Dezembro!$C$15</f>
        <v>29.1</v>
      </c>
      <c r="M38" s="11">
        <f>[34]Dezembro!$C$16</f>
        <v>30.4</v>
      </c>
      <c r="N38" s="11">
        <f>[34]Dezembro!$C$17</f>
        <v>29.8</v>
      </c>
      <c r="O38" s="11">
        <f>[34]Dezembro!$C$18</f>
        <v>30.8</v>
      </c>
      <c r="P38" s="11">
        <f>[34]Dezembro!$C$19</f>
        <v>27.7</v>
      </c>
      <c r="Q38" s="11">
        <f>[34]Dezembro!$C$20</f>
        <v>29.3</v>
      </c>
      <c r="R38" s="11">
        <f>[34]Dezembro!$C$21</f>
        <v>30.2</v>
      </c>
      <c r="S38" s="11">
        <f>[34]Dezembro!$C$22</f>
        <v>29.7</v>
      </c>
      <c r="T38" s="11">
        <f>[34]Dezembro!$C$23</f>
        <v>28.3</v>
      </c>
      <c r="U38" s="11">
        <f>[34]Dezembro!$C$24</f>
        <v>29.9</v>
      </c>
      <c r="V38" s="11">
        <f>[34]Dezembro!$C$25</f>
        <v>29</v>
      </c>
      <c r="W38" s="11">
        <f>[34]Dezembro!$C$26</f>
        <v>27.6</v>
      </c>
      <c r="X38" s="11">
        <f>[34]Dezembro!$C$27</f>
        <v>29.7</v>
      </c>
      <c r="Y38" s="11">
        <f>[34]Dezembro!$C$28</f>
        <v>28.2</v>
      </c>
      <c r="Z38" s="11">
        <f>[34]Dezembro!$C$29</f>
        <v>30.9</v>
      </c>
      <c r="AA38" s="11">
        <f>[34]Dezembro!$C$30</f>
        <v>29.1</v>
      </c>
      <c r="AB38" s="11">
        <f>[34]Dezembro!$C$31</f>
        <v>30</v>
      </c>
      <c r="AC38" s="11">
        <f>[34]Dezembro!$C$32</f>
        <v>28.7</v>
      </c>
      <c r="AD38" s="11">
        <f>[34]Dezembro!$C$33</f>
        <v>30.8</v>
      </c>
      <c r="AE38" s="11">
        <f>[34]Dezembro!$C$34</f>
        <v>30.7</v>
      </c>
      <c r="AF38" s="11">
        <f>[34]Dezembro!$C$35</f>
        <v>29.3</v>
      </c>
      <c r="AG38" s="133">
        <f t="shared" si="21"/>
        <v>32.6</v>
      </c>
      <c r="AH38" s="94">
        <f t="shared" si="22"/>
        <v>29.825806451612909</v>
      </c>
    </row>
    <row r="39" spans="1:39" x14ac:dyDescent="0.2">
      <c r="A39" s="58" t="s">
        <v>15</v>
      </c>
      <c r="B39" s="11">
        <f>[35]Dezembro!$C$5</f>
        <v>28.8</v>
      </c>
      <c r="C39" s="11">
        <f>[35]Dezembro!$C$6</f>
        <v>31.6</v>
      </c>
      <c r="D39" s="11">
        <f>[35]Dezembro!$C$7</f>
        <v>31.3</v>
      </c>
      <c r="E39" s="11">
        <f>[35]Dezembro!$C$8</f>
        <v>30</v>
      </c>
      <c r="F39" s="11">
        <f>[35]Dezembro!$C$9</f>
        <v>22.4</v>
      </c>
      <c r="G39" s="11">
        <f>[35]Dezembro!$C$10</f>
        <v>27.6</v>
      </c>
      <c r="H39" s="11">
        <f>[35]Dezembro!$C$11</f>
        <v>29.7</v>
      </c>
      <c r="I39" s="11">
        <f>[35]Dezembro!$C$12</f>
        <v>26</v>
      </c>
      <c r="J39" s="11">
        <f>[35]Dezembro!$C$13</f>
        <v>26.3</v>
      </c>
      <c r="K39" s="11">
        <f>[35]Dezembro!$C$14</f>
        <v>28.6</v>
      </c>
      <c r="L39" s="11">
        <f>[35]Dezembro!$C$15</f>
        <v>30.7</v>
      </c>
      <c r="M39" s="11">
        <f>[35]Dezembro!$C$16</f>
        <v>32.799999999999997</v>
      </c>
      <c r="N39" s="11">
        <f>[35]Dezembro!$C$17</f>
        <v>31.1</v>
      </c>
      <c r="O39" s="11">
        <f>[35]Dezembro!$C$18</f>
        <v>31.4</v>
      </c>
      <c r="P39" s="11">
        <f>[35]Dezembro!$C$19</f>
        <v>31.4</v>
      </c>
      <c r="Q39" s="11">
        <f>[35]Dezembro!$C$20</f>
        <v>27.2</v>
      </c>
      <c r="R39" s="11">
        <f>[35]Dezembro!$C$21</f>
        <v>21.4</v>
      </c>
      <c r="S39" s="11">
        <f>[35]Dezembro!$C$22</f>
        <v>26.2</v>
      </c>
      <c r="T39" s="11">
        <f>[35]Dezembro!$C$23</f>
        <v>30.4</v>
      </c>
      <c r="U39" s="11">
        <f>[35]Dezembro!$C$24</f>
        <v>32</v>
      </c>
      <c r="V39" s="11">
        <f>[35]Dezembro!$C$25</f>
        <v>25.5</v>
      </c>
      <c r="W39" s="11">
        <f>[35]Dezembro!$C$26</f>
        <v>28.7</v>
      </c>
      <c r="X39" s="11">
        <f>[35]Dezembro!$C$27</f>
        <v>29.6</v>
      </c>
      <c r="Y39" s="11">
        <f>[35]Dezembro!$C$28</f>
        <v>30.7</v>
      </c>
      <c r="Z39" s="11">
        <f>[35]Dezembro!$C$29</f>
        <v>32.1</v>
      </c>
      <c r="AA39" s="11">
        <f>[35]Dezembro!$C$30</f>
        <v>32.299999999999997</v>
      </c>
      <c r="AB39" s="11">
        <f>[35]Dezembro!$C$31</f>
        <v>32.799999999999997</v>
      </c>
      <c r="AC39" s="11">
        <f>[35]Dezembro!$C$32</f>
        <v>32.9</v>
      </c>
      <c r="AD39" s="11">
        <f>[35]Dezembro!$C$33</f>
        <v>32.4</v>
      </c>
      <c r="AE39" s="11">
        <f>[35]Dezembro!$C$34</f>
        <v>33.700000000000003</v>
      </c>
      <c r="AF39" s="11">
        <f>[35]Dezembro!$C$35</f>
        <v>33</v>
      </c>
      <c r="AG39" s="133">
        <f t="shared" ref="AG39:AG40" si="23">MAX(B39:AF39)</f>
        <v>33.700000000000003</v>
      </c>
      <c r="AH39" s="94">
        <f t="shared" ref="AH39:AH40" si="24">AVERAGE(B39:AF39)</f>
        <v>29.696774193548389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[36]Dezembro!$C$5</f>
        <v>34</v>
      </c>
      <c r="C40" s="11">
        <f>[36]Dezembro!$C$6</f>
        <v>32.6</v>
      </c>
      <c r="D40" s="11">
        <f>[36]Dezembro!$C$7</f>
        <v>34.1</v>
      </c>
      <c r="E40" s="11">
        <f>[36]Dezembro!$C$8</f>
        <v>35.200000000000003</v>
      </c>
      <c r="F40" s="11">
        <f>[36]Dezembro!$C$9</f>
        <v>32.1</v>
      </c>
      <c r="G40" s="11">
        <f>[36]Dezembro!$C$10</f>
        <v>30.7</v>
      </c>
      <c r="H40" s="11">
        <f>[36]Dezembro!$C$11</f>
        <v>32.9</v>
      </c>
      <c r="I40" s="11">
        <f>[36]Dezembro!$C$12</f>
        <v>34.4</v>
      </c>
      <c r="J40" s="11">
        <f>[36]Dezembro!$C$13</f>
        <v>28.8</v>
      </c>
      <c r="K40" s="11">
        <f>[36]Dezembro!$C$14</f>
        <v>32</v>
      </c>
      <c r="L40" s="11">
        <f>[36]Dezembro!$C$15</f>
        <v>32.1</v>
      </c>
      <c r="M40" s="11">
        <f>[36]Dezembro!$C$16</f>
        <v>35.799999999999997</v>
      </c>
      <c r="N40" s="11">
        <f>[36]Dezembro!$C$17</f>
        <v>34.4</v>
      </c>
      <c r="O40" s="11">
        <f>[36]Dezembro!$C$18</f>
        <v>35.299999999999997</v>
      </c>
      <c r="P40" s="11">
        <f>[36]Dezembro!$C$19</f>
        <v>35.200000000000003</v>
      </c>
      <c r="Q40" s="11">
        <f>[36]Dezembro!$C$20</f>
        <v>31.1</v>
      </c>
      <c r="R40" s="11">
        <f>[36]Dezembro!$C$21</f>
        <v>25.3</v>
      </c>
      <c r="S40" s="11">
        <f>[36]Dezembro!$C$22</f>
        <v>30.9</v>
      </c>
      <c r="T40" s="11">
        <f>[36]Dezembro!$C$23</f>
        <v>34.4</v>
      </c>
      <c r="U40" s="11">
        <f>[36]Dezembro!$C$24</f>
        <v>35.299999999999997</v>
      </c>
      <c r="V40" s="11">
        <f>[36]Dezembro!$C$25</f>
        <v>30.7</v>
      </c>
      <c r="W40" s="11">
        <f>[36]Dezembro!$C$26</f>
        <v>31</v>
      </c>
      <c r="X40" s="11">
        <f>[36]Dezembro!$C$27</f>
        <v>31.8</v>
      </c>
      <c r="Y40" s="11">
        <f>[36]Dezembro!$C$28</f>
        <v>34.700000000000003</v>
      </c>
      <c r="Z40" s="11">
        <f>[36]Dezembro!$C$29</f>
        <v>36.700000000000003</v>
      </c>
      <c r="AA40" s="11">
        <f>[36]Dezembro!$C$30</f>
        <v>35.9</v>
      </c>
      <c r="AB40" s="11">
        <f>[36]Dezembro!$C$31</f>
        <v>35.700000000000003</v>
      </c>
      <c r="AC40" s="11">
        <f>[36]Dezembro!$C$32</f>
        <v>36</v>
      </c>
      <c r="AD40" s="11">
        <f>[36]Dezembro!$C$33</f>
        <v>31.3</v>
      </c>
      <c r="AE40" s="11" t="str">
        <f>[36]Dezembro!$C$34</f>
        <v>*</v>
      </c>
      <c r="AF40" s="11" t="str">
        <f>[36]Dezembro!$C$35</f>
        <v>*</v>
      </c>
      <c r="AG40" s="133">
        <f t="shared" si="23"/>
        <v>36.700000000000003</v>
      </c>
      <c r="AH40" s="94">
        <f t="shared" si="24"/>
        <v>33.117241379310343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[37]Dezembro!$C$5</f>
        <v>34.299999999999997</v>
      </c>
      <c r="C41" s="11">
        <f>[37]Dezembro!$C$6</f>
        <v>33.6</v>
      </c>
      <c r="D41" s="11">
        <f>[37]Dezembro!$C$7</f>
        <v>33</v>
      </c>
      <c r="E41" s="11">
        <f>[37]Dezembro!$C$8</f>
        <v>32.6</v>
      </c>
      <c r="F41" s="11">
        <f>[37]Dezembro!$C$9</f>
        <v>31.8</v>
      </c>
      <c r="G41" s="11">
        <f>[37]Dezembro!$C$10</f>
        <v>28.3</v>
      </c>
      <c r="H41" s="11">
        <f>[37]Dezembro!$C$11</f>
        <v>32.200000000000003</v>
      </c>
      <c r="I41" s="11">
        <f>[37]Dezembro!$C$12</f>
        <v>35.1</v>
      </c>
      <c r="J41" s="11">
        <f>[37]Dezembro!$C$13</f>
        <v>29.5</v>
      </c>
      <c r="K41" s="11">
        <f>[37]Dezembro!$C$14</f>
        <v>32.1</v>
      </c>
      <c r="L41" s="11">
        <f>[37]Dezembro!$C$15</f>
        <v>29.6</v>
      </c>
      <c r="M41" s="11">
        <f>[37]Dezembro!$C$16</f>
        <v>33.4</v>
      </c>
      <c r="N41" s="11">
        <f>[37]Dezembro!$C$17</f>
        <v>29.3</v>
      </c>
      <c r="O41" s="11">
        <f>[37]Dezembro!$C$18</f>
        <v>32.1</v>
      </c>
      <c r="P41" s="11">
        <f>[37]Dezembro!$C$19</f>
        <v>33</v>
      </c>
      <c r="Q41" s="11">
        <f>[37]Dezembro!$C$20</f>
        <v>34.799999999999997</v>
      </c>
      <c r="R41" s="11">
        <f>[37]Dezembro!$C$21</f>
        <v>29.9</v>
      </c>
      <c r="S41" s="11">
        <f>[37]Dezembro!$C$22</f>
        <v>29.7</v>
      </c>
      <c r="T41" s="11">
        <f>[37]Dezembro!$C$23</f>
        <v>32.700000000000003</v>
      </c>
      <c r="U41" s="11">
        <f>[37]Dezembro!$C$24</f>
        <v>34.700000000000003</v>
      </c>
      <c r="V41" s="11">
        <f>[37]Dezembro!$C$25</f>
        <v>29.1</v>
      </c>
      <c r="W41" s="11">
        <f>[37]Dezembro!$C$26</f>
        <v>25.8</v>
      </c>
      <c r="X41" s="11">
        <f>[37]Dezembro!$C$27</f>
        <v>32</v>
      </c>
      <c r="Y41" s="11">
        <f>[37]Dezembro!$C$28</f>
        <v>34.299999999999997</v>
      </c>
      <c r="Z41" s="11">
        <f>[37]Dezembro!$C$29</f>
        <v>36.200000000000003</v>
      </c>
      <c r="AA41" s="11">
        <f>[37]Dezembro!$C$30</f>
        <v>34.9</v>
      </c>
      <c r="AB41" s="11">
        <f>[37]Dezembro!$C$31</f>
        <v>35.4</v>
      </c>
      <c r="AC41" s="11">
        <f>[37]Dezembro!$C$32</f>
        <v>34.4</v>
      </c>
      <c r="AD41" s="11">
        <f>[37]Dezembro!$C$33</f>
        <v>34.5</v>
      </c>
      <c r="AE41" s="11">
        <f>[37]Dezembro!$C$34</f>
        <v>36.799999999999997</v>
      </c>
      <c r="AF41" s="11">
        <f>[37]Dezembro!$C$35</f>
        <v>36.700000000000003</v>
      </c>
      <c r="AG41" s="133">
        <f>MAX(B41:AF41)</f>
        <v>36.799999999999997</v>
      </c>
      <c r="AH41" s="94">
        <f>AVERAGE(B41:AF41)</f>
        <v>32.638709677419357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[38]Dezembro!$C$5</f>
        <v>33.1</v>
      </c>
      <c r="C42" s="11">
        <f>[38]Dezembro!$C$6</f>
        <v>33</v>
      </c>
      <c r="D42" s="11">
        <f>[38]Dezembro!$C$7</f>
        <v>32.200000000000003</v>
      </c>
      <c r="E42" s="11">
        <f>[38]Dezembro!$C$8</f>
        <v>30.6</v>
      </c>
      <c r="F42" s="11">
        <f>[38]Dezembro!$C$9</f>
        <v>25.4</v>
      </c>
      <c r="G42" s="11">
        <f>[38]Dezembro!$C$10</f>
        <v>30.5</v>
      </c>
      <c r="H42" s="11">
        <f>[38]Dezembro!$C$11</f>
        <v>31.2</v>
      </c>
      <c r="I42" s="11">
        <f>[38]Dezembro!$C$12</f>
        <v>33.1</v>
      </c>
      <c r="J42" s="11">
        <f>[38]Dezembro!$C$13</f>
        <v>27.9</v>
      </c>
      <c r="K42" s="11">
        <f>[38]Dezembro!$C$14</f>
        <v>32.299999999999997</v>
      </c>
      <c r="L42" s="11">
        <f>[38]Dezembro!$C$15</f>
        <v>32.200000000000003</v>
      </c>
      <c r="M42" s="11">
        <f>[38]Dezembro!$C$16</f>
        <v>33.799999999999997</v>
      </c>
      <c r="N42" s="11">
        <f>[38]Dezembro!$C$17</f>
        <v>31.6</v>
      </c>
      <c r="O42" s="11">
        <f>[38]Dezembro!$C$18</f>
        <v>31.3</v>
      </c>
      <c r="P42" s="11">
        <f>[38]Dezembro!$C$19</f>
        <v>33.1</v>
      </c>
      <c r="Q42" s="11">
        <f>[38]Dezembro!$C$20</f>
        <v>28.3</v>
      </c>
      <c r="R42" s="11">
        <f>[38]Dezembro!$C$21</f>
        <v>27.1</v>
      </c>
      <c r="S42" s="11">
        <f>[38]Dezembro!$C$22</f>
        <v>27.5</v>
      </c>
      <c r="T42" s="11">
        <f>[38]Dezembro!$C$23</f>
        <v>30.3</v>
      </c>
      <c r="U42" s="11">
        <f>[38]Dezembro!$C$24</f>
        <v>33.4</v>
      </c>
      <c r="V42" s="11">
        <f>[38]Dezembro!$C$25</f>
        <v>26.4</v>
      </c>
      <c r="W42" s="11">
        <f>[38]Dezembro!$C$26</f>
        <v>30.4</v>
      </c>
      <c r="X42" s="11">
        <f>[38]Dezembro!$C$27</f>
        <v>31.4</v>
      </c>
      <c r="Y42" s="11">
        <f>[38]Dezembro!$C$28</f>
        <v>34</v>
      </c>
      <c r="Z42" s="11">
        <f>[38]Dezembro!$C$29</f>
        <v>36</v>
      </c>
      <c r="AA42" s="11">
        <f>[38]Dezembro!$C$30</f>
        <v>34.700000000000003</v>
      </c>
      <c r="AB42" s="11">
        <f>[38]Dezembro!$C$31</f>
        <v>35</v>
      </c>
      <c r="AC42" s="11">
        <f>[38]Dezembro!$C$32</f>
        <v>34.9</v>
      </c>
      <c r="AD42" s="11">
        <f>[38]Dezembro!$C$33</f>
        <v>33.200000000000003</v>
      </c>
      <c r="AE42" s="11">
        <f>[38]Dezembro!$C$34</f>
        <v>36.1</v>
      </c>
      <c r="AF42" s="11">
        <f>[38]Dezembro!$C$35</f>
        <v>36.6</v>
      </c>
      <c r="AG42" s="133">
        <f t="shared" ref="AG42:AG43" si="25">MAX(B42:AF42)</f>
        <v>36.6</v>
      </c>
      <c r="AH42" s="94">
        <f t="shared" ref="AH42:AH43" si="26">AVERAGE(B42:AF42)</f>
        <v>31.825806451612905</v>
      </c>
      <c r="AM42" t="s">
        <v>47</v>
      </c>
    </row>
    <row r="43" spans="1:39" x14ac:dyDescent="0.2">
      <c r="A43" s="58" t="s">
        <v>157</v>
      </c>
      <c r="B43" s="11">
        <f>[39]Dezembro!$C$5</f>
        <v>30.7</v>
      </c>
      <c r="C43" s="11">
        <f>[39]Dezembro!$C$6</f>
        <v>33.5</v>
      </c>
      <c r="D43" s="11">
        <f>[39]Dezembro!$C$7</f>
        <v>31.6</v>
      </c>
      <c r="E43" s="11">
        <f>[39]Dezembro!$C$8</f>
        <v>32.4</v>
      </c>
      <c r="F43" s="11">
        <f>[39]Dezembro!$C$9</f>
        <v>30.7</v>
      </c>
      <c r="G43" s="11">
        <f>[39]Dezembro!$C$10</f>
        <v>30.2</v>
      </c>
      <c r="H43" s="11">
        <f>[39]Dezembro!$C$11</f>
        <v>32</v>
      </c>
      <c r="I43" s="11">
        <f>[39]Dezembro!$C$12</f>
        <v>34.6</v>
      </c>
      <c r="J43" s="11">
        <f>[39]Dezembro!$C$13</f>
        <v>26.8</v>
      </c>
      <c r="K43" s="11">
        <f>[39]Dezembro!$C$14</f>
        <v>30.8</v>
      </c>
      <c r="L43" s="11">
        <f>[39]Dezembro!$C$15</f>
        <v>27.4</v>
      </c>
      <c r="M43" s="11">
        <f>[39]Dezembro!$C$16</f>
        <v>31.4</v>
      </c>
      <c r="N43" s="11">
        <f>[39]Dezembro!$C$17</f>
        <v>29.2</v>
      </c>
      <c r="O43" s="11">
        <f>[39]Dezembro!$C$18</f>
        <v>31.8</v>
      </c>
      <c r="P43" s="11">
        <f>[39]Dezembro!$C$19</f>
        <v>32.700000000000003</v>
      </c>
      <c r="Q43" s="11">
        <f>[39]Dezembro!$C$20</f>
        <v>29.3</v>
      </c>
      <c r="R43" s="11">
        <f>[39]Dezembro!$C$21</f>
        <v>30</v>
      </c>
      <c r="S43" s="11">
        <f>[39]Dezembro!$C$22</f>
        <v>29</v>
      </c>
      <c r="T43" s="11">
        <f>[39]Dezembro!$C$23</f>
        <v>32.1</v>
      </c>
      <c r="U43" s="11">
        <f>[39]Dezembro!$C$24</f>
        <v>33.9</v>
      </c>
      <c r="V43" s="11">
        <f>[39]Dezembro!$C$25</f>
        <v>29.9</v>
      </c>
      <c r="W43" s="11">
        <f>[39]Dezembro!$C$26</f>
        <v>29.3</v>
      </c>
      <c r="X43" s="11">
        <f>[39]Dezembro!$C$27</f>
        <v>31.2</v>
      </c>
      <c r="Y43" s="11">
        <f>[39]Dezembro!$C$28</f>
        <v>32.9</v>
      </c>
      <c r="Z43" s="11">
        <f>[39]Dezembro!$C$29</f>
        <v>35.4</v>
      </c>
      <c r="AA43" s="11">
        <f>[39]Dezembro!$C$30</f>
        <v>35.299999999999997</v>
      </c>
      <c r="AB43" s="11">
        <f>[39]Dezembro!$C$31</f>
        <v>35.1</v>
      </c>
      <c r="AC43" s="11">
        <f>[39]Dezembro!$C$32</f>
        <v>35.1</v>
      </c>
      <c r="AD43" s="11">
        <f>[39]Dezembro!$C$33</f>
        <v>35.9</v>
      </c>
      <c r="AE43" s="11">
        <f>[39]Dezembro!$C$34</f>
        <v>36.1</v>
      </c>
      <c r="AF43" s="11">
        <f>[39]Dezembro!$C$35</f>
        <v>36.799999999999997</v>
      </c>
      <c r="AG43" s="133">
        <f t="shared" si="25"/>
        <v>36.799999999999997</v>
      </c>
      <c r="AH43" s="94">
        <f t="shared" si="26"/>
        <v>32.035483870967738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[40]Dezembro!$C$5</f>
        <v>31</v>
      </c>
      <c r="C44" s="11">
        <f>[40]Dezembro!$C$6</f>
        <v>31.2</v>
      </c>
      <c r="D44" s="11">
        <f>[40]Dezembro!$C$7</f>
        <v>29.5</v>
      </c>
      <c r="E44" s="11">
        <f>[40]Dezembro!$C$8</f>
        <v>28.5</v>
      </c>
      <c r="F44" s="11">
        <f>[40]Dezembro!$C$9</f>
        <v>28.5</v>
      </c>
      <c r="G44" s="11">
        <f>[40]Dezembro!$C$10</f>
        <v>27.4</v>
      </c>
      <c r="H44" s="11">
        <f>[40]Dezembro!$C$11</f>
        <v>30.9</v>
      </c>
      <c r="I44" s="11">
        <f>[40]Dezembro!$C$12</f>
        <v>30.6</v>
      </c>
      <c r="J44" s="11">
        <f>[40]Dezembro!$C$13</f>
        <v>28.3</v>
      </c>
      <c r="K44" s="11">
        <f>[40]Dezembro!$C$14</f>
        <v>29.7</v>
      </c>
      <c r="L44" s="11">
        <f>[40]Dezembro!$C$15</f>
        <v>29.5</v>
      </c>
      <c r="M44" s="11">
        <f>[40]Dezembro!$C$16</f>
        <v>31.5</v>
      </c>
      <c r="N44" s="11">
        <f>[40]Dezembro!$C$17</f>
        <v>30.4</v>
      </c>
      <c r="O44" s="11">
        <f>[40]Dezembro!$C$18</f>
        <v>31.5</v>
      </c>
      <c r="P44" s="11">
        <f>[40]Dezembro!$C$19</f>
        <v>31.2</v>
      </c>
      <c r="Q44" s="11">
        <f>[40]Dezembro!$C$20</f>
        <v>30.8</v>
      </c>
      <c r="R44" s="11">
        <f>[40]Dezembro!$C$21</f>
        <v>27.2</v>
      </c>
      <c r="S44" s="11">
        <f>[40]Dezembro!$C$22</f>
        <v>28.3</v>
      </c>
      <c r="T44" s="11">
        <f>[40]Dezembro!$C$23</f>
        <v>30.2</v>
      </c>
      <c r="U44" s="11">
        <f>[40]Dezembro!$C$24</f>
        <v>31.3</v>
      </c>
      <c r="V44" s="11">
        <f>[40]Dezembro!$C$25</f>
        <v>28.7</v>
      </c>
      <c r="W44" s="11">
        <f>[40]Dezembro!$C$26</f>
        <v>23.5</v>
      </c>
      <c r="X44" s="11">
        <f>[40]Dezembro!$C$27</f>
        <v>29.4</v>
      </c>
      <c r="Y44" s="11">
        <f>[40]Dezembro!$C$28</f>
        <v>32.200000000000003</v>
      </c>
      <c r="Z44" s="11">
        <f>[40]Dezembro!$C$29</f>
        <v>31.3</v>
      </c>
      <c r="AA44" s="11">
        <f>[40]Dezembro!$C$30</f>
        <v>31</v>
      </c>
      <c r="AB44" s="11">
        <f>[40]Dezembro!$C$31</f>
        <v>32.799999999999997</v>
      </c>
      <c r="AC44" s="11">
        <f>[40]Dezembro!$C$32</f>
        <v>31.8</v>
      </c>
      <c r="AD44" s="11">
        <f>[40]Dezembro!$C$33</f>
        <v>32.6</v>
      </c>
      <c r="AE44" s="11">
        <f>[40]Dezembro!$C$34</f>
        <v>33.5</v>
      </c>
      <c r="AF44" s="11">
        <f>[40]Dezembro!$C$35</f>
        <v>30.2</v>
      </c>
      <c r="AG44" s="133">
        <f t="shared" ref="AG44:AG45" si="27">MAX(B44:AF44)</f>
        <v>33.5</v>
      </c>
      <c r="AH44" s="94">
        <f t="shared" ref="AH44:AH45" si="28">AVERAGE(B44:AF44)</f>
        <v>30.145161290322577</v>
      </c>
      <c r="AJ44" s="12" t="s">
        <v>47</v>
      </c>
      <c r="AL44" t="s">
        <v>47</v>
      </c>
    </row>
    <row r="45" spans="1:39" x14ac:dyDescent="0.2">
      <c r="A45" s="58" t="s">
        <v>162</v>
      </c>
      <c r="B45" s="11">
        <f>[41]Dezembro!$C$5</f>
        <v>34</v>
      </c>
      <c r="C45" s="11">
        <f>[41]Dezembro!$C$6</f>
        <v>32.6</v>
      </c>
      <c r="D45" s="11">
        <f>[41]Dezembro!$C$7</f>
        <v>32.200000000000003</v>
      </c>
      <c r="E45" s="11">
        <f>[41]Dezembro!$C$8</f>
        <v>32.5</v>
      </c>
      <c r="F45" s="11">
        <f>[41]Dezembro!$C$9</f>
        <v>32.799999999999997</v>
      </c>
      <c r="G45" s="11">
        <f>[41]Dezembro!$C$10</f>
        <v>30.3</v>
      </c>
      <c r="H45" s="11">
        <f>[41]Dezembro!$C$11</f>
        <v>33.5</v>
      </c>
      <c r="I45" s="11">
        <f>[41]Dezembro!$C$12</f>
        <v>34.700000000000003</v>
      </c>
      <c r="J45" s="11">
        <f>[41]Dezembro!$C$13</f>
        <v>33.6</v>
      </c>
      <c r="K45" s="11">
        <f>[41]Dezembro!$C$14</f>
        <v>32.1</v>
      </c>
      <c r="L45" s="11">
        <f>[41]Dezembro!$C$15</f>
        <v>26.7</v>
      </c>
      <c r="M45" s="11">
        <f>[41]Dezembro!$C$16</f>
        <v>31.5</v>
      </c>
      <c r="N45" s="11">
        <f>[41]Dezembro!$C$17</f>
        <v>30.8</v>
      </c>
      <c r="O45" s="11">
        <f>[41]Dezembro!$C$18</f>
        <v>31.7</v>
      </c>
      <c r="P45" s="11">
        <f>[41]Dezembro!$C$19</f>
        <v>32.9</v>
      </c>
      <c r="Q45" s="11">
        <f>[41]Dezembro!$C$20</f>
        <v>36</v>
      </c>
      <c r="R45" s="11">
        <f>[41]Dezembro!$C$21</f>
        <v>32</v>
      </c>
      <c r="S45" s="11">
        <f>[41]Dezembro!$C$22</f>
        <v>28</v>
      </c>
      <c r="T45" s="11">
        <f>[41]Dezembro!$C$23</f>
        <v>29.4</v>
      </c>
      <c r="U45" s="11">
        <f>[41]Dezembro!$C$24</f>
        <v>31.7</v>
      </c>
      <c r="V45" s="11">
        <f>[41]Dezembro!$C$25</f>
        <v>32</v>
      </c>
      <c r="W45" s="11">
        <f>[41]Dezembro!$C$26</f>
        <v>28.3</v>
      </c>
      <c r="X45" s="11">
        <f>[41]Dezembro!$C$27</f>
        <v>30.5</v>
      </c>
      <c r="Y45" s="11">
        <f>[41]Dezembro!$C$28</f>
        <v>31.3</v>
      </c>
      <c r="Z45" s="11">
        <f>[41]Dezembro!$C$29</f>
        <v>34.6</v>
      </c>
      <c r="AA45" s="11">
        <f>[41]Dezembro!$C$30</f>
        <v>35.200000000000003</v>
      </c>
      <c r="AB45" s="11">
        <f>[41]Dezembro!$C$31</f>
        <v>34.799999999999997</v>
      </c>
      <c r="AC45" s="11">
        <f>[41]Dezembro!$C$32</f>
        <v>33.5</v>
      </c>
      <c r="AD45" s="11">
        <f>[41]Dezembro!$C$33</f>
        <v>35.299999999999997</v>
      </c>
      <c r="AE45" s="11">
        <f>[41]Dezembro!$C$34</f>
        <v>35.799999999999997</v>
      </c>
      <c r="AF45" s="11">
        <f>[41]Dezembro!$C$35</f>
        <v>36.299999999999997</v>
      </c>
      <c r="AG45" s="133">
        <f t="shared" si="27"/>
        <v>36.299999999999997</v>
      </c>
      <c r="AH45" s="94">
        <f t="shared" si="28"/>
        <v>32.470967741935482</v>
      </c>
      <c r="AL45" t="s">
        <v>47</v>
      </c>
    </row>
    <row r="46" spans="1:39" x14ac:dyDescent="0.2">
      <c r="A46" s="58" t="s">
        <v>19</v>
      </c>
      <c r="B46" s="11">
        <f>[42]Dezembro!$C$5</f>
        <v>29</v>
      </c>
      <c r="C46" s="11">
        <f>[42]Dezembro!$C$6</f>
        <v>33.200000000000003</v>
      </c>
      <c r="D46" s="11">
        <f>[42]Dezembro!$C$7</f>
        <v>30.1</v>
      </c>
      <c r="E46" s="11">
        <f>[42]Dezembro!$C$8</f>
        <v>26.6</v>
      </c>
      <c r="F46" s="11">
        <f>[42]Dezembro!$C$9</f>
        <v>27.4</v>
      </c>
      <c r="G46" s="11">
        <f>[42]Dezembro!$C$10</f>
        <v>29.2</v>
      </c>
      <c r="H46" s="11">
        <f>[42]Dezembro!$C$11</f>
        <v>31.1</v>
      </c>
      <c r="I46" s="11">
        <f>[42]Dezembro!$C$12</f>
        <v>28.3</v>
      </c>
      <c r="J46" s="11">
        <f>[42]Dezembro!$C$13</f>
        <v>24.2</v>
      </c>
      <c r="K46" s="11">
        <f>[42]Dezembro!$C$14</f>
        <v>31</v>
      </c>
      <c r="L46" s="11">
        <f>[42]Dezembro!$C$15</f>
        <v>27.7</v>
      </c>
      <c r="M46" s="11">
        <f>[42]Dezembro!$C$16</f>
        <v>32.200000000000003</v>
      </c>
      <c r="N46" s="11">
        <f>[42]Dezembro!$C$17</f>
        <v>31.6</v>
      </c>
      <c r="O46" s="11">
        <f>[42]Dezembro!$C$18</f>
        <v>30.8</v>
      </c>
      <c r="P46" s="11">
        <f>[42]Dezembro!$C$19</f>
        <v>32.5</v>
      </c>
      <c r="Q46" s="11">
        <f>[42]Dezembro!$C$20</f>
        <v>23.1</v>
      </c>
      <c r="R46" s="11">
        <f>[42]Dezembro!$C$21</f>
        <v>25.2</v>
      </c>
      <c r="S46" s="11">
        <f>[42]Dezembro!$C$22</f>
        <v>28.6</v>
      </c>
      <c r="T46" s="11">
        <f>[42]Dezembro!$C$23</f>
        <v>28.2</v>
      </c>
      <c r="U46" s="11">
        <f>[42]Dezembro!$C$24</f>
        <v>31.1</v>
      </c>
      <c r="V46" s="11">
        <f>[42]Dezembro!$C$25</f>
        <v>28.8</v>
      </c>
      <c r="W46" s="11">
        <f>[42]Dezembro!$C$26</f>
        <v>29.4</v>
      </c>
      <c r="X46" s="11">
        <f>[42]Dezembro!$C$27</f>
        <v>30.4</v>
      </c>
      <c r="Y46" s="11">
        <f>[42]Dezembro!$C$28</f>
        <v>33.200000000000003</v>
      </c>
      <c r="Z46" s="11">
        <f>[42]Dezembro!$C$29</f>
        <v>34.799999999999997</v>
      </c>
      <c r="AA46" s="11">
        <f>[42]Dezembro!$C$30</f>
        <v>35.9</v>
      </c>
      <c r="AB46" s="11">
        <f>[42]Dezembro!$C$31</f>
        <v>34.9</v>
      </c>
      <c r="AC46" s="11">
        <f>[42]Dezembro!$C$32</f>
        <v>35</v>
      </c>
      <c r="AD46" s="11">
        <f>[42]Dezembro!$C$33</f>
        <v>36.299999999999997</v>
      </c>
      <c r="AE46" s="11">
        <f>[42]Dezembro!$C$34</f>
        <v>37</v>
      </c>
      <c r="AF46" s="11">
        <f>[42]Dezembro!$C$35</f>
        <v>34.799999999999997</v>
      </c>
      <c r="AG46" s="133">
        <f t="shared" ref="AG46:AG47" si="29">MAX(B46:AF46)</f>
        <v>37</v>
      </c>
      <c r="AH46" s="94">
        <f t="shared" ref="AH46:AH47" si="30">AVERAGE(B46:AF46)</f>
        <v>30.696774193548386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[43]Dezembro!$C$5</f>
        <v>31.4</v>
      </c>
      <c r="C47" s="11">
        <f>[43]Dezembro!$C$6</f>
        <v>31.4</v>
      </c>
      <c r="D47" s="11">
        <f>[43]Dezembro!$C$7</f>
        <v>31.8</v>
      </c>
      <c r="E47" s="11">
        <f>[43]Dezembro!$C$8</f>
        <v>31.7</v>
      </c>
      <c r="F47" s="11">
        <f>[43]Dezembro!$C$9</f>
        <v>28.8</v>
      </c>
      <c r="G47" s="11">
        <f>[43]Dezembro!$C$10</f>
        <v>29.1</v>
      </c>
      <c r="H47" s="11">
        <f>[43]Dezembro!$C$11</f>
        <v>31.6</v>
      </c>
      <c r="I47" s="11">
        <f>[43]Dezembro!$C$12</f>
        <v>31</v>
      </c>
      <c r="J47" s="11">
        <f>[43]Dezembro!$C$13</f>
        <v>28</v>
      </c>
      <c r="K47" s="11">
        <f>[43]Dezembro!$C$14</f>
        <v>29.4</v>
      </c>
      <c r="L47" s="11">
        <f>[43]Dezembro!$C$15</f>
        <v>30.4</v>
      </c>
      <c r="M47" s="11">
        <f>[43]Dezembro!$C$16</f>
        <v>32.4</v>
      </c>
      <c r="N47" s="11">
        <f>[43]Dezembro!$C$17</f>
        <v>30.1</v>
      </c>
      <c r="O47" s="11">
        <f>[43]Dezembro!$C$18</f>
        <v>32.5</v>
      </c>
      <c r="P47" s="11">
        <f>[43]Dezembro!$C$19</f>
        <v>33</v>
      </c>
      <c r="Q47" s="11">
        <f>[43]Dezembro!$C$20</f>
        <v>32.700000000000003</v>
      </c>
      <c r="R47" s="11">
        <f>[43]Dezembro!$C$21</f>
        <v>27.7</v>
      </c>
      <c r="S47" s="11">
        <f>[43]Dezembro!$C$22</f>
        <v>30.2</v>
      </c>
      <c r="T47" s="11">
        <f>[43]Dezembro!$C$23</f>
        <v>32.5</v>
      </c>
      <c r="U47" s="11">
        <f>[43]Dezembro!$C$24</f>
        <v>33.5</v>
      </c>
      <c r="V47" s="11">
        <f>[43]Dezembro!$C$25</f>
        <v>28.4</v>
      </c>
      <c r="W47" s="11">
        <f>[43]Dezembro!$C$26</f>
        <v>28.8</v>
      </c>
      <c r="X47" s="11">
        <f>[43]Dezembro!$C$27</f>
        <v>30.7</v>
      </c>
      <c r="Y47" s="11">
        <f>[43]Dezembro!$C$28</f>
        <v>33.200000000000003</v>
      </c>
      <c r="Z47" s="11">
        <f>[43]Dezembro!$C$29</f>
        <v>34.700000000000003</v>
      </c>
      <c r="AA47" s="11">
        <f>[43]Dezembro!$C$30</f>
        <v>33.4</v>
      </c>
      <c r="AB47" s="11">
        <f>[43]Dezembro!$C$31</f>
        <v>34.1</v>
      </c>
      <c r="AC47" s="11">
        <f>[43]Dezembro!$C$32</f>
        <v>33.9</v>
      </c>
      <c r="AD47" s="11">
        <f>[43]Dezembro!$C$33</f>
        <v>32.1</v>
      </c>
      <c r="AE47" s="11">
        <f>[43]Dezembro!$C$34</f>
        <v>34.1</v>
      </c>
      <c r="AF47" s="11">
        <f>[43]Dezembro!$C$35</f>
        <v>34.700000000000003</v>
      </c>
      <c r="AG47" s="133">
        <f t="shared" si="29"/>
        <v>34.700000000000003</v>
      </c>
      <c r="AH47" s="94">
        <f t="shared" si="30"/>
        <v>31.525806451612905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[44]Dezembro!$C$5</f>
        <v>28.3</v>
      </c>
      <c r="C48" s="11">
        <f>[44]Dezembro!$C$6</f>
        <v>31.2</v>
      </c>
      <c r="D48" s="11">
        <f>[44]Dezembro!$C$7</f>
        <v>30.9</v>
      </c>
      <c r="E48" s="11">
        <f>[44]Dezembro!$C$8</f>
        <v>32.6</v>
      </c>
      <c r="F48" s="11">
        <f>[44]Dezembro!$C$9</f>
        <v>34.1</v>
      </c>
      <c r="G48" s="11">
        <f>[44]Dezembro!$C$10</f>
        <v>29</v>
      </c>
      <c r="H48" s="11">
        <f>[44]Dezembro!$C$11</f>
        <v>32.4</v>
      </c>
      <c r="I48" s="11">
        <f>[44]Dezembro!$C$12</f>
        <v>31.4</v>
      </c>
      <c r="J48" s="11">
        <f>[44]Dezembro!$C$13</f>
        <v>30</v>
      </c>
      <c r="K48" s="11">
        <f>[44]Dezembro!$C$14</f>
        <v>28.7</v>
      </c>
      <c r="L48" s="11">
        <f>[44]Dezembro!$C$15</f>
        <v>30.8</v>
      </c>
      <c r="M48" s="11">
        <f>[44]Dezembro!$C$16</f>
        <v>32.4</v>
      </c>
      <c r="N48" s="11">
        <f>[44]Dezembro!$C$17</f>
        <v>31.5</v>
      </c>
      <c r="O48" s="11">
        <f>[44]Dezembro!$C$18</f>
        <v>32</v>
      </c>
      <c r="P48" s="11">
        <f>[44]Dezembro!$C$19</f>
        <v>32.5</v>
      </c>
      <c r="Q48" s="11">
        <f>[44]Dezembro!$C$20</f>
        <v>30.2</v>
      </c>
      <c r="R48" s="11">
        <f>[44]Dezembro!$C$21</f>
        <v>28.1</v>
      </c>
      <c r="S48" s="11">
        <f>[44]Dezembro!$C$22</f>
        <v>31.1</v>
      </c>
      <c r="T48" s="11">
        <f>[44]Dezembro!$C$23</f>
        <v>32.4</v>
      </c>
      <c r="U48" s="11">
        <f>[44]Dezembro!$C$24</f>
        <v>32.200000000000003</v>
      </c>
      <c r="V48" s="11">
        <f>[44]Dezembro!$C$25</f>
        <v>30.7</v>
      </c>
      <c r="W48" s="11">
        <f>[44]Dezembro!$C$26</f>
        <v>28.6</v>
      </c>
      <c r="X48" s="11">
        <f>[44]Dezembro!$C$27</f>
        <v>30.8</v>
      </c>
      <c r="Y48" s="11">
        <f>[44]Dezembro!$C$28</f>
        <v>33.799999999999997</v>
      </c>
      <c r="Z48" s="11">
        <f>[44]Dezembro!$C$29</f>
        <v>33.5</v>
      </c>
      <c r="AA48" s="11">
        <f>[44]Dezembro!$C$30</f>
        <v>30.5</v>
      </c>
      <c r="AB48" s="11">
        <f>[44]Dezembro!$C$31</f>
        <v>34.799999999999997</v>
      </c>
      <c r="AC48" s="11">
        <f>[44]Dezembro!$C$32</f>
        <v>33.9</v>
      </c>
      <c r="AD48" s="11">
        <f>[44]Dezembro!$C$33</f>
        <v>32.799999999999997</v>
      </c>
      <c r="AE48" s="11">
        <f>[44]Dezembro!$C$34</f>
        <v>34.799999999999997</v>
      </c>
      <c r="AF48" s="11">
        <f>[44]Dezembro!$C$35</f>
        <v>29.3</v>
      </c>
      <c r="AG48" s="133">
        <f>MAX(B48:AF48)</f>
        <v>34.799999999999997</v>
      </c>
      <c r="AH48" s="94">
        <f>AVERAGE(B48:AF48)</f>
        <v>31.461290322580638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>
        <f>[45]Dezembro!$C$5</f>
        <v>34.9</v>
      </c>
      <c r="C49" s="11">
        <f>[45]Dezembro!$C$6</f>
        <v>34.6</v>
      </c>
      <c r="D49" s="11">
        <f>[45]Dezembro!$C$7</f>
        <v>34.1</v>
      </c>
      <c r="E49" s="11">
        <f>[45]Dezembro!$C$8</f>
        <v>33.5</v>
      </c>
      <c r="F49" s="11">
        <f>[45]Dezembro!$C$9</f>
        <v>33</v>
      </c>
      <c r="G49" s="11">
        <f>[45]Dezembro!$C$10</f>
        <v>31.8</v>
      </c>
      <c r="H49" s="11">
        <f>[45]Dezembro!$C$11</f>
        <v>34.299999999999997</v>
      </c>
      <c r="I49" s="11">
        <f>[45]Dezembro!$C$12</f>
        <v>36.200000000000003</v>
      </c>
      <c r="J49" s="11">
        <f>[45]Dezembro!$C$13</f>
        <v>32.6</v>
      </c>
      <c r="K49" s="11">
        <f>[45]Dezembro!$C$14</f>
        <v>33.4</v>
      </c>
      <c r="L49" s="11">
        <f>[45]Dezembro!$C$15</f>
        <v>28.7</v>
      </c>
      <c r="M49" s="11">
        <f>[45]Dezembro!$C$16</f>
        <v>32.9</v>
      </c>
      <c r="N49" s="11">
        <f>[45]Dezembro!$C$17</f>
        <v>30.3</v>
      </c>
      <c r="O49" s="11">
        <f>[45]Dezembro!$C$18</f>
        <v>33.200000000000003</v>
      </c>
      <c r="P49" s="11">
        <f>[45]Dezembro!$C$19</f>
        <v>30.6</v>
      </c>
      <c r="Q49" s="11">
        <f>[45]Dezembro!$C$20</f>
        <v>33.5</v>
      </c>
      <c r="R49" s="11" t="str">
        <f>[45]Dezembro!$C$21</f>
        <v>*</v>
      </c>
      <c r="S49" s="11">
        <f>[45]Dezembro!$C$22</f>
        <v>27</v>
      </c>
      <c r="T49" s="11">
        <f>[45]Dezembro!$C$23</f>
        <v>31</v>
      </c>
      <c r="U49" s="11">
        <f>[45]Dezembro!$C$24</f>
        <v>33.9</v>
      </c>
      <c r="V49" s="11" t="str">
        <f>[45]Dezembro!$C$25</f>
        <v>*</v>
      </c>
      <c r="W49" s="11">
        <f>[45]Dezembro!$C$26</f>
        <v>25.2</v>
      </c>
      <c r="X49" s="11">
        <f>[45]Dezembro!$C$27</f>
        <v>30.4</v>
      </c>
      <c r="Y49" s="11" t="str">
        <f>[45]Dezembro!$C$28</f>
        <v>*</v>
      </c>
      <c r="Z49" s="11">
        <f>[45]Dezembro!$C$29</f>
        <v>35</v>
      </c>
      <c r="AA49" s="11" t="str">
        <f>[45]Dezembro!$C$30</f>
        <v>*</v>
      </c>
      <c r="AB49" s="11" t="str">
        <f>[45]Dezembro!$C$31</f>
        <v>*</v>
      </c>
      <c r="AC49" s="11" t="str">
        <f>[45]Dezembro!$C$32</f>
        <v>*</v>
      </c>
      <c r="AD49" s="11" t="str">
        <f>[45]Dezembro!$C$33</f>
        <v>*</v>
      </c>
      <c r="AE49" s="11" t="str">
        <f>[45]Dezembro!$C$34</f>
        <v>*</v>
      </c>
      <c r="AF49" s="11" t="str">
        <f>[45]Dezembro!$C$35</f>
        <v>*</v>
      </c>
      <c r="AG49" s="133">
        <f>MAX(B49:AF49)</f>
        <v>36.200000000000003</v>
      </c>
      <c r="AH49" s="94">
        <f>AVERAGE(B49:AF49)</f>
        <v>32.277272727272724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31">MAX(B5:B49)</f>
        <v>35.5</v>
      </c>
      <c r="C50" s="13">
        <f t="shared" si="31"/>
        <v>34.6</v>
      </c>
      <c r="D50" s="13">
        <f t="shared" si="31"/>
        <v>35.4</v>
      </c>
      <c r="E50" s="13">
        <f t="shared" si="31"/>
        <v>36.799999999999997</v>
      </c>
      <c r="F50" s="13">
        <f t="shared" si="31"/>
        <v>35.700000000000003</v>
      </c>
      <c r="G50" s="13">
        <f t="shared" si="31"/>
        <v>31.8</v>
      </c>
      <c r="H50" s="13">
        <f t="shared" si="31"/>
        <v>35.5</v>
      </c>
      <c r="I50" s="13">
        <f t="shared" si="31"/>
        <v>36.299999999999997</v>
      </c>
      <c r="J50" s="13">
        <f t="shared" si="31"/>
        <v>33.6</v>
      </c>
      <c r="K50" s="13">
        <f t="shared" si="31"/>
        <v>33.6</v>
      </c>
      <c r="L50" s="13">
        <f t="shared" si="31"/>
        <v>35.200000000000003</v>
      </c>
      <c r="M50" s="13">
        <f t="shared" si="31"/>
        <v>36.9</v>
      </c>
      <c r="N50" s="13">
        <f t="shared" si="31"/>
        <v>35.299999999999997</v>
      </c>
      <c r="O50" s="13">
        <f t="shared" si="31"/>
        <v>35.299999999999997</v>
      </c>
      <c r="P50" s="13">
        <f t="shared" si="31"/>
        <v>35.700000000000003</v>
      </c>
      <c r="Q50" s="13">
        <f t="shared" si="31"/>
        <v>36.200000000000003</v>
      </c>
      <c r="R50" s="13">
        <f t="shared" si="31"/>
        <v>32.299999999999997</v>
      </c>
      <c r="S50" s="13">
        <f t="shared" si="31"/>
        <v>32.200000000000003</v>
      </c>
      <c r="T50" s="13">
        <f t="shared" si="31"/>
        <v>34.4</v>
      </c>
      <c r="U50" s="13">
        <f t="shared" si="31"/>
        <v>35.700000000000003</v>
      </c>
      <c r="V50" s="13">
        <f t="shared" si="31"/>
        <v>32.4</v>
      </c>
      <c r="W50" s="13">
        <f t="shared" si="31"/>
        <v>31.5</v>
      </c>
      <c r="X50" s="13">
        <f t="shared" si="31"/>
        <v>32.700000000000003</v>
      </c>
      <c r="Y50" s="13">
        <f t="shared" si="31"/>
        <v>36.299999999999997</v>
      </c>
      <c r="Z50" s="13">
        <f t="shared" si="31"/>
        <v>37</v>
      </c>
      <c r="AA50" s="13">
        <f t="shared" si="31"/>
        <v>36.799999999999997</v>
      </c>
      <c r="AB50" s="13">
        <f t="shared" si="31"/>
        <v>37</v>
      </c>
      <c r="AC50" s="13">
        <f t="shared" si="31"/>
        <v>36.1</v>
      </c>
      <c r="AD50" s="13">
        <f t="shared" si="31"/>
        <v>37.6</v>
      </c>
      <c r="AE50" s="13">
        <f t="shared" si="31"/>
        <v>38.200000000000003</v>
      </c>
      <c r="AF50" s="13">
        <f t="shared" si="31"/>
        <v>38</v>
      </c>
      <c r="AG50" s="15">
        <f t="shared" si="31"/>
        <v>38.200000000000003</v>
      </c>
      <c r="AH50" s="94">
        <f>AVERAGE(AH5:AH49)</f>
        <v>31.486599065870486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  <c r="AM58" t="s">
        <v>47</v>
      </c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40" x14ac:dyDescent="0.2">
      <c r="S66" s="2" t="s">
        <v>47</v>
      </c>
    </row>
    <row r="67" spans="19:40" x14ac:dyDescent="0.2">
      <c r="U67" s="2" t="s">
        <v>47</v>
      </c>
      <c r="AG67" s="7" t="s">
        <v>47</v>
      </c>
    </row>
    <row r="71" spans="19:40" x14ac:dyDescent="0.2">
      <c r="AN71" s="12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"/>
  <sheetViews>
    <sheetView zoomScale="90" zoomScaleNormal="90" workbookViewId="0">
      <selection activeCell="AL65" sqref="AL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54" t="s">
        <v>24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6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67"/>
      <c r="AF2" s="152"/>
      <c r="AG2" s="152"/>
      <c r="AH2" s="153"/>
    </row>
    <row r="3" spans="1:36" s="5" customFormat="1" ht="20.100000000000001" customHeight="1" x14ac:dyDescent="0.2">
      <c r="A3" s="15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66">
        <f t="shared" si="0"/>
        <v>29</v>
      </c>
      <c r="AE3" s="168">
        <v>30</v>
      </c>
      <c r="AF3" s="168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66"/>
      <c r="AE4" s="168"/>
      <c r="AF4" s="168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[1]Dezembro!$D$5</f>
        <v>23.5</v>
      </c>
      <c r="C5" s="129">
        <f>[1]Dezembro!$D$6</f>
        <v>22.1</v>
      </c>
      <c r="D5" s="129">
        <f>[1]Dezembro!$D$7</f>
        <v>23.6</v>
      </c>
      <c r="E5" s="129">
        <f>[1]Dezembro!$D$8</f>
        <v>23.2</v>
      </c>
      <c r="F5" s="129">
        <f>[1]Dezembro!$D$9</f>
        <v>22</v>
      </c>
      <c r="G5" s="129">
        <f>[1]Dezembro!$D$10</f>
        <v>22.8</v>
      </c>
      <c r="H5" s="129">
        <f>[1]Dezembro!$D$11</f>
        <v>20.5</v>
      </c>
      <c r="I5" s="129">
        <f>[1]Dezembro!$D$12</f>
        <v>17.600000000000001</v>
      </c>
      <c r="J5" s="129">
        <f>[1]Dezembro!$D$13</f>
        <v>21.8</v>
      </c>
      <c r="K5" s="129">
        <f>[1]Dezembro!$D$14</f>
        <v>22.7</v>
      </c>
      <c r="L5" s="129">
        <f>[1]Dezembro!$D$15</f>
        <v>23.2</v>
      </c>
      <c r="M5" s="129">
        <f>[1]Dezembro!$D$16</f>
        <v>22.7</v>
      </c>
      <c r="N5" s="129">
        <f>[1]Dezembro!$D$17</f>
        <v>20.6</v>
      </c>
      <c r="O5" s="129">
        <f>[1]Dezembro!$D$18</f>
        <v>22.8</v>
      </c>
      <c r="P5" s="129">
        <f>[1]Dezembro!$D$19</f>
        <v>22.7</v>
      </c>
      <c r="Q5" s="129">
        <f>[1]Dezembro!$D$20</f>
        <v>23</v>
      </c>
      <c r="R5" s="129">
        <f>[1]Dezembro!$D$21</f>
        <v>21.5</v>
      </c>
      <c r="S5" s="129">
        <f>[1]Dezembro!$D$22</f>
        <v>21.4</v>
      </c>
      <c r="T5" s="129">
        <f>[1]Dezembro!$D$23</f>
        <v>22.1</v>
      </c>
      <c r="U5" s="129">
        <f>[1]Dezembro!$D$24</f>
        <v>22.9</v>
      </c>
      <c r="V5" s="129">
        <f>[1]Dezembro!$D$25</f>
        <v>22.2</v>
      </c>
      <c r="W5" s="129">
        <f>[1]Dezembro!$D$26</f>
        <v>22.1</v>
      </c>
      <c r="X5" s="129">
        <f>[1]Dezembro!$D$27</f>
        <v>20.9</v>
      </c>
      <c r="Y5" s="129">
        <f>[1]Dezembro!$D$28</f>
        <v>21.4</v>
      </c>
      <c r="Z5" s="129">
        <f>[1]Dezembro!$D$29</f>
        <v>21.4</v>
      </c>
      <c r="AA5" s="129">
        <f>[1]Dezembro!$D$30</f>
        <v>22.5</v>
      </c>
      <c r="AB5" s="129">
        <f>[1]Dezembro!$D$31</f>
        <v>22.6</v>
      </c>
      <c r="AC5" s="129">
        <f>[1]Dezembro!$D$32</f>
        <v>22.2</v>
      </c>
      <c r="AD5" s="129">
        <f>[1]Dezembro!$D$33</f>
        <v>23.2</v>
      </c>
      <c r="AE5" s="129">
        <f>[1]Dezembro!$D$34</f>
        <v>22.8</v>
      </c>
      <c r="AF5" s="129">
        <f>[1]Dezembro!$D$35</f>
        <v>22</v>
      </c>
      <c r="AG5" s="15">
        <f t="shared" ref="AG5:AG6" si="1">MIN(B5:AF5)</f>
        <v>17.600000000000001</v>
      </c>
      <c r="AH5" s="94">
        <f t="shared" ref="AH5:AH6" si="2">AVERAGE(B5:AF5)</f>
        <v>22.129032258064516</v>
      </c>
    </row>
    <row r="6" spans="1:36" x14ac:dyDescent="0.2">
      <c r="A6" s="58" t="s">
        <v>0</v>
      </c>
      <c r="B6" s="11">
        <f>[2]Dezembro!$D$5</f>
        <v>20.8</v>
      </c>
      <c r="C6" s="11">
        <f>[2]Dezembro!$D$6</f>
        <v>19.899999999999999</v>
      </c>
      <c r="D6" s="11">
        <f>[2]Dezembro!$D$7</f>
        <v>20.3</v>
      </c>
      <c r="E6" s="11">
        <f>[2]Dezembro!$D$8</f>
        <v>20</v>
      </c>
      <c r="F6" s="11">
        <f>[2]Dezembro!$D$9</f>
        <v>21.4</v>
      </c>
      <c r="G6" s="11">
        <f>[2]Dezembro!$D$10</f>
        <v>14.8</v>
      </c>
      <c r="H6" s="11">
        <f>[2]Dezembro!$D$11</f>
        <v>13</v>
      </c>
      <c r="I6" s="11">
        <f>[2]Dezembro!$D$12</f>
        <v>18</v>
      </c>
      <c r="J6" s="11">
        <f>[2]Dezembro!$D$13</f>
        <v>19.2</v>
      </c>
      <c r="K6" s="11">
        <f>[2]Dezembro!$D$14</f>
        <v>20.7</v>
      </c>
      <c r="L6" s="11">
        <f>[2]Dezembro!$D$15</f>
        <v>21.8</v>
      </c>
      <c r="M6" s="11">
        <f>[2]Dezembro!$D$16</f>
        <v>20</v>
      </c>
      <c r="N6" s="11">
        <f>[2]Dezembro!$D$17</f>
        <v>19</v>
      </c>
      <c r="O6" s="11">
        <f>[2]Dezembro!$D$18</f>
        <v>21.5</v>
      </c>
      <c r="P6" s="11">
        <f>[2]Dezembro!$D$19</f>
        <v>20.6</v>
      </c>
      <c r="Q6" s="11">
        <f>[2]Dezembro!$D$20</f>
        <v>19.399999999999999</v>
      </c>
      <c r="R6" s="11">
        <f>[2]Dezembro!$D$21</f>
        <v>18.899999999999999</v>
      </c>
      <c r="S6" s="11">
        <f>[2]Dezembro!$D$22</f>
        <v>17.5</v>
      </c>
      <c r="T6" s="11">
        <f>[2]Dezembro!$D$23</f>
        <v>19.5</v>
      </c>
      <c r="U6" s="11">
        <f>[2]Dezembro!$D$24</f>
        <v>20</v>
      </c>
      <c r="V6" s="11">
        <f>[2]Dezembro!$D$25</f>
        <v>18.600000000000001</v>
      </c>
      <c r="W6" s="11">
        <f>[2]Dezembro!$D$26</f>
        <v>18.600000000000001</v>
      </c>
      <c r="X6" s="11">
        <f>[2]Dezembro!$D$27</f>
        <v>16.3</v>
      </c>
      <c r="Y6" s="11">
        <f>[2]Dezembro!$D$28</f>
        <v>14.8</v>
      </c>
      <c r="Z6" s="11">
        <f>[2]Dezembro!$D$29</f>
        <v>19.600000000000001</v>
      </c>
      <c r="AA6" s="11">
        <f>[2]Dezembro!$D$30</f>
        <v>20.100000000000001</v>
      </c>
      <c r="AB6" s="11">
        <f>[2]Dezembro!$D$31</f>
        <v>20.6</v>
      </c>
      <c r="AC6" s="11">
        <f>[2]Dezembro!$D$32</f>
        <v>20.9</v>
      </c>
      <c r="AD6" s="11">
        <f>[2]Dezembro!$D$33</f>
        <v>18.8</v>
      </c>
      <c r="AE6" s="11">
        <f>[2]Dezembro!$D$34</f>
        <v>20.100000000000001</v>
      </c>
      <c r="AF6" s="11">
        <f>[2]Dezembro!$D$35</f>
        <v>21.1</v>
      </c>
      <c r="AG6" s="15">
        <f t="shared" si="1"/>
        <v>13</v>
      </c>
      <c r="AH6" s="94">
        <f t="shared" si="2"/>
        <v>19.21935483870968</v>
      </c>
    </row>
    <row r="7" spans="1:36" x14ac:dyDescent="0.2">
      <c r="A7" s="58" t="s">
        <v>104</v>
      </c>
      <c r="B7" s="11">
        <f>[3]Dezembro!$D$5</f>
        <v>21.5</v>
      </c>
      <c r="C7" s="11">
        <f>[3]Dezembro!$D$6</f>
        <v>22.5</v>
      </c>
      <c r="D7" s="11">
        <f>[3]Dezembro!$D$7</f>
        <v>20.8</v>
      </c>
      <c r="E7" s="11">
        <f>[3]Dezembro!$D$8</f>
        <v>22.5</v>
      </c>
      <c r="F7" s="11">
        <f>[3]Dezembro!$D$9</f>
        <v>22.2</v>
      </c>
      <c r="G7" s="11">
        <f>[3]Dezembro!$D$10</f>
        <v>19.899999999999999</v>
      </c>
      <c r="H7" s="11">
        <f>[3]Dezembro!$D$11</f>
        <v>18.8</v>
      </c>
      <c r="I7" s="11">
        <f>[3]Dezembro!$D$12</f>
        <v>18.5</v>
      </c>
      <c r="J7" s="11">
        <f>[3]Dezembro!$D$13</f>
        <v>20.100000000000001</v>
      </c>
      <c r="K7" s="11">
        <f>[3]Dezembro!$D$14</f>
        <v>21.6</v>
      </c>
      <c r="L7" s="11">
        <f>[3]Dezembro!$D$15</f>
        <v>21.5</v>
      </c>
      <c r="M7" s="11">
        <f>[3]Dezembro!$D$16</f>
        <v>20.6</v>
      </c>
      <c r="N7" s="11">
        <f>[3]Dezembro!$D$17</f>
        <v>20.6</v>
      </c>
      <c r="O7" s="11">
        <f>[3]Dezembro!$D$18</f>
        <v>21.2</v>
      </c>
      <c r="P7" s="11">
        <f>[3]Dezembro!$D$19</f>
        <v>21.4</v>
      </c>
      <c r="Q7" s="11">
        <f>[3]Dezembro!$D$20</f>
        <v>21</v>
      </c>
      <c r="R7" s="11">
        <f>[3]Dezembro!$D$21</f>
        <v>20.5</v>
      </c>
      <c r="S7" s="11">
        <f>[3]Dezembro!$D$22</f>
        <v>21</v>
      </c>
      <c r="T7" s="11">
        <f>[3]Dezembro!$D$23</f>
        <v>22.5</v>
      </c>
      <c r="U7" s="11">
        <f>[3]Dezembro!$D$24</f>
        <v>22.2</v>
      </c>
      <c r="V7" s="11">
        <f>[3]Dezembro!$D$25</f>
        <v>21</v>
      </c>
      <c r="W7" s="11">
        <f>[3]Dezembro!$D$26</f>
        <v>21.1</v>
      </c>
      <c r="X7" s="11">
        <f>[3]Dezembro!$D$27</f>
        <v>18.899999999999999</v>
      </c>
      <c r="Y7" s="11">
        <f>[3]Dezembro!$D$28</f>
        <v>18.2</v>
      </c>
      <c r="Z7" s="11">
        <f>[3]Dezembro!$D$29</f>
        <v>22</v>
      </c>
      <c r="AA7" s="11">
        <f>[3]Dezembro!$D$30</f>
        <v>21.9</v>
      </c>
      <c r="AB7" s="11">
        <f>[3]Dezembro!$D$31</f>
        <v>23.1</v>
      </c>
      <c r="AC7" s="11">
        <f>[3]Dezembro!$D$32</f>
        <v>20.399999999999999</v>
      </c>
      <c r="AD7" s="11">
        <f>[3]Dezembro!$D$33</f>
        <v>24.2</v>
      </c>
      <c r="AE7" s="11">
        <f>[3]Dezembro!$D$34</f>
        <v>22.8</v>
      </c>
      <c r="AF7" s="11">
        <f>[3]Dezembro!$D$35</f>
        <v>22.2</v>
      </c>
      <c r="AG7" s="15">
        <f t="shared" ref="AG7" si="3">MIN(B7:AF7)</f>
        <v>18.2</v>
      </c>
      <c r="AH7" s="94">
        <f t="shared" ref="AH7" si="4">AVERAGE(B7:AF7)</f>
        <v>21.183870967741932</v>
      </c>
    </row>
    <row r="8" spans="1:36" x14ac:dyDescent="0.2">
      <c r="A8" s="58" t="s">
        <v>1</v>
      </c>
      <c r="B8" s="11" t="str">
        <f>[4]Dezembro!$D$5</f>
        <v>*</v>
      </c>
      <c r="C8" s="11" t="str">
        <f>[4]Dezembro!$D$6</f>
        <v>*</v>
      </c>
      <c r="D8" s="11" t="str">
        <f>[4]Dezembro!$D$7</f>
        <v>*</v>
      </c>
      <c r="E8" s="11">
        <f>[4]Dezembro!$D$8</f>
        <v>27.6</v>
      </c>
      <c r="F8" s="11">
        <f>[4]Dezembro!$D$9</f>
        <v>22.1</v>
      </c>
      <c r="G8" s="11">
        <f>[4]Dezembro!$D$10</f>
        <v>22</v>
      </c>
      <c r="H8" s="11">
        <f>[4]Dezembro!$D$11</f>
        <v>19.899999999999999</v>
      </c>
      <c r="I8" s="11">
        <f>[4]Dezembro!$D$12</f>
        <v>22</v>
      </c>
      <c r="J8" s="11">
        <f>[4]Dezembro!$D$13</f>
        <v>21.7</v>
      </c>
      <c r="K8" s="11">
        <f>[4]Dezembro!$D$14</f>
        <v>21.7</v>
      </c>
      <c r="L8" s="11" t="str">
        <f>[4]Dezembro!$D$15</f>
        <v>*</v>
      </c>
      <c r="M8" s="11" t="str">
        <f>[4]Dezembro!$D$16</f>
        <v>*</v>
      </c>
      <c r="N8" s="11" t="str">
        <f>[4]Dezembro!$D$17</f>
        <v>*</v>
      </c>
      <c r="O8" s="11">
        <f>[4]Dezembro!$D$18</f>
        <v>28.5</v>
      </c>
      <c r="P8" s="11">
        <f>[4]Dezembro!$D$19</f>
        <v>22</v>
      </c>
      <c r="Q8" s="11">
        <f>[4]Dezembro!$D$20</f>
        <v>22.3</v>
      </c>
      <c r="R8" s="11">
        <f>[4]Dezembro!$D$21</f>
        <v>21.8</v>
      </c>
      <c r="S8" s="11">
        <f>[4]Dezembro!$D$22</f>
        <v>22.6</v>
      </c>
      <c r="T8" s="11">
        <f>[4]Dezembro!$D$23</f>
        <v>23.5</v>
      </c>
      <c r="U8" s="11">
        <f>[4]Dezembro!$D$24</f>
        <v>23.9</v>
      </c>
      <c r="V8" s="11">
        <f>[4]Dezembro!$D$25</f>
        <v>22.5</v>
      </c>
      <c r="W8" s="11">
        <f>[4]Dezembro!$D$26</f>
        <v>22</v>
      </c>
      <c r="X8" s="11" t="str">
        <f>[4]Dezembro!$D$27</f>
        <v>*</v>
      </c>
      <c r="Y8" s="11" t="str">
        <f>[4]Dezembro!$D$28</f>
        <v>*</v>
      </c>
      <c r="Z8" s="11" t="str">
        <f>[4]Dezembro!$D$29</f>
        <v>*</v>
      </c>
      <c r="AA8" s="11" t="str">
        <f>[4]Dezembro!$D$30</f>
        <v>*</v>
      </c>
      <c r="AB8" s="11" t="str">
        <f>[4]Dezembro!$D$31</f>
        <v>*</v>
      </c>
      <c r="AC8" s="11">
        <f>[4]Dezembro!$D$32</f>
        <v>24.7</v>
      </c>
      <c r="AD8" s="11">
        <f>[4]Dezembro!$D$33</f>
        <v>23.3</v>
      </c>
      <c r="AE8" s="11">
        <f>[4]Dezembro!$D$34</f>
        <v>23.9</v>
      </c>
      <c r="AF8" s="11">
        <f>[4]Dezembro!$D$35</f>
        <v>23</v>
      </c>
      <c r="AG8" s="15">
        <f t="shared" ref="AG8:AG9" si="5">MIN(B8:AF8)</f>
        <v>19.899999999999999</v>
      </c>
      <c r="AH8" s="94">
        <f t="shared" ref="AH8:AH9" si="6">AVERAGE(B8:AF8)</f>
        <v>23.049999999999997</v>
      </c>
    </row>
    <row r="9" spans="1:36" x14ac:dyDescent="0.2">
      <c r="A9" s="58" t="s">
        <v>167</v>
      </c>
      <c r="B9" s="11">
        <f>[5]Dezembro!$D$5</f>
        <v>20.3</v>
      </c>
      <c r="C9" s="11">
        <f>[5]Dezembro!$D$6</f>
        <v>19.8</v>
      </c>
      <c r="D9" s="11">
        <f>[5]Dezembro!$D$7</f>
        <v>20.3</v>
      </c>
      <c r="E9" s="11">
        <f>[5]Dezembro!$D$8</f>
        <v>20</v>
      </c>
      <c r="F9" s="11">
        <f>[5]Dezembro!$D$9</f>
        <v>18.7</v>
      </c>
      <c r="G9" s="11">
        <f>[5]Dezembro!$D$10</f>
        <v>15.6</v>
      </c>
      <c r="H9" s="11">
        <f>[5]Dezembro!$D$11</f>
        <v>16.7</v>
      </c>
      <c r="I9" s="11">
        <f>[5]Dezembro!$D$12</f>
        <v>18.899999999999999</v>
      </c>
      <c r="J9" s="11">
        <f>[5]Dezembro!$D$13</f>
        <v>18.2</v>
      </c>
      <c r="K9" s="11">
        <f>[5]Dezembro!$D$14</f>
        <v>20.399999999999999</v>
      </c>
      <c r="L9" s="11">
        <f>[5]Dezembro!$D$15</f>
        <v>22.4</v>
      </c>
      <c r="M9" s="11">
        <f>[5]Dezembro!$D$16</f>
        <v>19.2</v>
      </c>
      <c r="N9" s="11">
        <f>[5]Dezembro!$D$17</f>
        <v>18.5</v>
      </c>
      <c r="O9" s="11">
        <f>[5]Dezembro!$D$18</f>
        <v>19.3</v>
      </c>
      <c r="P9" s="11">
        <f>[5]Dezembro!$D$19</f>
        <v>20.2</v>
      </c>
      <c r="Q9" s="11">
        <f>[5]Dezembro!$D$20</f>
        <v>19.100000000000001</v>
      </c>
      <c r="R9" s="11">
        <f>[5]Dezembro!$D$21</f>
        <v>18.3</v>
      </c>
      <c r="S9" s="11">
        <f>[5]Dezembro!$D$22</f>
        <v>17.600000000000001</v>
      </c>
      <c r="T9" s="11">
        <f>[5]Dezembro!$D$23</f>
        <v>20.7</v>
      </c>
      <c r="U9" s="11">
        <f>[5]Dezembro!$D$24</f>
        <v>20.2</v>
      </c>
      <c r="V9" s="11">
        <f>[5]Dezembro!$D$25</f>
        <v>18</v>
      </c>
      <c r="W9" s="11">
        <f>[5]Dezembro!$D$26</f>
        <v>19.3</v>
      </c>
      <c r="X9" s="11">
        <f>[5]Dezembro!$D$27</f>
        <v>16.399999999999999</v>
      </c>
      <c r="Y9" s="11">
        <f>[5]Dezembro!$D$28</f>
        <v>17.8</v>
      </c>
      <c r="Z9" s="11">
        <f>[5]Dezembro!$D$29</f>
        <v>20.9</v>
      </c>
      <c r="AA9" s="11">
        <f>[5]Dezembro!$D$30</f>
        <v>21</v>
      </c>
      <c r="AB9" s="11">
        <f>[5]Dezembro!$D$31</f>
        <v>21.9</v>
      </c>
      <c r="AC9" s="11">
        <f>[5]Dezembro!$D$32</f>
        <v>22.5</v>
      </c>
      <c r="AD9" s="11">
        <f>[5]Dezembro!$D$33</f>
        <v>22.4</v>
      </c>
      <c r="AE9" s="11">
        <f>[5]Dezembro!$D$34</f>
        <v>24.2</v>
      </c>
      <c r="AF9" s="11">
        <f>[5]Dezembro!$D$35</f>
        <v>22.5</v>
      </c>
      <c r="AG9" s="15">
        <f t="shared" si="5"/>
        <v>15.6</v>
      </c>
      <c r="AH9" s="94">
        <f t="shared" si="6"/>
        <v>19.71935483870968</v>
      </c>
    </row>
    <row r="10" spans="1:36" x14ac:dyDescent="0.2">
      <c r="A10" s="58" t="s">
        <v>111</v>
      </c>
      <c r="B10" s="11" t="str">
        <f>[6]Dezembro!$D$5</f>
        <v>*</v>
      </c>
      <c r="C10" s="11" t="str">
        <f>[6]Dezembro!$D$6</f>
        <v>*</v>
      </c>
      <c r="D10" s="11" t="str">
        <f>[6]Dezembro!$D$7</f>
        <v>*</v>
      </c>
      <c r="E10" s="11" t="str">
        <f>[6]Dezembro!$D$8</f>
        <v>*</v>
      </c>
      <c r="F10" s="11" t="str">
        <f>[6]Dezembro!$D$9</f>
        <v>*</v>
      </c>
      <c r="G10" s="11" t="str">
        <f>[6]Dezembro!$D$10</f>
        <v>*</v>
      </c>
      <c r="H10" s="11" t="str">
        <f>[6]Dezembro!$D$11</f>
        <v>*</v>
      </c>
      <c r="I10" s="11" t="str">
        <f>[6]Dezembro!$D$12</f>
        <v>*</v>
      </c>
      <c r="J10" s="11" t="str">
        <f>[6]Dezembro!$D$13</f>
        <v>*</v>
      </c>
      <c r="K10" s="11" t="str">
        <f>[6]Dezembro!$D$14</f>
        <v>*</v>
      </c>
      <c r="L10" s="11" t="str">
        <f>[6]Dezembro!$D$15</f>
        <v>*</v>
      </c>
      <c r="M10" s="11" t="str">
        <f>[6]Dezembro!$D$16</f>
        <v>*</v>
      </c>
      <c r="N10" s="11" t="str">
        <f>[6]Dezembro!$D$17</f>
        <v>*</v>
      </c>
      <c r="O10" s="11" t="str">
        <f>[6]Dezembro!$D$18</f>
        <v>*</v>
      </c>
      <c r="P10" s="11" t="str">
        <f>[6]Dezembro!$D$19</f>
        <v>*</v>
      </c>
      <c r="Q10" s="11" t="str">
        <f>[6]Dezembro!$D$20</f>
        <v>*</v>
      </c>
      <c r="R10" s="11" t="str">
        <f>[6]Dezembro!$D$21</f>
        <v>*</v>
      </c>
      <c r="S10" s="11" t="str">
        <f>[6]Dezembro!$D$22</f>
        <v>*</v>
      </c>
      <c r="T10" s="11" t="str">
        <f>[6]Dezembro!$D$23</f>
        <v>*</v>
      </c>
      <c r="U10" s="11" t="str">
        <f>[6]Dezembro!$D$24</f>
        <v>*</v>
      </c>
      <c r="V10" s="11" t="str">
        <f>[6]Dezembro!$D$25</f>
        <v>*</v>
      </c>
      <c r="W10" s="11" t="str">
        <f>[6]Dezembro!$D$26</f>
        <v>*</v>
      </c>
      <c r="X10" s="11" t="str">
        <f>[6]Dezembro!$D$27</f>
        <v>*</v>
      </c>
      <c r="Y10" s="11" t="str">
        <f>[6]Dezembro!$D$28</f>
        <v>*</v>
      </c>
      <c r="Z10" s="11" t="str">
        <f>[6]Dezembro!$D$29</f>
        <v>*</v>
      </c>
      <c r="AA10" s="11" t="str">
        <f>[6]Dezembro!$D$30</f>
        <v>*</v>
      </c>
      <c r="AB10" s="11" t="str">
        <f>[6]Dezembro!$D$31</f>
        <v>*</v>
      </c>
      <c r="AC10" s="11" t="str">
        <f>[6]Dezembro!$D$32</f>
        <v>*</v>
      </c>
      <c r="AD10" s="11" t="str">
        <f>[6]Dezembro!$D$33</f>
        <v>*</v>
      </c>
      <c r="AE10" s="11" t="str">
        <f>[6]Dezembro!$D$34</f>
        <v>*</v>
      </c>
      <c r="AF10" s="11" t="str">
        <f>[6]Dezembro!$D$35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[7]Dezembro!$D$5</f>
        <v>22</v>
      </c>
      <c r="C11" s="11">
        <f>[7]Dezembro!$D$6</f>
        <v>21.8</v>
      </c>
      <c r="D11" s="11">
        <f>[7]Dezembro!$D$7</f>
        <v>23</v>
      </c>
      <c r="E11" s="11">
        <f>[7]Dezembro!$D$8</f>
        <v>21.6</v>
      </c>
      <c r="F11" s="11">
        <f>[7]Dezembro!$D$9</f>
        <v>21.9</v>
      </c>
      <c r="G11" s="11">
        <f>[7]Dezembro!$D$10</f>
        <v>21.2</v>
      </c>
      <c r="H11" s="11">
        <f>[7]Dezembro!$D$11</f>
        <v>18</v>
      </c>
      <c r="I11" s="11">
        <f>[7]Dezembro!$D$12</f>
        <v>20.8</v>
      </c>
      <c r="J11" s="11">
        <f>[7]Dezembro!$D$13</f>
        <v>20.6</v>
      </c>
      <c r="K11" s="11">
        <f>[7]Dezembro!$D$14</f>
        <v>21.7</v>
      </c>
      <c r="L11" s="11">
        <f>[7]Dezembro!$D$15</f>
        <v>20.8</v>
      </c>
      <c r="M11" s="11">
        <f>[7]Dezembro!$D$16</f>
        <v>19.600000000000001</v>
      </c>
      <c r="N11" s="11">
        <f>[7]Dezembro!$D$17</f>
        <v>19.399999999999999</v>
      </c>
      <c r="O11" s="11">
        <f>[7]Dezembro!$D$18</f>
        <v>23.4</v>
      </c>
      <c r="P11" s="11">
        <f>[7]Dezembro!$D$19</f>
        <v>21</v>
      </c>
      <c r="Q11" s="11">
        <f>[7]Dezembro!$D$20</f>
        <v>21.1</v>
      </c>
      <c r="R11" s="11">
        <f>[7]Dezembro!$D$21</f>
        <v>20.8</v>
      </c>
      <c r="S11" s="11">
        <f>[7]Dezembro!$D$22</f>
        <v>21</v>
      </c>
      <c r="T11" s="11">
        <f>[7]Dezembro!$D$23</f>
        <v>21.7</v>
      </c>
      <c r="U11" s="11">
        <f>[7]Dezembro!$D$24</f>
        <v>20.399999999999999</v>
      </c>
      <c r="V11" s="11">
        <f>[7]Dezembro!$D$25</f>
        <v>20.9</v>
      </c>
      <c r="W11" s="11">
        <f>[7]Dezembro!$D$26</f>
        <v>20.7</v>
      </c>
      <c r="X11" s="11">
        <f>[7]Dezembro!$D$27</f>
        <v>20.100000000000001</v>
      </c>
      <c r="Y11" s="11">
        <f>[7]Dezembro!$D$28</f>
        <v>19.899999999999999</v>
      </c>
      <c r="Z11" s="11">
        <f>[7]Dezembro!$D$29</f>
        <v>22.6</v>
      </c>
      <c r="AA11" s="11">
        <f>[7]Dezembro!$D$30</f>
        <v>21.4</v>
      </c>
      <c r="AB11" s="11">
        <f>[7]Dezembro!$D$31</f>
        <v>23.5</v>
      </c>
      <c r="AC11" s="11">
        <f>[7]Dezembro!$D$32</f>
        <v>22.3</v>
      </c>
      <c r="AD11" s="11">
        <f>[7]Dezembro!$D$33</f>
        <v>25.1</v>
      </c>
      <c r="AE11" s="11">
        <f>[7]Dezembro!$D$34</f>
        <v>24.6</v>
      </c>
      <c r="AF11" s="11">
        <f>[7]Dezembro!$D$35</f>
        <v>22.9</v>
      </c>
      <c r="AG11" s="15">
        <f t="shared" ref="AG11:AG12" si="7">MIN(B11:AF11)</f>
        <v>18</v>
      </c>
      <c r="AH11" s="94">
        <f t="shared" ref="AH11:AH12" si="8">AVERAGE(B11:AF11)</f>
        <v>21.477419354838705</v>
      </c>
    </row>
    <row r="12" spans="1:36" x14ac:dyDescent="0.2">
      <c r="A12" s="58" t="s">
        <v>41</v>
      </c>
      <c r="B12" s="11">
        <f>[8]Dezembro!$D$5</f>
        <v>23.5</v>
      </c>
      <c r="C12" s="11">
        <f>[8]Dezembro!$D$6</f>
        <v>21.8</v>
      </c>
      <c r="D12" s="11">
        <f>[8]Dezembro!$D$7</f>
        <v>20.5</v>
      </c>
      <c r="E12" s="11">
        <f>[8]Dezembro!$D$8</f>
        <v>23</v>
      </c>
      <c r="F12" s="11">
        <f>[8]Dezembro!$D$9</f>
        <v>20.399999999999999</v>
      </c>
      <c r="G12" s="11">
        <f>[8]Dezembro!$D$10</f>
        <v>16.899999999999999</v>
      </c>
      <c r="H12" s="11">
        <f>[8]Dezembro!$D$11</f>
        <v>14.2</v>
      </c>
      <c r="I12" s="11">
        <f>[8]Dezembro!$D$12</f>
        <v>19.600000000000001</v>
      </c>
      <c r="J12" s="11">
        <f>[8]Dezembro!$D$13</f>
        <v>22.2</v>
      </c>
      <c r="K12" s="11">
        <f>[8]Dezembro!$D$14</f>
        <v>21.8</v>
      </c>
      <c r="L12" s="11">
        <f>[8]Dezembro!$D$15</f>
        <v>23.6</v>
      </c>
      <c r="M12" s="11">
        <f>[8]Dezembro!$D$16</f>
        <v>22.7</v>
      </c>
      <c r="N12" s="11">
        <f>[8]Dezembro!$D$17</f>
        <v>20.5</v>
      </c>
      <c r="O12" s="11">
        <f>[8]Dezembro!$D$18</f>
        <v>22.3</v>
      </c>
      <c r="P12" s="11">
        <f>[8]Dezembro!$D$19</f>
        <v>23.2</v>
      </c>
      <c r="Q12" s="11">
        <f>[8]Dezembro!$D$20</f>
        <v>20.6</v>
      </c>
      <c r="R12" s="11">
        <f>[8]Dezembro!$D$21</f>
        <v>21.6</v>
      </c>
      <c r="S12" s="11">
        <f>[8]Dezembro!$D$22</f>
        <v>21.8</v>
      </c>
      <c r="T12" s="11">
        <f>[8]Dezembro!$D$23</f>
        <v>22.5</v>
      </c>
      <c r="U12" s="11">
        <f>[8]Dezembro!$D$24</f>
        <v>23.4</v>
      </c>
      <c r="V12" s="11">
        <f>[8]Dezembro!$D$25</f>
        <v>20.7</v>
      </c>
      <c r="W12" s="11">
        <f>[8]Dezembro!$D$26</f>
        <v>19.600000000000001</v>
      </c>
      <c r="X12" s="11">
        <f>[8]Dezembro!$D$27</f>
        <v>18.899999999999999</v>
      </c>
      <c r="Y12" s="11">
        <f>[8]Dezembro!$D$28</f>
        <v>16.899999999999999</v>
      </c>
      <c r="Z12" s="11">
        <f>[8]Dezembro!$D$29</f>
        <v>23.3</v>
      </c>
      <c r="AA12" s="11">
        <f>[8]Dezembro!$D$30</f>
        <v>22.2</v>
      </c>
      <c r="AB12" s="11">
        <f>[8]Dezembro!$D$31</f>
        <v>22.4</v>
      </c>
      <c r="AC12" s="11">
        <f>[8]Dezembro!$D$32</f>
        <v>22.6</v>
      </c>
      <c r="AD12" s="11">
        <f>[8]Dezembro!$D$33</f>
        <v>21.7</v>
      </c>
      <c r="AE12" s="11">
        <f>[8]Dezembro!$D$34</f>
        <v>20.2</v>
      </c>
      <c r="AF12" s="11">
        <f>[8]Dezembro!$D$35</f>
        <v>21.7</v>
      </c>
      <c r="AG12" s="15">
        <f t="shared" si="7"/>
        <v>14.2</v>
      </c>
      <c r="AH12" s="94">
        <f t="shared" si="8"/>
        <v>21.170967741935485</v>
      </c>
    </row>
    <row r="13" spans="1:36" x14ac:dyDescent="0.2">
      <c r="A13" s="58" t="s">
        <v>114</v>
      </c>
      <c r="B13" s="11" t="str">
        <f>[9]Dezembro!$D$5</f>
        <v>*</v>
      </c>
      <c r="C13" s="11" t="str">
        <f>[9]Dezembro!$D$6</f>
        <v>*</v>
      </c>
      <c r="D13" s="11" t="str">
        <f>[9]Dezembro!$D$7</f>
        <v>*</v>
      </c>
      <c r="E13" s="11" t="str">
        <f>[9]Dezembro!$D$8</f>
        <v>*</v>
      </c>
      <c r="F13" s="11" t="str">
        <f>[9]Dezembro!$D$9</f>
        <v>*</v>
      </c>
      <c r="G13" s="11" t="str">
        <f>[9]Dezembro!$D$10</f>
        <v>*</v>
      </c>
      <c r="H13" s="11" t="str">
        <f>[9]Dezembro!$D$11</f>
        <v>*</v>
      </c>
      <c r="I13" s="11" t="str">
        <f>[9]Dezembro!$D$12</f>
        <v>*</v>
      </c>
      <c r="J13" s="11" t="str">
        <f>[9]Dezembro!$D$13</f>
        <v>*</v>
      </c>
      <c r="K13" s="11" t="str">
        <f>[9]Dezembro!$D$14</f>
        <v>*</v>
      </c>
      <c r="L13" s="11" t="str">
        <f>[9]Dezembro!$D$15</f>
        <v>*</v>
      </c>
      <c r="M13" s="11" t="str">
        <f>[9]Dezembro!$D$16</f>
        <v>*</v>
      </c>
      <c r="N13" s="11" t="str">
        <f>[9]Dezembro!$D$17</f>
        <v>*</v>
      </c>
      <c r="O13" s="11" t="str">
        <f>[9]Dezembro!$D$18</f>
        <v>*</v>
      </c>
      <c r="P13" s="11" t="str">
        <f>[9]Dezembro!$D$19</f>
        <v>*</v>
      </c>
      <c r="Q13" s="11" t="str">
        <f>[9]Dezembro!$D$20</f>
        <v>*</v>
      </c>
      <c r="R13" s="11" t="str">
        <f>[9]Dezembro!$D$21</f>
        <v>*</v>
      </c>
      <c r="S13" s="11" t="str">
        <f>[9]Dezembro!$D$22</f>
        <v>*</v>
      </c>
      <c r="T13" s="11" t="str">
        <f>[9]Dezembro!$D$23</f>
        <v>*</v>
      </c>
      <c r="U13" s="11" t="str">
        <f>[9]Dezembro!$D$24</f>
        <v>*</v>
      </c>
      <c r="V13" s="11" t="str">
        <f>[9]Dezembro!$D$25</f>
        <v>*</v>
      </c>
      <c r="W13" s="11" t="str">
        <f>[9]Dezembro!$D$26</f>
        <v>*</v>
      </c>
      <c r="X13" s="11" t="str">
        <f>[9]Dezembro!$D$27</f>
        <v>*</v>
      </c>
      <c r="Y13" s="11" t="str">
        <f>[9]Dezembro!$D$28</f>
        <v>*</v>
      </c>
      <c r="Z13" s="11" t="str">
        <f>[9]Dezembro!$D$29</f>
        <v>*</v>
      </c>
      <c r="AA13" s="11" t="str">
        <f>[9]Dezembro!$D$30</f>
        <v>*</v>
      </c>
      <c r="AB13" s="11" t="str">
        <f>[9]Dezembro!$D$31</f>
        <v>*</v>
      </c>
      <c r="AC13" s="11" t="str">
        <f>[9]Dezembro!$D$32</f>
        <v>*</v>
      </c>
      <c r="AD13" s="11" t="str">
        <f>[9]Dezembro!$D$33</f>
        <v>*</v>
      </c>
      <c r="AE13" s="11" t="str">
        <f>[9]Dezembro!$D$34</f>
        <v>*</v>
      </c>
      <c r="AF13" s="11" t="str">
        <f>[9]Dezembro!$D$35</f>
        <v>*</v>
      </c>
      <c r="AG13" s="14" t="s">
        <v>226</v>
      </c>
      <c r="AH13" s="113" t="s">
        <v>226</v>
      </c>
    </row>
    <row r="14" spans="1:36" x14ac:dyDescent="0.2">
      <c r="A14" s="58" t="s">
        <v>118</v>
      </c>
      <c r="B14" s="11" t="str">
        <f>[10]Dezembro!$D$5</f>
        <v>*</v>
      </c>
      <c r="C14" s="11" t="str">
        <f>[10]Dezembro!$D$6</f>
        <v>*</v>
      </c>
      <c r="D14" s="11" t="str">
        <f>[10]Dezembro!$D$7</f>
        <v>*</v>
      </c>
      <c r="E14" s="11" t="str">
        <f>[10]Dezembro!$D$8</f>
        <v>*</v>
      </c>
      <c r="F14" s="11" t="str">
        <f>[10]Dezembro!$D$9</f>
        <v>*</v>
      </c>
      <c r="G14" s="11" t="str">
        <f>[10]Dezembro!$D$10</f>
        <v>*</v>
      </c>
      <c r="H14" s="11" t="str">
        <f>[10]Dezembro!$D$11</f>
        <v>*</v>
      </c>
      <c r="I14" s="11" t="str">
        <f>[10]Dezembro!$D$12</f>
        <v>*</v>
      </c>
      <c r="J14" s="11" t="str">
        <f>[10]Dezembro!$D$13</f>
        <v>*</v>
      </c>
      <c r="K14" s="11" t="str">
        <f>[10]Dezembro!$D$14</f>
        <v>*</v>
      </c>
      <c r="L14" s="11" t="str">
        <f>[10]Dezembro!$D$15</f>
        <v>*</v>
      </c>
      <c r="M14" s="11" t="str">
        <f>[10]Dezembro!$D$16</f>
        <v>*</v>
      </c>
      <c r="N14" s="11" t="str">
        <f>[10]Dezembro!$D$17</f>
        <v>*</v>
      </c>
      <c r="O14" s="11" t="str">
        <f>[10]Dezembro!$D$18</f>
        <v>*</v>
      </c>
      <c r="P14" s="11" t="str">
        <f>[10]Dezembro!$D$19</f>
        <v>*</v>
      </c>
      <c r="Q14" s="11" t="str">
        <f>[10]Dezembro!$D$20</f>
        <v>*</v>
      </c>
      <c r="R14" s="11" t="str">
        <f>[10]Dezembro!$D$21</f>
        <v>*</v>
      </c>
      <c r="S14" s="11" t="str">
        <f>[10]Dezembro!$D$22</f>
        <v>*</v>
      </c>
      <c r="T14" s="11" t="str">
        <f>[10]Dezembro!$D$23</f>
        <v>*</v>
      </c>
      <c r="U14" s="11" t="str">
        <f>[10]Dezembro!$D$24</f>
        <v>*</v>
      </c>
      <c r="V14" s="11" t="str">
        <f>[10]Dezembro!$D$25</f>
        <v>*</v>
      </c>
      <c r="W14" s="11" t="str">
        <f>[10]Dezembro!$D$26</f>
        <v>*</v>
      </c>
      <c r="X14" s="11" t="str">
        <f>[10]Dezembro!$D$27</f>
        <v>*</v>
      </c>
      <c r="Y14" s="11" t="str">
        <f>[10]Dezembro!$D$28</f>
        <v>*</v>
      </c>
      <c r="Z14" s="11" t="str">
        <f>[10]Dezembro!$D$29</f>
        <v>*</v>
      </c>
      <c r="AA14" s="11" t="str">
        <f>[10]Dezembro!$D$30</f>
        <v>*</v>
      </c>
      <c r="AB14" s="11" t="str">
        <f>[10]Dezembro!$D$31</f>
        <v>*</v>
      </c>
      <c r="AC14" s="11" t="str">
        <f>[10]Dezembro!$D$32</f>
        <v>*</v>
      </c>
      <c r="AD14" s="11" t="str">
        <f>[10]Dezembro!$D$33</f>
        <v>*</v>
      </c>
      <c r="AE14" s="11" t="str">
        <f>[10]Dezembro!$D$34</f>
        <v>*</v>
      </c>
      <c r="AF14" s="11" t="str">
        <f>[10]Dezembro!$D$35</f>
        <v>*</v>
      </c>
      <c r="AG14" s="14" t="s">
        <v>226</v>
      </c>
      <c r="AH14" s="113" t="s">
        <v>226</v>
      </c>
      <c r="AJ14" t="s">
        <v>47</v>
      </c>
    </row>
    <row r="15" spans="1:36" x14ac:dyDescent="0.2">
      <c r="A15" s="58" t="s">
        <v>121</v>
      </c>
      <c r="B15" s="11" t="str">
        <f>[11]Dezembro!$D$5</f>
        <v>*</v>
      </c>
      <c r="C15" s="11" t="str">
        <f>[11]Dezembro!$D$6</f>
        <v>*</v>
      </c>
      <c r="D15" s="11" t="str">
        <f>[11]Dezembro!$D$7</f>
        <v>*</v>
      </c>
      <c r="E15" s="11" t="str">
        <f>[11]Dezembro!$D$8</f>
        <v>*</v>
      </c>
      <c r="F15" s="11" t="str">
        <f>[11]Dezembro!$D$9</f>
        <v>*</v>
      </c>
      <c r="G15" s="11" t="str">
        <f>[11]Dezembro!$D$10</f>
        <v>*</v>
      </c>
      <c r="H15" s="11" t="str">
        <f>[11]Dezembro!$D$11</f>
        <v>*</v>
      </c>
      <c r="I15" s="11" t="str">
        <f>[11]Dezembro!$D$12</f>
        <v>*</v>
      </c>
      <c r="J15" s="11">
        <f>[11]Dezembro!$D$13</f>
        <v>19.899999999999999</v>
      </c>
      <c r="K15" s="11">
        <f>[11]Dezembro!$D$14</f>
        <v>22.5</v>
      </c>
      <c r="L15" s="11" t="str">
        <f>[11]Dezembro!$D$15</f>
        <v>*</v>
      </c>
      <c r="M15" s="11" t="str">
        <f>[11]Dezembro!$D$16</f>
        <v>*</v>
      </c>
      <c r="N15" s="11" t="str">
        <f>[11]Dezembro!$D$17</f>
        <v>*</v>
      </c>
      <c r="O15" s="11" t="str">
        <f>[11]Dezembro!$D$18</f>
        <v>*</v>
      </c>
      <c r="P15" s="11" t="str">
        <f>[11]Dezembro!$D$19</f>
        <v>*</v>
      </c>
      <c r="Q15" s="11" t="str">
        <f>[11]Dezembro!$D$20</f>
        <v>*</v>
      </c>
      <c r="R15" s="11" t="str">
        <f>[11]Dezembro!$D$21</f>
        <v>*</v>
      </c>
      <c r="S15" s="11">
        <f>[11]Dezembro!$D$22</f>
        <v>24.5</v>
      </c>
      <c r="T15" s="11" t="str">
        <f>[11]Dezembro!$D$23</f>
        <v>*</v>
      </c>
      <c r="U15" s="11" t="str">
        <f>[11]Dezembro!$D$24</f>
        <v>*</v>
      </c>
      <c r="V15" s="11" t="str">
        <f>[11]Dezembro!$D$25</f>
        <v>*</v>
      </c>
      <c r="W15" s="11" t="str">
        <f>[11]Dezembro!$D$26</f>
        <v>*</v>
      </c>
      <c r="X15" s="11" t="str">
        <f>[11]Dezembro!$D$27</f>
        <v>*</v>
      </c>
      <c r="Y15" s="11" t="str">
        <f>[11]Dezembro!$D$28</f>
        <v>*</v>
      </c>
      <c r="Z15" s="11" t="str">
        <f>[11]Dezembro!$D$29</f>
        <v>*</v>
      </c>
      <c r="AA15" s="11">
        <f>[11]Dezembro!$D$30</f>
        <v>21.9</v>
      </c>
      <c r="AB15" s="11" t="str">
        <f>[11]Dezembro!$D$31</f>
        <v>*</v>
      </c>
      <c r="AC15" s="11">
        <f>[11]Dezembro!$D$32</f>
        <v>21</v>
      </c>
      <c r="AD15" s="11" t="str">
        <f>[11]Dezembro!$D$33</f>
        <v>*</v>
      </c>
      <c r="AE15" s="11" t="str">
        <f>[11]Dezembro!$D$34</f>
        <v>*</v>
      </c>
      <c r="AF15" s="11" t="str">
        <f>[11]Dezembro!$D$35</f>
        <v>*</v>
      </c>
      <c r="AG15" s="15">
        <f t="shared" ref="AG15" si="9">MIN(B15:AF15)</f>
        <v>19.899999999999999</v>
      </c>
      <c r="AH15" s="94">
        <f t="shared" ref="AH15" si="10">AVERAGE(B15:AF15)</f>
        <v>21.96</v>
      </c>
    </row>
    <row r="16" spans="1:36" x14ac:dyDescent="0.2">
      <c r="A16" s="58" t="s">
        <v>168</v>
      </c>
      <c r="B16" s="11" t="str">
        <f>[12]Dezembro!$D$5</f>
        <v>*</v>
      </c>
      <c r="C16" s="11" t="str">
        <f>[12]Dezembro!$D$6</f>
        <v>*</v>
      </c>
      <c r="D16" s="11" t="str">
        <f>[12]Dezembro!$D$7</f>
        <v>*</v>
      </c>
      <c r="E16" s="11" t="str">
        <f>[12]Dezembro!$D$8</f>
        <v>*</v>
      </c>
      <c r="F16" s="11" t="str">
        <f>[12]Dezembro!$D$9</f>
        <v>*</v>
      </c>
      <c r="G16" s="11" t="str">
        <f>[12]Dezembro!$D$10</f>
        <v>*</v>
      </c>
      <c r="H16" s="11" t="str">
        <f>[12]Dezembro!$D$11</f>
        <v>*</v>
      </c>
      <c r="I16" s="11" t="str">
        <f>[12]Dezembro!$D$12</f>
        <v>*</v>
      </c>
      <c r="J16" s="11" t="str">
        <f>[12]Dezembro!$D$13</f>
        <v>*</v>
      </c>
      <c r="K16" s="11" t="str">
        <f>[12]Dezembro!$D$14</f>
        <v>*</v>
      </c>
      <c r="L16" s="11" t="str">
        <f>[12]Dezembro!$D$15</f>
        <v>*</v>
      </c>
      <c r="M16" s="11" t="str">
        <f>[12]Dezembro!$D$16</f>
        <v>*</v>
      </c>
      <c r="N16" s="11" t="str">
        <f>[12]Dezembro!$D$17</f>
        <v>*</v>
      </c>
      <c r="O16" s="11" t="str">
        <f>[12]Dezembro!$D$18</f>
        <v>*</v>
      </c>
      <c r="P16" s="11" t="str">
        <f>[12]Dezembro!$D$19</f>
        <v>*</v>
      </c>
      <c r="Q16" s="11" t="str">
        <f>[12]Dezembro!$D$20</f>
        <v>*</v>
      </c>
      <c r="R16" s="11" t="str">
        <f>[12]Dezembro!$D$21</f>
        <v>*</v>
      </c>
      <c r="S16" s="11" t="str">
        <f>[12]Dezembro!$D$22</f>
        <v>*</v>
      </c>
      <c r="T16" s="11" t="str">
        <f>[12]Dezembro!$D$23</f>
        <v>*</v>
      </c>
      <c r="U16" s="11" t="str">
        <f>[12]Dezembro!$D$24</f>
        <v>*</v>
      </c>
      <c r="V16" s="11" t="str">
        <f>[12]Dezembro!$D$25</f>
        <v>*</v>
      </c>
      <c r="W16" s="11" t="str">
        <f>[12]Dezembro!$D$26</f>
        <v>*</v>
      </c>
      <c r="X16" s="11" t="str">
        <f>[12]Dezembro!$D$27</f>
        <v>*</v>
      </c>
      <c r="Y16" s="11" t="str">
        <f>[12]Dezembro!$D$28</f>
        <v>*</v>
      </c>
      <c r="Z16" s="11" t="str">
        <f>[12]Dezembro!$D$29</f>
        <v>*</v>
      </c>
      <c r="AA16" s="11" t="str">
        <f>[12]Dezembro!$D$30</f>
        <v>*</v>
      </c>
      <c r="AB16" s="11" t="str">
        <f>[12]Dezembro!$D$31</f>
        <v>*</v>
      </c>
      <c r="AC16" s="11" t="str">
        <f>[12]Dezembro!$D$32</f>
        <v>*</v>
      </c>
      <c r="AD16" s="11" t="str">
        <f>[12]Dezembro!$D$33</f>
        <v>*</v>
      </c>
      <c r="AE16" s="11" t="str">
        <f>[12]Dezembro!$D$34</f>
        <v>*</v>
      </c>
      <c r="AF16" s="11" t="str">
        <f>[12]Dezembro!$D$35</f>
        <v>*</v>
      </c>
      <c r="AG16" s="14" t="s">
        <v>226</v>
      </c>
      <c r="AH16" s="113" t="s">
        <v>226</v>
      </c>
      <c r="AJ16" s="12" t="s">
        <v>47</v>
      </c>
    </row>
    <row r="17" spans="1:39" x14ac:dyDescent="0.2">
      <c r="A17" s="58" t="s">
        <v>2</v>
      </c>
      <c r="B17" s="11">
        <f>[13]Dezembro!$D$5</f>
        <v>22.8</v>
      </c>
      <c r="C17" s="11">
        <f>[13]Dezembro!$D$6</f>
        <v>21.4</v>
      </c>
      <c r="D17" s="11">
        <f>[13]Dezembro!$D$7</f>
        <v>21</v>
      </c>
      <c r="E17" s="11">
        <f>[13]Dezembro!$D$8</f>
        <v>21.7</v>
      </c>
      <c r="F17" s="11">
        <f>[13]Dezembro!$D$9</f>
        <v>19.899999999999999</v>
      </c>
      <c r="G17" s="11">
        <f>[13]Dezembro!$D$10</f>
        <v>20.100000000000001</v>
      </c>
      <c r="H17" s="11">
        <f>[13]Dezembro!$D$11</f>
        <v>18.600000000000001</v>
      </c>
      <c r="I17" s="11">
        <f>[13]Dezembro!$D$12</f>
        <v>19.2</v>
      </c>
      <c r="J17" s="11">
        <f>[13]Dezembro!$D$13</f>
        <v>19.899999999999999</v>
      </c>
      <c r="K17" s="11">
        <f>[13]Dezembro!$D$14</f>
        <v>20.399999999999999</v>
      </c>
      <c r="L17" s="11">
        <f>[13]Dezembro!$D$15</f>
        <v>22.3</v>
      </c>
      <c r="M17" s="11">
        <f>[13]Dezembro!$D$16</f>
        <v>22.2</v>
      </c>
      <c r="N17" s="11">
        <f>[13]Dezembro!$D$17</f>
        <v>19.7</v>
      </c>
      <c r="O17" s="11">
        <f>[13]Dezembro!$D$18</f>
        <v>22.2</v>
      </c>
      <c r="P17" s="11">
        <f>[13]Dezembro!$D$19</f>
        <v>20.9</v>
      </c>
      <c r="Q17" s="11">
        <f>[13]Dezembro!$D$20</f>
        <v>20.6</v>
      </c>
      <c r="R17" s="11">
        <f>[13]Dezembro!$D$21</f>
        <v>20.7</v>
      </c>
      <c r="S17" s="11">
        <f>[13]Dezembro!$D$22</f>
        <v>20.3</v>
      </c>
      <c r="T17" s="11">
        <f>[13]Dezembro!$D$23</f>
        <v>21.1</v>
      </c>
      <c r="U17" s="11">
        <f>[13]Dezembro!$D$24</f>
        <v>23.2</v>
      </c>
      <c r="V17" s="11">
        <f>[13]Dezembro!$D$25</f>
        <v>18.2</v>
      </c>
      <c r="W17" s="11">
        <f>[13]Dezembro!$D$26</f>
        <v>20</v>
      </c>
      <c r="X17" s="11">
        <f>[13]Dezembro!$D$27</f>
        <v>19.8</v>
      </c>
      <c r="Y17" s="11">
        <f>[13]Dezembro!$D$28</f>
        <v>19.3</v>
      </c>
      <c r="Z17" s="11">
        <f>[13]Dezembro!$D$29</f>
        <v>19.5</v>
      </c>
      <c r="AA17" s="11">
        <f>[13]Dezembro!$D$30</f>
        <v>21.1</v>
      </c>
      <c r="AB17" s="11">
        <f>[13]Dezembro!$D$31</f>
        <v>21.4</v>
      </c>
      <c r="AC17" s="11">
        <f>[13]Dezembro!$D$32</f>
        <v>20.2</v>
      </c>
      <c r="AD17" s="11">
        <f>[13]Dezembro!$D$33</f>
        <v>21.2</v>
      </c>
      <c r="AE17" s="11">
        <f>[13]Dezembro!$D$34</f>
        <v>23.2</v>
      </c>
      <c r="AF17" s="11">
        <f>[13]Dezembro!$D$35</f>
        <v>19.899999999999999</v>
      </c>
      <c r="AG17" s="15">
        <f t="shared" ref="AG17:AG23" si="11">MIN(B17:AF17)</f>
        <v>18.2</v>
      </c>
      <c r="AH17" s="94">
        <f t="shared" ref="AH17:AH22" si="12">AVERAGE(B17:AF17)</f>
        <v>20.709677419354843</v>
      </c>
      <c r="AJ17" s="12" t="s">
        <v>47</v>
      </c>
    </row>
    <row r="18" spans="1:39" x14ac:dyDescent="0.2">
      <c r="A18" s="58" t="s">
        <v>3</v>
      </c>
      <c r="B18" s="11">
        <f>[14]Dezembro!$D$5</f>
        <v>22.7</v>
      </c>
      <c r="C18" s="11">
        <f>[14]Dezembro!$D$6</f>
        <v>21.7</v>
      </c>
      <c r="D18" s="11">
        <f>[14]Dezembro!$D$7</f>
        <v>21.6</v>
      </c>
      <c r="E18" s="11">
        <f>[14]Dezembro!$D$8</f>
        <v>21.5</v>
      </c>
      <c r="F18" s="11">
        <f>[14]Dezembro!$D$9</f>
        <v>22.4</v>
      </c>
      <c r="G18" s="11">
        <f>[14]Dezembro!$D$10</f>
        <v>21.7</v>
      </c>
      <c r="H18" s="11">
        <f>[14]Dezembro!$D$11</f>
        <v>22.1</v>
      </c>
      <c r="I18" s="11">
        <f>[14]Dezembro!$D$12</f>
        <v>19.600000000000001</v>
      </c>
      <c r="J18" s="11">
        <f>[14]Dezembro!$D$13</f>
        <v>21</v>
      </c>
      <c r="K18" s="11">
        <f>[14]Dezembro!$D$14</f>
        <v>20.399999999999999</v>
      </c>
      <c r="L18" s="11">
        <f>[14]Dezembro!$D$15</f>
        <v>22</v>
      </c>
      <c r="M18" s="11">
        <f>[14]Dezembro!$D$16</f>
        <v>20.3</v>
      </c>
      <c r="N18" s="11">
        <f>[14]Dezembro!$D$17</f>
        <v>19.5</v>
      </c>
      <c r="O18" s="11">
        <f>[14]Dezembro!$D$18</f>
        <v>21.3</v>
      </c>
      <c r="P18" s="11">
        <f>[14]Dezembro!$D$19</f>
        <v>21.7</v>
      </c>
      <c r="Q18" s="11">
        <f>[14]Dezembro!$D$20</f>
        <v>21.6</v>
      </c>
      <c r="R18" s="11">
        <f>[14]Dezembro!$D$21</f>
        <v>20.399999999999999</v>
      </c>
      <c r="S18" s="11">
        <f>[14]Dezembro!$D$22</f>
        <v>21.2</v>
      </c>
      <c r="T18" s="11">
        <f>[14]Dezembro!$D$23</f>
        <v>21.6</v>
      </c>
      <c r="U18" s="11">
        <f>[14]Dezembro!$D$24</f>
        <v>21.8</v>
      </c>
      <c r="V18" s="11">
        <f>[14]Dezembro!$D$25</f>
        <v>21.6</v>
      </c>
      <c r="W18" s="11">
        <f>[14]Dezembro!$D$26</f>
        <v>20</v>
      </c>
      <c r="X18" s="11">
        <f>[14]Dezembro!$D$27</f>
        <v>21.7</v>
      </c>
      <c r="Y18" s="11">
        <f>[14]Dezembro!$D$28</f>
        <v>20.399999999999999</v>
      </c>
      <c r="Z18" s="11">
        <f>[14]Dezembro!$D$29</f>
        <v>20.6</v>
      </c>
      <c r="AA18" s="11">
        <f>[14]Dezembro!$D$30</f>
        <v>20.7</v>
      </c>
      <c r="AB18" s="11">
        <f>[14]Dezembro!$D$31</f>
        <v>22</v>
      </c>
      <c r="AC18" s="11">
        <f>[14]Dezembro!$D$32</f>
        <v>21.8</v>
      </c>
      <c r="AD18" s="11">
        <f>[14]Dezembro!$D$33</f>
        <v>21.8</v>
      </c>
      <c r="AE18" s="11">
        <f>[14]Dezembro!$D$34</f>
        <v>21.8</v>
      </c>
      <c r="AF18" s="11">
        <f>[14]Dezembro!$D$35</f>
        <v>22.1</v>
      </c>
      <c r="AG18" s="15">
        <f t="shared" si="11"/>
        <v>19.5</v>
      </c>
      <c r="AH18" s="94">
        <f>AVERAGE(B18:AF18)</f>
        <v>21.309677419354834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[15]Dezembro!$D$5</f>
        <v>20.9</v>
      </c>
      <c r="C19" s="11">
        <f>[15]Dezembro!$D$6</f>
        <v>19.5</v>
      </c>
      <c r="D19" s="11">
        <f>[15]Dezembro!$D$7</f>
        <v>20.3</v>
      </c>
      <c r="E19" s="11">
        <f>[15]Dezembro!$D$8</f>
        <v>20.399999999999999</v>
      </c>
      <c r="F19" s="11">
        <f>[15]Dezembro!$D$9</f>
        <v>20.8</v>
      </c>
      <c r="G19" s="11">
        <f>[15]Dezembro!$D$10</f>
        <v>20.399999999999999</v>
      </c>
      <c r="H19" s="11">
        <f>[15]Dezembro!$D$11</f>
        <v>20.8</v>
      </c>
      <c r="I19" s="11">
        <f>[15]Dezembro!$D$12</f>
        <v>20.2</v>
      </c>
      <c r="J19" s="11">
        <f>[15]Dezembro!$D$13</f>
        <v>20.3</v>
      </c>
      <c r="K19" s="11">
        <f>[15]Dezembro!$D$14</f>
        <v>19.2</v>
      </c>
      <c r="L19" s="11">
        <f>[15]Dezembro!$D$15</f>
        <v>20.7</v>
      </c>
      <c r="M19" s="11">
        <f>[15]Dezembro!$D$16</f>
        <v>19.600000000000001</v>
      </c>
      <c r="N19" s="11">
        <f>[15]Dezembro!$D$17</f>
        <v>17.8</v>
      </c>
      <c r="O19" s="11">
        <f>[15]Dezembro!$D$18</f>
        <v>19.8</v>
      </c>
      <c r="P19" s="11">
        <f>[15]Dezembro!$D$19</f>
        <v>20.3</v>
      </c>
      <c r="Q19" s="11">
        <f>[15]Dezembro!$D$20</f>
        <v>20.7</v>
      </c>
      <c r="R19" s="11">
        <f>[15]Dezembro!$D$21</f>
        <v>19.899999999999999</v>
      </c>
      <c r="S19" s="11">
        <f>[15]Dezembro!$D$22</f>
        <v>19</v>
      </c>
      <c r="T19" s="11">
        <f>[15]Dezembro!$D$23</f>
        <v>20.100000000000001</v>
      </c>
      <c r="U19" s="11">
        <f>[15]Dezembro!$D$24</f>
        <v>20.100000000000001</v>
      </c>
      <c r="V19" s="11">
        <f>[15]Dezembro!$D$25</f>
        <v>21</v>
      </c>
      <c r="W19" s="11">
        <f>[15]Dezembro!$D$26</f>
        <v>19.3</v>
      </c>
      <c r="X19" s="11">
        <f>[15]Dezembro!$D$27</f>
        <v>19.8</v>
      </c>
      <c r="Y19" s="11">
        <f>[15]Dezembro!$D$28</f>
        <v>19.100000000000001</v>
      </c>
      <c r="Z19" s="11">
        <f>[15]Dezembro!$D$29</f>
        <v>20.6</v>
      </c>
      <c r="AA19" s="11">
        <f>[15]Dezembro!$D$30</f>
        <v>18.899999999999999</v>
      </c>
      <c r="AB19" s="11">
        <f>[15]Dezembro!$D$31</f>
        <v>19.2</v>
      </c>
      <c r="AC19" s="11">
        <f>[15]Dezembro!$D$32</f>
        <v>19.399999999999999</v>
      </c>
      <c r="AD19" s="11">
        <f>[15]Dezembro!$D$33</f>
        <v>21.4</v>
      </c>
      <c r="AE19" s="11">
        <f>[15]Dezembro!$D$34</f>
        <v>20.7</v>
      </c>
      <c r="AF19" s="11">
        <f>[15]Dezembro!$D$35</f>
        <v>21.2</v>
      </c>
      <c r="AG19" s="15">
        <f t="shared" si="11"/>
        <v>17.8</v>
      </c>
      <c r="AH19" s="94">
        <f t="shared" si="12"/>
        <v>20.045161290322586</v>
      </c>
    </row>
    <row r="20" spans="1:39" x14ac:dyDescent="0.2">
      <c r="A20" s="58" t="s">
        <v>5</v>
      </c>
      <c r="B20" s="11">
        <f>[16]Dezembro!$D$5</f>
        <v>24.9</v>
      </c>
      <c r="C20" s="11">
        <f>[16]Dezembro!$D$6</f>
        <v>23.4</v>
      </c>
      <c r="D20" s="11">
        <f>[16]Dezembro!$D$7</f>
        <v>24.3</v>
      </c>
      <c r="E20" s="11">
        <f>[16]Dezembro!$D$8</f>
        <v>25.2</v>
      </c>
      <c r="F20" s="11">
        <f>[16]Dezembro!$D$9</f>
        <v>21.1</v>
      </c>
      <c r="G20" s="11">
        <f>[16]Dezembro!$D$10</f>
        <v>20.7</v>
      </c>
      <c r="H20" s="11">
        <f>[16]Dezembro!$D$11</f>
        <v>23.3</v>
      </c>
      <c r="I20" s="11">
        <f>[16]Dezembro!$D$12</f>
        <v>26</v>
      </c>
      <c r="J20" s="11">
        <f>[16]Dezembro!$D$13</f>
        <v>23.7</v>
      </c>
      <c r="K20" s="11">
        <f>[16]Dezembro!$D$14</f>
        <v>24</v>
      </c>
      <c r="L20" s="11">
        <f>[16]Dezembro!$D$15</f>
        <v>25.4</v>
      </c>
      <c r="M20" s="11">
        <f>[16]Dezembro!$D$16</f>
        <v>26.2</v>
      </c>
      <c r="N20" s="11">
        <f>[16]Dezembro!$D$17</f>
        <v>21.7</v>
      </c>
      <c r="O20" s="11">
        <f>[16]Dezembro!$D$18</f>
        <v>23.4</v>
      </c>
      <c r="P20" s="11">
        <f>[16]Dezembro!$D$19</f>
        <v>24.2</v>
      </c>
      <c r="Q20" s="11">
        <f>[16]Dezembro!$D$20</f>
        <v>25.6</v>
      </c>
      <c r="R20" s="11">
        <f>[16]Dezembro!$D$21</f>
        <v>23</v>
      </c>
      <c r="S20" s="11">
        <f>[16]Dezembro!$D$22</f>
        <v>22.5</v>
      </c>
      <c r="T20" s="11">
        <f>[16]Dezembro!$D$23</f>
        <v>22.7</v>
      </c>
      <c r="U20" s="11">
        <f>[16]Dezembro!$D$24</f>
        <v>24.8</v>
      </c>
      <c r="V20" s="11">
        <f>[16]Dezembro!$D$25</f>
        <v>23.2</v>
      </c>
      <c r="W20" s="11">
        <f>[16]Dezembro!$D$26</f>
        <v>22.7</v>
      </c>
      <c r="X20" s="11">
        <f>[16]Dezembro!$D$27</f>
        <v>23.4</v>
      </c>
      <c r="Y20" s="11">
        <f>[16]Dezembro!$D$28</f>
        <v>23.9</v>
      </c>
      <c r="Z20" s="11">
        <f>[16]Dezembro!$D$29</f>
        <v>27.5</v>
      </c>
      <c r="AA20" s="11">
        <f>[16]Dezembro!$D$30</f>
        <v>24.6</v>
      </c>
      <c r="AB20" s="11">
        <f>[16]Dezembro!$D$31</f>
        <v>24.9</v>
      </c>
      <c r="AC20" s="11">
        <f>[16]Dezembro!$D$32</f>
        <v>24.4</v>
      </c>
      <c r="AD20" s="11">
        <f>[16]Dezembro!$D$33</f>
        <v>23.6</v>
      </c>
      <c r="AE20" s="11">
        <f>[16]Dezembro!$D$34</f>
        <v>25.6</v>
      </c>
      <c r="AF20" s="11">
        <f>[16]Dezembro!$D$35</f>
        <v>23.9</v>
      </c>
      <c r="AG20" s="15">
        <f t="shared" si="11"/>
        <v>20.7</v>
      </c>
      <c r="AH20" s="94">
        <f>AVERAGE(B20:AF20)</f>
        <v>23.993548387096773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[17]Dezembro!$D$5</f>
        <v>21.5</v>
      </c>
      <c r="C21" s="11">
        <f>[17]Dezembro!$D$6</f>
        <v>19.8</v>
      </c>
      <c r="D21" s="11">
        <f>[17]Dezembro!$D$7</f>
        <v>20.6</v>
      </c>
      <c r="E21" s="11">
        <f>[17]Dezembro!$D$8</f>
        <v>20.5</v>
      </c>
      <c r="F21" s="11">
        <f>[17]Dezembro!$D$9</f>
        <v>19.8</v>
      </c>
      <c r="G21" s="11">
        <f>[17]Dezembro!$D$10</f>
        <v>20.5</v>
      </c>
      <c r="H21" s="11">
        <f>[17]Dezembro!$D$11</f>
        <v>19.5</v>
      </c>
      <c r="I21" s="11">
        <f>[17]Dezembro!$D$12</f>
        <v>19.7</v>
      </c>
      <c r="J21" s="11">
        <f>[17]Dezembro!$D$13</f>
        <v>20.3</v>
      </c>
      <c r="K21" s="11">
        <f>[17]Dezembro!$D$14</f>
        <v>19.899999999999999</v>
      </c>
      <c r="L21" s="11">
        <f>[17]Dezembro!$D$15</f>
        <v>21.1</v>
      </c>
      <c r="M21" s="11">
        <f>[17]Dezembro!$D$16</f>
        <v>20.5</v>
      </c>
      <c r="N21" s="11">
        <f>[17]Dezembro!$D$17</f>
        <v>18.8</v>
      </c>
      <c r="O21" s="11">
        <f>[17]Dezembro!$D$18</f>
        <v>20.5</v>
      </c>
      <c r="P21" s="11">
        <f>[17]Dezembro!$D$19</f>
        <v>20.3</v>
      </c>
      <c r="Q21" s="11">
        <f>[17]Dezembro!$D$20</f>
        <v>20.399999999999999</v>
      </c>
      <c r="R21" s="11">
        <f>[17]Dezembro!$D$21</f>
        <v>19.7</v>
      </c>
      <c r="S21" s="11">
        <f>[17]Dezembro!$D$22</f>
        <v>19.3</v>
      </c>
      <c r="T21" s="11">
        <f>[17]Dezembro!$D$23</f>
        <v>19.600000000000001</v>
      </c>
      <c r="U21" s="11">
        <f>[17]Dezembro!$D$24</f>
        <v>20.3</v>
      </c>
      <c r="V21" s="11">
        <f>[17]Dezembro!$D$25</f>
        <v>21</v>
      </c>
      <c r="W21" s="11">
        <f>[17]Dezembro!$D$26</f>
        <v>19.7</v>
      </c>
      <c r="X21" s="11">
        <f>[17]Dezembro!$D$27</f>
        <v>19.5</v>
      </c>
      <c r="Y21" s="11">
        <f>[17]Dezembro!$D$28</f>
        <v>20</v>
      </c>
      <c r="Z21" s="11">
        <f>[17]Dezembro!$D$29</f>
        <v>19.8</v>
      </c>
      <c r="AA21" s="11">
        <f>[17]Dezembro!$D$30</f>
        <v>19.899999999999999</v>
      </c>
      <c r="AB21" s="11">
        <f>[17]Dezembro!$D$31</f>
        <v>19.5</v>
      </c>
      <c r="AC21" s="11">
        <f>[17]Dezembro!$D$32</f>
        <v>19.3</v>
      </c>
      <c r="AD21" s="11">
        <f>[17]Dezembro!$D$33</f>
        <v>20.3</v>
      </c>
      <c r="AE21" s="11">
        <f>[17]Dezembro!$D$34</f>
        <v>21.7</v>
      </c>
      <c r="AF21" s="11">
        <f>[17]Dezembro!$D$35</f>
        <v>20.9</v>
      </c>
      <c r="AG21" s="15">
        <f>MIN(B21:AF21)</f>
        <v>18.8</v>
      </c>
      <c r="AH21" s="94">
        <f>AVERAGE(B21:AF21)</f>
        <v>20.13548387096774</v>
      </c>
      <c r="AJ21" t="s">
        <v>47</v>
      </c>
    </row>
    <row r="22" spans="1:39" x14ac:dyDescent="0.2">
      <c r="A22" s="58" t="s">
        <v>6</v>
      </c>
      <c r="B22" s="11">
        <f>[18]Dezembro!$D$5</f>
        <v>23.9</v>
      </c>
      <c r="C22" s="11">
        <f>[18]Dezembro!$D$6</f>
        <v>25.1</v>
      </c>
      <c r="D22" s="11">
        <f>[18]Dezembro!$D$7</f>
        <v>24.5</v>
      </c>
      <c r="E22" s="11">
        <f>[18]Dezembro!$D$8</f>
        <v>24</v>
      </c>
      <c r="F22" s="11">
        <f>[18]Dezembro!$D$9</f>
        <v>23.2</v>
      </c>
      <c r="G22" s="11">
        <f>[18]Dezembro!$D$10</f>
        <v>22.7</v>
      </c>
      <c r="H22" s="11">
        <f>[18]Dezembro!$D$11</f>
        <v>21.7</v>
      </c>
      <c r="I22" s="11">
        <f>[18]Dezembro!$D$12</f>
        <v>24.2</v>
      </c>
      <c r="J22" s="11">
        <f>[18]Dezembro!$D$13</f>
        <v>22</v>
      </c>
      <c r="K22" s="11">
        <f>[18]Dezembro!$D$14</f>
        <v>21.6</v>
      </c>
      <c r="L22" s="11">
        <f>[18]Dezembro!$D$15</f>
        <v>23.3</v>
      </c>
      <c r="M22" s="11">
        <f>[18]Dezembro!$D$16</f>
        <v>23.3</v>
      </c>
      <c r="N22" s="11">
        <f>[18]Dezembro!$D$17</f>
        <v>20.9</v>
      </c>
      <c r="O22" s="11">
        <f>[18]Dezembro!$D$18</f>
        <v>23.4</v>
      </c>
      <c r="P22" s="11">
        <f>[18]Dezembro!$D$19</f>
        <v>22.6</v>
      </c>
      <c r="Q22" s="11">
        <f>[18]Dezembro!$D$20</f>
        <v>22.4</v>
      </c>
      <c r="R22" s="11">
        <f>[18]Dezembro!$D$21</f>
        <v>22.1</v>
      </c>
      <c r="S22" s="11">
        <f>[18]Dezembro!$D$22</f>
        <v>21.8</v>
      </c>
      <c r="T22" s="11">
        <f>[18]Dezembro!$D$23</f>
        <v>21.9</v>
      </c>
      <c r="U22" s="11">
        <f>[18]Dezembro!$D$24</f>
        <v>22.4</v>
      </c>
      <c r="V22" s="11">
        <f>[18]Dezembro!$D$25</f>
        <v>22.9</v>
      </c>
      <c r="W22" s="11">
        <f>[18]Dezembro!$D$26</f>
        <v>21.7</v>
      </c>
      <c r="X22" s="11">
        <f>[18]Dezembro!$D$27</f>
        <v>21.4</v>
      </c>
      <c r="Y22" s="11">
        <f>[18]Dezembro!$D$28</f>
        <v>22.4</v>
      </c>
      <c r="Z22" s="11">
        <f>[18]Dezembro!$D$29</f>
        <v>23.3</v>
      </c>
      <c r="AA22" s="11">
        <f>[18]Dezembro!$D$30</f>
        <v>21.7</v>
      </c>
      <c r="AB22" s="11">
        <f>[18]Dezembro!$D$31</f>
        <v>20.2</v>
      </c>
      <c r="AC22" s="11">
        <f>[18]Dezembro!$D$32</f>
        <v>20.2</v>
      </c>
      <c r="AD22" s="11">
        <f>[18]Dezembro!$D$33</f>
        <v>21.7</v>
      </c>
      <c r="AE22" s="11">
        <f>[18]Dezembro!$D$34</f>
        <v>22.8</v>
      </c>
      <c r="AF22" s="11">
        <f>[18]Dezembro!$D$35</f>
        <v>23.7</v>
      </c>
      <c r="AG22" s="15">
        <f t="shared" si="11"/>
        <v>20.2</v>
      </c>
      <c r="AH22" s="94">
        <f t="shared" si="12"/>
        <v>22.548387096774192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[19]Dezembro!$D$5</f>
        <v>21.8</v>
      </c>
      <c r="C23" s="11">
        <f>[19]Dezembro!$D$6</f>
        <v>20.9</v>
      </c>
      <c r="D23" s="11">
        <f>[19]Dezembro!$D$7</f>
        <v>21.2</v>
      </c>
      <c r="E23" s="11">
        <f>[19]Dezembro!$D$8</f>
        <v>21.2</v>
      </c>
      <c r="F23" s="11">
        <f>[19]Dezembro!$D$9</f>
        <v>20.9</v>
      </c>
      <c r="G23" s="11">
        <f>[19]Dezembro!$D$10</f>
        <v>17.100000000000001</v>
      </c>
      <c r="H23" s="11">
        <f>[19]Dezembro!$D$11</f>
        <v>16.899999999999999</v>
      </c>
      <c r="I23" s="11">
        <f>[19]Dezembro!$D$12</f>
        <v>19.8</v>
      </c>
      <c r="J23" s="11">
        <f>[19]Dezembro!$D$13</f>
        <v>18.8</v>
      </c>
      <c r="K23" s="11">
        <f>[19]Dezembro!$D$14</f>
        <v>21</v>
      </c>
      <c r="L23" s="11">
        <f>[19]Dezembro!$D$15</f>
        <v>22</v>
      </c>
      <c r="M23" s="11">
        <f>[19]Dezembro!$D$16</f>
        <v>20.7</v>
      </c>
      <c r="N23" s="11">
        <f>[19]Dezembro!$D$17</f>
        <v>19.100000000000001</v>
      </c>
      <c r="O23" s="11">
        <f>[19]Dezembro!$D$18</f>
        <v>21.7</v>
      </c>
      <c r="P23" s="11">
        <f>[19]Dezembro!$D$19</f>
        <v>20.5</v>
      </c>
      <c r="Q23" s="11">
        <f>[19]Dezembro!$D$20</f>
        <v>20.9</v>
      </c>
      <c r="R23" s="11">
        <f>[19]Dezembro!$D$21</f>
        <v>20.3</v>
      </c>
      <c r="S23" s="11">
        <f>[19]Dezembro!$D$22</f>
        <v>19.5</v>
      </c>
      <c r="T23" s="11">
        <f>[19]Dezembro!$D$23</f>
        <v>21.8</v>
      </c>
      <c r="U23" s="11">
        <f>[19]Dezembro!$D$24</f>
        <v>21.3</v>
      </c>
      <c r="V23" s="11">
        <f>[19]Dezembro!$D$25</f>
        <v>18.399999999999999</v>
      </c>
      <c r="W23" s="11">
        <f>[19]Dezembro!$D$26</f>
        <v>19.600000000000001</v>
      </c>
      <c r="X23" s="11">
        <f>[19]Dezembro!$D$27</f>
        <v>17</v>
      </c>
      <c r="Y23" s="11">
        <f>[19]Dezembro!$D$28</f>
        <v>17.899999999999999</v>
      </c>
      <c r="Z23" s="11">
        <f>[19]Dezembro!$D$29</f>
        <v>22.5</v>
      </c>
      <c r="AA23" s="11">
        <f>[19]Dezembro!$D$30</f>
        <v>21.1</v>
      </c>
      <c r="AB23" s="11">
        <f>[19]Dezembro!$D$31</f>
        <v>22</v>
      </c>
      <c r="AC23" s="11">
        <f>[19]Dezembro!$D$32</f>
        <v>22</v>
      </c>
      <c r="AD23" s="11">
        <f>[19]Dezembro!$D$33</f>
        <v>22.5</v>
      </c>
      <c r="AE23" s="11">
        <f>[19]Dezembro!$D$34</f>
        <v>22.9</v>
      </c>
      <c r="AF23" s="11">
        <f>[19]Dezembro!$D$35</f>
        <v>22.5</v>
      </c>
      <c r="AG23" s="15">
        <f t="shared" si="11"/>
        <v>16.899999999999999</v>
      </c>
      <c r="AH23" s="94">
        <f>AVERAGE(B23:AF23)</f>
        <v>20.509677419354837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[20]Dezembro!$D$5</f>
        <v>*</v>
      </c>
      <c r="C24" s="11" t="str">
        <f>[20]Dezembro!$D$6</f>
        <v>*</v>
      </c>
      <c r="D24" s="11" t="str">
        <f>[20]Dezembro!$D$7</f>
        <v>*</v>
      </c>
      <c r="E24" s="11" t="str">
        <f>[20]Dezembro!$D$8</f>
        <v>*</v>
      </c>
      <c r="F24" s="11" t="str">
        <f>[20]Dezembro!$D$9</f>
        <v>*</v>
      </c>
      <c r="G24" s="11" t="str">
        <f>[20]Dezembro!$D$10</f>
        <v>*</v>
      </c>
      <c r="H24" s="11" t="str">
        <f>[20]Dezembro!$D$11</f>
        <v>*</v>
      </c>
      <c r="I24" s="11" t="str">
        <f>[20]Dezembro!$D$12</f>
        <v>*</v>
      </c>
      <c r="J24" s="11" t="str">
        <f>[20]Dezembro!$D$13</f>
        <v>*</v>
      </c>
      <c r="K24" s="11" t="str">
        <f>[20]Dezembro!$D$14</f>
        <v>*</v>
      </c>
      <c r="L24" s="11" t="str">
        <f>[20]Dezembro!$D$15</f>
        <v>*</v>
      </c>
      <c r="M24" s="11" t="str">
        <f>[20]Dezembro!$D$16</f>
        <v>*</v>
      </c>
      <c r="N24" s="11" t="str">
        <f>[20]Dezembro!$D$17</f>
        <v>*</v>
      </c>
      <c r="O24" s="11" t="str">
        <f>[20]Dezembro!$D$18</f>
        <v>*</v>
      </c>
      <c r="P24" s="11" t="str">
        <f>[20]Dezembro!$D$19</f>
        <v>*</v>
      </c>
      <c r="Q24" s="11" t="str">
        <f>[20]Dezembro!$D$20</f>
        <v>*</v>
      </c>
      <c r="R24" s="11" t="str">
        <f>[20]Dezembro!$D$21</f>
        <v>*</v>
      </c>
      <c r="S24" s="11" t="str">
        <f>[20]Dezembro!$D$22</f>
        <v>*</v>
      </c>
      <c r="T24" s="11" t="str">
        <f>[20]Dezembro!$D$23</f>
        <v>*</v>
      </c>
      <c r="U24" s="11" t="str">
        <f>[20]Dezembro!$D$24</f>
        <v>*</v>
      </c>
      <c r="V24" s="11" t="str">
        <f>[20]Dezembro!$D$25</f>
        <v>*</v>
      </c>
      <c r="W24" s="11" t="str">
        <f>[20]Dezembro!$D$26</f>
        <v>*</v>
      </c>
      <c r="X24" s="11" t="str">
        <f>[20]Dezembro!$D$27</f>
        <v>*</v>
      </c>
      <c r="Y24" s="11" t="str">
        <f>[20]Dezembro!$D$28</f>
        <v>*</v>
      </c>
      <c r="Z24" s="11" t="str">
        <f>[20]Dezembro!$D$29</f>
        <v>*</v>
      </c>
      <c r="AA24" s="11" t="str">
        <f>[20]Dezembro!$D$30</f>
        <v>*</v>
      </c>
      <c r="AB24" s="11" t="str">
        <f>[20]Dezembro!$D$31</f>
        <v>*</v>
      </c>
      <c r="AC24" s="11" t="str">
        <f>[20]Dezembro!$D$32</f>
        <v>*</v>
      </c>
      <c r="AD24" s="11" t="str">
        <f>[20]Dezembro!$D$33</f>
        <v>*</v>
      </c>
      <c r="AE24" s="11" t="str">
        <f>[20]Dezembro!$D$34</f>
        <v>*</v>
      </c>
      <c r="AF24" s="11" t="str">
        <f>[20]Dezembro!$D$35</f>
        <v>*</v>
      </c>
      <c r="AG24" s="15" t="s">
        <v>226</v>
      </c>
      <c r="AH24" s="94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[21]Dezembro!$D$5</f>
        <v>20.7</v>
      </c>
      <c r="C25" s="11">
        <f>[21]Dezembro!$D$6</f>
        <v>19</v>
      </c>
      <c r="D25" s="11">
        <f>[21]Dezembro!$D$7</f>
        <v>19.7</v>
      </c>
      <c r="E25" s="11">
        <f>[21]Dezembro!$D$8</f>
        <v>21.5</v>
      </c>
      <c r="F25" s="11">
        <f>[21]Dezembro!$D$9</f>
        <v>21</v>
      </c>
      <c r="G25" s="11">
        <f>[21]Dezembro!$D$10</f>
        <v>15.3</v>
      </c>
      <c r="H25" s="11">
        <f>[21]Dezembro!$D$11</f>
        <v>14.1</v>
      </c>
      <c r="I25" s="11">
        <f>[21]Dezembro!$D$12</f>
        <v>19.5</v>
      </c>
      <c r="J25" s="11">
        <f>[21]Dezembro!$D$13</f>
        <v>18.600000000000001</v>
      </c>
      <c r="K25" s="11">
        <f>[21]Dezembro!$D$14</f>
        <v>22.4</v>
      </c>
      <c r="L25" s="11">
        <f>[21]Dezembro!$D$15</f>
        <v>19.8</v>
      </c>
      <c r="M25" s="11">
        <f>[21]Dezembro!$D$16</f>
        <v>20</v>
      </c>
      <c r="N25" s="11">
        <f>[21]Dezembro!$D$17</f>
        <v>17.8</v>
      </c>
      <c r="O25" s="11">
        <f>[21]Dezembro!$D$18</f>
        <v>22.9</v>
      </c>
      <c r="P25" s="11">
        <f>[21]Dezembro!$D$19</f>
        <v>21.9</v>
      </c>
      <c r="Q25" s="11">
        <f>[21]Dezembro!$D$20</f>
        <v>20</v>
      </c>
      <c r="R25" s="11">
        <f>[21]Dezembro!$D$21</f>
        <v>20.3</v>
      </c>
      <c r="S25" s="11">
        <f>[21]Dezembro!$D$22</f>
        <v>18.5</v>
      </c>
      <c r="T25" s="11">
        <f>[21]Dezembro!$D$23</f>
        <v>22.1</v>
      </c>
      <c r="U25" s="11">
        <f>[21]Dezembro!$D$24</f>
        <v>22.3</v>
      </c>
      <c r="V25" s="11">
        <f>[21]Dezembro!$D$25</f>
        <v>18.600000000000001</v>
      </c>
      <c r="W25" s="11">
        <f>[21]Dezembro!$D$26</f>
        <v>18.7</v>
      </c>
      <c r="X25" s="11">
        <f>[21]Dezembro!$D$27</f>
        <v>16.7</v>
      </c>
      <c r="Y25" s="11">
        <f>[21]Dezembro!$D$28</f>
        <v>14.2</v>
      </c>
      <c r="Z25" s="11">
        <f>[21]Dezembro!$D$29</f>
        <v>21</v>
      </c>
      <c r="AA25" s="11">
        <f>[21]Dezembro!$D$30</f>
        <v>21.5</v>
      </c>
      <c r="AB25" s="11">
        <f>[21]Dezembro!$D$31</f>
        <v>21.1</v>
      </c>
      <c r="AC25" s="11">
        <f>[21]Dezembro!$D$32</f>
        <v>20.8</v>
      </c>
      <c r="AD25" s="11">
        <f>[21]Dezembro!$D$33</f>
        <v>19.3</v>
      </c>
      <c r="AE25" s="11">
        <f>[21]Dezembro!$D$34</f>
        <v>19.399999999999999</v>
      </c>
      <c r="AF25" s="11">
        <f>[21]Dezembro!$D$35</f>
        <v>21.7</v>
      </c>
      <c r="AG25" s="15">
        <f t="shared" ref="AG25:AG26" si="13">MIN(B25:AF25)</f>
        <v>14.1</v>
      </c>
      <c r="AH25" s="94">
        <f t="shared" ref="AH25:AH26" si="14">AVERAGE(B25:AF25)</f>
        <v>19.690322580645162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[22]Dezembro!$D$5</f>
        <v>22.1</v>
      </c>
      <c r="C26" s="11">
        <f>[22]Dezembro!$D$6</f>
        <v>21.6</v>
      </c>
      <c r="D26" s="11">
        <f>[22]Dezembro!$D$7</f>
        <v>21.9</v>
      </c>
      <c r="E26" s="11">
        <f>[22]Dezembro!$D$8</f>
        <v>21.7</v>
      </c>
      <c r="F26" s="11">
        <f>[22]Dezembro!$D$9</f>
        <v>21.6</v>
      </c>
      <c r="G26" s="11">
        <f>[22]Dezembro!$D$10</f>
        <v>18.7</v>
      </c>
      <c r="H26" s="11">
        <f>[22]Dezembro!$D$11</f>
        <v>18.100000000000001</v>
      </c>
      <c r="I26" s="11">
        <f>[22]Dezembro!$D$12</f>
        <v>19.399999999999999</v>
      </c>
      <c r="J26" s="11">
        <f>[22]Dezembro!$D$13</f>
        <v>20</v>
      </c>
      <c r="K26" s="11">
        <f>[22]Dezembro!$D$14</f>
        <v>21.5</v>
      </c>
      <c r="L26" s="11">
        <f>[22]Dezembro!$D$15</f>
        <v>22.7</v>
      </c>
      <c r="M26" s="11">
        <f>[22]Dezembro!$D$16</f>
        <v>21.2</v>
      </c>
      <c r="N26" s="11">
        <f>[22]Dezembro!$D$17</f>
        <v>19.7</v>
      </c>
      <c r="O26" s="11">
        <f>[22]Dezembro!$D$18</f>
        <v>22.2</v>
      </c>
      <c r="P26" s="11">
        <f>[22]Dezembro!$D$19</f>
        <v>21</v>
      </c>
      <c r="Q26" s="11">
        <f>[22]Dezembro!$D$20</f>
        <v>20.6</v>
      </c>
      <c r="R26" s="11">
        <f>[22]Dezembro!$D$21</f>
        <v>20.5</v>
      </c>
      <c r="S26" s="11">
        <f>[22]Dezembro!$D$22</f>
        <v>20.3</v>
      </c>
      <c r="T26" s="11">
        <f>[22]Dezembro!$D$23</f>
        <v>22.5</v>
      </c>
      <c r="U26" s="11">
        <f>[22]Dezembro!$D$24</f>
        <v>21.5</v>
      </c>
      <c r="V26" s="11">
        <f>[22]Dezembro!$D$25</f>
        <v>19.100000000000001</v>
      </c>
      <c r="W26" s="11">
        <f>[22]Dezembro!$D$26</f>
        <v>20.3</v>
      </c>
      <c r="X26" s="11">
        <f>[22]Dezembro!$D$27</f>
        <v>18</v>
      </c>
      <c r="Y26" s="11">
        <f>[22]Dezembro!$D$28</f>
        <v>17.2</v>
      </c>
      <c r="Z26" s="11">
        <f>[22]Dezembro!$D$29</f>
        <v>22.2</v>
      </c>
      <c r="AA26" s="11">
        <f>[22]Dezembro!$D$30</f>
        <v>21.4</v>
      </c>
      <c r="AB26" s="11">
        <f>[22]Dezembro!$D$31</f>
        <v>22.3</v>
      </c>
      <c r="AC26" s="11">
        <f>[22]Dezembro!$D$32</f>
        <v>20.9</v>
      </c>
      <c r="AD26" s="11">
        <f>[22]Dezembro!$D$33</f>
        <v>22.6</v>
      </c>
      <c r="AE26" s="11">
        <f>[22]Dezembro!$D$34</f>
        <v>22.5</v>
      </c>
      <c r="AF26" s="11">
        <f>[22]Dezembro!$D$35</f>
        <v>22.6</v>
      </c>
      <c r="AG26" s="15">
        <f t="shared" si="13"/>
        <v>17.2</v>
      </c>
      <c r="AH26" s="94">
        <f t="shared" si="14"/>
        <v>20.9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[23]Dezembro!$D$5</f>
        <v>22.1</v>
      </c>
      <c r="C27" s="11">
        <f>[23]Dezembro!$D$6</f>
        <v>21.7</v>
      </c>
      <c r="D27" s="11">
        <f>[23]Dezembro!$D$7</f>
        <v>22.2</v>
      </c>
      <c r="E27" s="11">
        <f>[23]Dezembro!$D$8</f>
        <v>20.9</v>
      </c>
      <c r="F27" s="11">
        <f>[23]Dezembro!$D$9</f>
        <v>20.3</v>
      </c>
      <c r="G27" s="11">
        <f>[23]Dezembro!$D$10</f>
        <v>17.3</v>
      </c>
      <c r="H27" s="11">
        <f>[23]Dezembro!$D$11</f>
        <v>16.5</v>
      </c>
      <c r="I27" s="11">
        <f>[23]Dezembro!$D$12</f>
        <v>20.2</v>
      </c>
      <c r="J27" s="11">
        <f>[23]Dezembro!$D$13</f>
        <v>18.600000000000001</v>
      </c>
      <c r="K27" s="11">
        <f>[23]Dezembro!$D$14</f>
        <v>22</v>
      </c>
      <c r="L27" s="11">
        <f>[23]Dezembro!$D$15</f>
        <v>21.1</v>
      </c>
      <c r="M27" s="11">
        <f>[23]Dezembro!$D$16</f>
        <v>20.2</v>
      </c>
      <c r="N27" s="11">
        <f>[23]Dezembro!$D$17</f>
        <v>18.600000000000001</v>
      </c>
      <c r="O27" s="11">
        <f>[23]Dezembro!$D$18</f>
        <v>22.5</v>
      </c>
      <c r="P27" s="11">
        <f>[23]Dezembro!$D$19</f>
        <v>21.9</v>
      </c>
      <c r="Q27" s="11">
        <f>[23]Dezembro!$D$20</f>
        <v>19.399999999999999</v>
      </c>
      <c r="R27" s="11">
        <f>[23]Dezembro!$D$21</f>
        <v>19</v>
      </c>
      <c r="S27" s="11">
        <f>[23]Dezembro!$D$22</f>
        <v>18.8</v>
      </c>
      <c r="T27" s="11">
        <f>[23]Dezembro!$D$23</f>
        <v>21.2</v>
      </c>
      <c r="U27" s="11">
        <f>[23]Dezembro!$D$24</f>
        <v>19.8</v>
      </c>
      <c r="V27" s="11">
        <f>[23]Dezembro!$D$25</f>
        <v>19.399999999999999</v>
      </c>
      <c r="W27" s="11">
        <f>[23]Dezembro!$D$26</f>
        <v>19.3</v>
      </c>
      <c r="X27" s="11">
        <f>[23]Dezembro!$D$27</f>
        <v>18.3</v>
      </c>
      <c r="Y27" s="11">
        <f>[23]Dezembro!$D$28</f>
        <v>16.7</v>
      </c>
      <c r="Z27" s="11">
        <f>[23]Dezembro!$D$29</f>
        <v>21.5</v>
      </c>
      <c r="AA27" s="11">
        <f>[23]Dezembro!$D$30</f>
        <v>21.8</v>
      </c>
      <c r="AB27" s="11">
        <f>[23]Dezembro!$D$31</f>
        <v>22.4</v>
      </c>
      <c r="AC27" s="11">
        <f>[23]Dezembro!$D$32</f>
        <v>21.2</v>
      </c>
      <c r="AD27" s="11">
        <f>[23]Dezembro!$D$33</f>
        <v>22.1</v>
      </c>
      <c r="AE27" s="11">
        <f>[23]Dezembro!$D$34</f>
        <v>20.100000000000001</v>
      </c>
      <c r="AF27" s="11">
        <f>[23]Dezembro!$D$35</f>
        <v>21.9</v>
      </c>
      <c r="AG27" s="15">
        <f>MIN(B27:AF27)</f>
        <v>16.5</v>
      </c>
      <c r="AH27" s="94">
        <f>AVERAGE(B27:AF27)</f>
        <v>20.29032258064516</v>
      </c>
      <c r="AJ27" t="s">
        <v>47</v>
      </c>
      <c r="AL27" t="s">
        <v>47</v>
      </c>
      <c r="AM27" t="s">
        <v>47</v>
      </c>
    </row>
    <row r="28" spans="1:39" x14ac:dyDescent="0.2">
      <c r="A28" s="58" t="s">
        <v>9</v>
      </c>
      <c r="B28" s="11">
        <f>[24]Dezembro!$D$5</f>
        <v>21.1</v>
      </c>
      <c r="C28" s="11">
        <f>[24]Dezembro!$D$6</f>
        <v>22.5</v>
      </c>
      <c r="D28" s="11">
        <f>[24]Dezembro!$D$7</f>
        <v>22.1</v>
      </c>
      <c r="E28" s="11">
        <f>[24]Dezembro!$D$8</f>
        <v>22.3</v>
      </c>
      <c r="F28" s="11">
        <f>[24]Dezembro!$D$9</f>
        <v>22.1</v>
      </c>
      <c r="G28" s="11">
        <f>[24]Dezembro!$D$10</f>
        <v>19.100000000000001</v>
      </c>
      <c r="H28" s="11">
        <f>[24]Dezembro!$D$11</f>
        <v>18.8</v>
      </c>
      <c r="I28" s="11">
        <f>[24]Dezembro!$D$12</f>
        <v>20.100000000000001</v>
      </c>
      <c r="J28" s="11">
        <f>[24]Dezembro!$D$13</f>
        <v>19.600000000000001</v>
      </c>
      <c r="K28" s="11">
        <f>[24]Dezembro!$D$14</f>
        <v>21.6</v>
      </c>
      <c r="L28" s="11">
        <f>[24]Dezembro!$D$15</f>
        <v>21.6</v>
      </c>
      <c r="M28" s="11">
        <f>[24]Dezembro!$D$16</f>
        <v>20.5</v>
      </c>
      <c r="N28" s="11">
        <f>[24]Dezembro!$D$17</f>
        <v>20.7</v>
      </c>
      <c r="O28" s="11">
        <f>[24]Dezembro!$D$18</f>
        <v>20.5</v>
      </c>
      <c r="P28" s="11">
        <f>[24]Dezembro!$D$19</f>
        <v>21.1</v>
      </c>
      <c r="Q28" s="11">
        <f>[24]Dezembro!$D$20</f>
        <v>20.399999999999999</v>
      </c>
      <c r="R28" s="11">
        <f>[24]Dezembro!$D$21</f>
        <v>20.3</v>
      </c>
      <c r="S28" s="11">
        <f>[24]Dezembro!$D$22</f>
        <v>20.3</v>
      </c>
      <c r="T28" s="11">
        <f>[24]Dezembro!$D$23</f>
        <v>22.2</v>
      </c>
      <c r="U28" s="11">
        <f>[24]Dezembro!$D$24</f>
        <v>21</v>
      </c>
      <c r="V28" s="11">
        <f>[24]Dezembro!$D$25</f>
        <v>20.5</v>
      </c>
      <c r="W28" s="11">
        <f>[24]Dezembro!$D$26</f>
        <v>21.3</v>
      </c>
      <c r="X28" s="11">
        <f>[24]Dezembro!$D$27</f>
        <v>19</v>
      </c>
      <c r="Y28" s="11">
        <f>[24]Dezembro!$D$28</f>
        <v>20</v>
      </c>
      <c r="Z28" s="11">
        <f>[24]Dezembro!$D$29</f>
        <v>22.2</v>
      </c>
      <c r="AA28" s="11">
        <f>[24]Dezembro!$D$30</f>
        <v>21.6</v>
      </c>
      <c r="AB28" s="11">
        <f>[24]Dezembro!$D$31</f>
        <v>23.8</v>
      </c>
      <c r="AC28" s="11">
        <f>[24]Dezembro!$D$32</f>
        <v>22.3</v>
      </c>
      <c r="AD28" s="11">
        <f>[24]Dezembro!$D$33</f>
        <v>24.5</v>
      </c>
      <c r="AE28" s="11">
        <f>[24]Dezembro!$D$34</f>
        <v>25</v>
      </c>
      <c r="AF28" s="11">
        <f>[24]Dezembro!$D$35</f>
        <v>24.2</v>
      </c>
      <c r="AG28" s="15">
        <f t="shared" ref="AG28:AG31" si="15">MIN(B28:AF28)</f>
        <v>18.8</v>
      </c>
      <c r="AH28" s="94">
        <f t="shared" ref="AH28:AH31" si="16">AVERAGE(B28:AF28)</f>
        <v>21.364516129032257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[25]Dezembro!$D$5</f>
        <v>23.4</v>
      </c>
      <c r="C29" s="11">
        <f>[25]Dezembro!$D$6</f>
        <v>23.4</v>
      </c>
      <c r="D29" s="11">
        <f>[25]Dezembro!$D$7</f>
        <v>23.2</v>
      </c>
      <c r="E29" s="11">
        <f>[25]Dezembro!$D$8</f>
        <v>22.3</v>
      </c>
      <c r="F29" s="11">
        <f>[25]Dezembro!$D$9</f>
        <v>22.1</v>
      </c>
      <c r="G29" s="11">
        <f>[25]Dezembro!$D$10</f>
        <v>19.7</v>
      </c>
      <c r="H29" s="11">
        <f>[25]Dezembro!$D$11</f>
        <v>17.399999999999999</v>
      </c>
      <c r="I29" s="11">
        <f>[25]Dezembro!$D$12</f>
        <v>21.2</v>
      </c>
      <c r="J29" s="11">
        <f>[25]Dezembro!$D$13</f>
        <v>21.9</v>
      </c>
      <c r="K29" s="11">
        <f>[25]Dezembro!$D$14</f>
        <v>22.3</v>
      </c>
      <c r="L29" s="11">
        <f>[25]Dezembro!$D$15</f>
        <v>23.5</v>
      </c>
      <c r="M29" s="11">
        <f>[25]Dezembro!$D$16</f>
        <v>21</v>
      </c>
      <c r="N29" s="11">
        <f>[25]Dezembro!$D$17</f>
        <v>22</v>
      </c>
      <c r="O29" s="11">
        <f>[25]Dezembro!$D$18</f>
        <v>23.5</v>
      </c>
      <c r="P29" s="11">
        <f>[25]Dezembro!$D$19</f>
        <v>23.4</v>
      </c>
      <c r="Q29" s="11">
        <f>[25]Dezembro!$D$20</f>
        <v>23.5</v>
      </c>
      <c r="R29" s="11">
        <f>[25]Dezembro!$D$21</f>
        <v>23.7</v>
      </c>
      <c r="S29" s="11">
        <f>[25]Dezembro!$D$22</f>
        <v>23.9</v>
      </c>
      <c r="T29" s="11">
        <f>[25]Dezembro!$D$23</f>
        <v>24.6</v>
      </c>
      <c r="U29" s="11">
        <f>[25]Dezembro!$D$24</f>
        <v>24.6</v>
      </c>
      <c r="V29" s="11">
        <f>[25]Dezembro!$D$25</f>
        <v>23.8</v>
      </c>
      <c r="W29" s="11">
        <f>[25]Dezembro!$D$26</f>
        <v>23.6</v>
      </c>
      <c r="X29" s="11">
        <f>[25]Dezembro!$D$27</f>
        <v>22.4</v>
      </c>
      <c r="Y29" s="11">
        <f>[25]Dezembro!$D$28</f>
        <v>20.100000000000001</v>
      </c>
      <c r="Z29" s="11">
        <f>[25]Dezembro!$D$29</f>
        <v>25.6</v>
      </c>
      <c r="AA29" s="11">
        <f>[25]Dezembro!$D$30</f>
        <v>24.2</v>
      </c>
      <c r="AB29" s="11">
        <f>[25]Dezembro!$D$31</f>
        <v>24.3</v>
      </c>
      <c r="AC29" s="11">
        <f>[25]Dezembro!$D$32</f>
        <v>25.1</v>
      </c>
      <c r="AD29" s="11">
        <f>[25]Dezembro!$D$33</f>
        <v>24.5</v>
      </c>
      <c r="AE29" s="11">
        <f>[25]Dezembro!$D$34</f>
        <v>24.3</v>
      </c>
      <c r="AF29" s="11">
        <f>[25]Dezembro!$D$35</f>
        <v>24.4</v>
      </c>
      <c r="AG29" s="15">
        <f t="shared" si="15"/>
        <v>17.399999999999999</v>
      </c>
      <c r="AH29" s="94">
        <f t="shared" si="16"/>
        <v>22.996774193548386</v>
      </c>
      <c r="AM29" t="s">
        <v>47</v>
      </c>
    </row>
    <row r="30" spans="1:39" x14ac:dyDescent="0.2">
      <c r="A30" s="58" t="s">
        <v>10</v>
      </c>
      <c r="B30" s="11">
        <f>[26]Dezembro!$D$5</f>
        <v>22.2</v>
      </c>
      <c r="C30" s="11">
        <f>[26]Dezembro!$D$6</f>
        <v>21.3</v>
      </c>
      <c r="D30" s="11">
        <f>[26]Dezembro!$D$7</f>
        <v>22.1</v>
      </c>
      <c r="E30" s="11">
        <f>[26]Dezembro!$D$8</f>
        <v>20.100000000000001</v>
      </c>
      <c r="F30" s="11">
        <f>[26]Dezembro!$D$9</f>
        <v>21.7</v>
      </c>
      <c r="G30" s="11">
        <f>[26]Dezembro!$D$10</f>
        <v>17</v>
      </c>
      <c r="H30" s="11">
        <f>[26]Dezembro!$D$11</f>
        <v>15.3</v>
      </c>
      <c r="I30" s="11">
        <f>[26]Dezembro!$D$12</f>
        <v>19.5</v>
      </c>
      <c r="J30" s="11">
        <f>[26]Dezembro!$D$13</f>
        <v>18.8</v>
      </c>
      <c r="K30" s="11">
        <f>[26]Dezembro!$D$14</f>
        <v>21.8</v>
      </c>
      <c r="L30" s="11">
        <f>[26]Dezembro!$D$15</f>
        <v>21</v>
      </c>
      <c r="M30" s="11">
        <f>[26]Dezembro!$D$16</f>
        <v>21.4</v>
      </c>
      <c r="N30" s="11">
        <f>[26]Dezembro!$D$17</f>
        <v>19.399999999999999</v>
      </c>
      <c r="O30" s="11">
        <f>[26]Dezembro!$D$18</f>
        <v>22.7</v>
      </c>
      <c r="P30" s="11">
        <f>[26]Dezembro!$D$19</f>
        <v>21.2</v>
      </c>
      <c r="Q30" s="11">
        <f>[26]Dezembro!$D$20</f>
        <v>19.5</v>
      </c>
      <c r="R30" s="11">
        <f>[26]Dezembro!$D$21</f>
        <v>19.5</v>
      </c>
      <c r="S30" s="11">
        <f>[26]Dezembro!$D$22</f>
        <v>19.5</v>
      </c>
      <c r="T30" s="11">
        <f>[26]Dezembro!$D$23</f>
        <v>22.4</v>
      </c>
      <c r="U30" s="11">
        <f>[26]Dezembro!$D$24</f>
        <v>21.5</v>
      </c>
      <c r="V30" s="11">
        <f>[26]Dezembro!$D$25</f>
        <v>18.5</v>
      </c>
      <c r="W30" s="11">
        <f>[26]Dezembro!$D$26</f>
        <v>20</v>
      </c>
      <c r="X30" s="11">
        <f>[26]Dezembro!$D$27</f>
        <v>18.3</v>
      </c>
      <c r="Y30" s="11">
        <f>[26]Dezembro!$D$28</f>
        <v>17.600000000000001</v>
      </c>
      <c r="Z30" s="11">
        <f>[26]Dezembro!$D$29</f>
        <v>22.2</v>
      </c>
      <c r="AA30" s="11">
        <f>[26]Dezembro!$D$30</f>
        <v>22.3</v>
      </c>
      <c r="AB30" s="11">
        <f>[26]Dezembro!$D$31</f>
        <v>23.5</v>
      </c>
      <c r="AC30" s="11">
        <f>[26]Dezembro!$D$32</f>
        <v>22.1</v>
      </c>
      <c r="AD30" s="11">
        <f>[26]Dezembro!$D$33</f>
        <v>21.1</v>
      </c>
      <c r="AE30" s="11">
        <f>[26]Dezembro!$D$34</f>
        <v>22.2</v>
      </c>
      <c r="AF30" s="11">
        <f>[26]Dezembro!$D$35</f>
        <v>22.7</v>
      </c>
      <c r="AG30" s="15">
        <f t="shared" si="15"/>
        <v>15.3</v>
      </c>
      <c r="AH30" s="94">
        <f t="shared" si="16"/>
        <v>20.593548387096778</v>
      </c>
      <c r="AL30" t="s">
        <v>47</v>
      </c>
    </row>
    <row r="31" spans="1:39" x14ac:dyDescent="0.2">
      <c r="A31" s="58" t="s">
        <v>172</v>
      </c>
      <c r="B31" s="11">
        <f>[27]Dezembro!$D$5</f>
        <v>21.2</v>
      </c>
      <c r="C31" s="11">
        <f>[27]Dezembro!$D$6</f>
        <v>21.1</v>
      </c>
      <c r="D31" s="11">
        <f>[27]Dezembro!$D$7</f>
        <v>21.1</v>
      </c>
      <c r="E31" s="11">
        <f>[27]Dezembro!$D$8</f>
        <v>21.4</v>
      </c>
      <c r="F31" s="11">
        <f>[27]Dezembro!$D$9</f>
        <v>21.1</v>
      </c>
      <c r="G31" s="11">
        <f>[27]Dezembro!$D$10</f>
        <v>17.100000000000001</v>
      </c>
      <c r="H31" s="11">
        <f>[27]Dezembro!$D$11</f>
        <v>16.8</v>
      </c>
      <c r="I31" s="11">
        <f>[27]Dezembro!$D$12</f>
        <v>21.5</v>
      </c>
      <c r="J31" s="11">
        <f>[27]Dezembro!$D$13</f>
        <v>19.100000000000001</v>
      </c>
      <c r="K31" s="11">
        <f>[27]Dezembro!$D$14</f>
        <v>20.8</v>
      </c>
      <c r="L31" s="11">
        <f>[27]Dezembro!$D$15</f>
        <v>22.3</v>
      </c>
      <c r="M31" s="11">
        <f>[27]Dezembro!$D$16</f>
        <v>20</v>
      </c>
      <c r="N31" s="11">
        <f>[27]Dezembro!$D$17</f>
        <v>19.5</v>
      </c>
      <c r="O31" s="11">
        <f>[27]Dezembro!$D$18</f>
        <v>20.3</v>
      </c>
      <c r="P31" s="11">
        <f>[27]Dezembro!$D$19</f>
        <v>21</v>
      </c>
      <c r="Q31" s="11">
        <f>[27]Dezembro!$D$20</f>
        <v>19.899999999999999</v>
      </c>
      <c r="R31" s="11">
        <f>[27]Dezembro!$D$21</f>
        <v>19.2</v>
      </c>
      <c r="S31" s="11">
        <f>[27]Dezembro!$D$22</f>
        <v>18.899999999999999</v>
      </c>
      <c r="T31" s="11">
        <f>[27]Dezembro!$D$23</f>
        <v>21</v>
      </c>
      <c r="U31" s="11">
        <f>[27]Dezembro!$D$24</f>
        <v>20.6</v>
      </c>
      <c r="V31" s="11">
        <f>[27]Dezembro!$D$25</f>
        <v>18.7</v>
      </c>
      <c r="W31" s="11">
        <f>[27]Dezembro!$D$26</f>
        <v>19.899999999999999</v>
      </c>
      <c r="X31" s="11">
        <f>[27]Dezembro!$D$27</f>
        <v>17.8</v>
      </c>
      <c r="Y31" s="11">
        <f>[27]Dezembro!$D$28</f>
        <v>18.399999999999999</v>
      </c>
      <c r="Z31" s="11">
        <f>[27]Dezembro!$D$29</f>
        <v>21.1</v>
      </c>
      <c r="AA31" s="11">
        <f>[27]Dezembro!$D$30</f>
        <v>21.2</v>
      </c>
      <c r="AB31" s="11">
        <f>[27]Dezembro!$D$31</f>
        <v>22.6</v>
      </c>
      <c r="AC31" s="11">
        <f>[27]Dezembro!$D$32</f>
        <v>21.3</v>
      </c>
      <c r="AD31" s="11">
        <f>[27]Dezembro!$D$33</f>
        <v>23.5</v>
      </c>
      <c r="AE31" s="11">
        <f>[27]Dezembro!$D$34</f>
        <v>22.8</v>
      </c>
      <c r="AF31" s="11">
        <f>[27]Dezembro!$D$35</f>
        <v>21.3</v>
      </c>
      <c r="AG31" s="15">
        <f t="shared" si="15"/>
        <v>16.8</v>
      </c>
      <c r="AH31" s="94">
        <f t="shared" si="16"/>
        <v>20.403225806451609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 t="str">
        <f>[28]Dezembro!$D$5</f>
        <v>*</v>
      </c>
      <c r="C32" s="11" t="str">
        <f>[28]Dezembro!$D$6</f>
        <v>*</v>
      </c>
      <c r="D32" s="11" t="str">
        <f>[28]Dezembro!$D$7</f>
        <v>*</v>
      </c>
      <c r="E32" s="11" t="str">
        <f>[28]Dezembro!$D$8</f>
        <v>*</v>
      </c>
      <c r="F32" s="11" t="str">
        <f>[28]Dezembro!$D$9</f>
        <v>*</v>
      </c>
      <c r="G32" s="11">
        <f>[28]Dezembro!$D$10</f>
        <v>25.4</v>
      </c>
      <c r="H32" s="11">
        <f>[28]Dezembro!$D$11</f>
        <v>14.7</v>
      </c>
      <c r="I32" s="11">
        <f>[28]Dezembro!$D$12</f>
        <v>16.899999999999999</v>
      </c>
      <c r="J32" s="11">
        <f>[28]Dezembro!$D$13</f>
        <v>20.100000000000001</v>
      </c>
      <c r="K32" s="11">
        <f>[28]Dezembro!$D$14</f>
        <v>19.399999999999999</v>
      </c>
      <c r="L32" s="11">
        <f>[28]Dezembro!$D$15</f>
        <v>22.9</v>
      </c>
      <c r="M32" s="11" t="str">
        <f>[28]Dezembro!$D$16</f>
        <v>*</v>
      </c>
      <c r="N32" s="11" t="str">
        <f>[28]Dezembro!$D$17</f>
        <v>*</v>
      </c>
      <c r="O32" s="11" t="str">
        <f>[28]Dezembro!$D$18</f>
        <v>*</v>
      </c>
      <c r="P32" s="11" t="str">
        <f>[28]Dezembro!$D$19</f>
        <v>*</v>
      </c>
      <c r="Q32" s="11" t="str">
        <f>[28]Dezembro!$D$20</f>
        <v>*</v>
      </c>
      <c r="R32" s="11" t="str">
        <f>[28]Dezembro!$D$21</f>
        <v>*</v>
      </c>
      <c r="S32" s="11" t="str">
        <f>[28]Dezembro!$D$22</f>
        <v>*</v>
      </c>
      <c r="T32" s="11" t="str">
        <f>[28]Dezembro!$D$23</f>
        <v>*</v>
      </c>
      <c r="U32" s="11" t="str">
        <f>[28]Dezembro!$D$24</f>
        <v>*</v>
      </c>
      <c r="V32" s="11" t="str">
        <f>[28]Dezembro!$D$25</f>
        <v>*</v>
      </c>
      <c r="W32" s="11" t="str">
        <f>[28]Dezembro!$D$26</f>
        <v>*</v>
      </c>
      <c r="X32" s="11" t="str">
        <f>[28]Dezembro!$D$27</f>
        <v>*</v>
      </c>
      <c r="Y32" s="11" t="str">
        <f>[28]Dezembro!$D$28</f>
        <v>*</v>
      </c>
      <c r="Z32" s="11" t="str">
        <f>[28]Dezembro!$D$29</f>
        <v>*</v>
      </c>
      <c r="AA32" s="11" t="str">
        <f>[28]Dezembro!$D$30</f>
        <v>*</v>
      </c>
      <c r="AB32" s="11" t="str">
        <f>[28]Dezembro!$D$31</f>
        <v>*</v>
      </c>
      <c r="AC32" s="11" t="str">
        <f>[28]Dezembro!$D$32</f>
        <v>*</v>
      </c>
      <c r="AD32" s="11" t="str">
        <f>[28]Dezembro!$D$33</f>
        <v>*</v>
      </c>
      <c r="AE32" s="11" t="str">
        <f>[28]Dezembro!$D$34</f>
        <v>*</v>
      </c>
      <c r="AF32" s="11" t="str">
        <f>[28]Dezembro!$D$35</f>
        <v>*</v>
      </c>
      <c r="AG32" s="15">
        <f t="shared" ref="AG32" si="17">MIN(B32:AF32)</f>
        <v>14.7</v>
      </c>
      <c r="AH32" s="94">
        <f t="shared" ref="AH32" si="18">AVERAGE(B32:AF32)</f>
        <v>19.900000000000002</v>
      </c>
      <c r="AL32" t="s">
        <v>47</v>
      </c>
    </row>
    <row r="33" spans="1:39" s="5" customFormat="1" x14ac:dyDescent="0.2">
      <c r="A33" s="58" t="s">
        <v>12</v>
      </c>
      <c r="B33" s="11">
        <f>[29]Dezembro!$D$5</f>
        <v>22.5</v>
      </c>
      <c r="C33" s="11">
        <f>[29]Dezembro!$D$6</f>
        <v>23.7</v>
      </c>
      <c r="D33" s="11">
        <f>[29]Dezembro!$D$7</f>
        <v>23.2</v>
      </c>
      <c r="E33" s="11">
        <f>[29]Dezembro!$D$8</f>
        <v>24</v>
      </c>
      <c r="F33" s="11">
        <f>[29]Dezembro!$D$9</f>
        <v>22.8</v>
      </c>
      <c r="G33" s="11">
        <f>[29]Dezembro!$D$10</f>
        <v>22.9</v>
      </c>
      <c r="H33" s="11">
        <f>[29]Dezembro!$D$11</f>
        <v>19.899999999999999</v>
      </c>
      <c r="I33" s="11">
        <f>[29]Dezembro!$D$12</f>
        <v>23</v>
      </c>
      <c r="J33" s="11">
        <f>[29]Dezembro!$D$13</f>
        <v>22</v>
      </c>
      <c r="K33" s="11">
        <f>[29]Dezembro!$D$14</f>
        <v>22.7</v>
      </c>
      <c r="L33" s="11">
        <f>[29]Dezembro!$D$15</f>
        <v>23.1</v>
      </c>
      <c r="M33" s="11">
        <f>[29]Dezembro!$D$16</f>
        <v>24.8</v>
      </c>
      <c r="N33" s="11">
        <f>[29]Dezembro!$D$17</f>
        <v>22</v>
      </c>
      <c r="O33" s="11">
        <f>[29]Dezembro!$D$18</f>
        <v>23.1</v>
      </c>
      <c r="P33" s="11">
        <f>[29]Dezembro!$D$19</f>
        <v>22.3</v>
      </c>
      <c r="Q33" s="11">
        <f>[29]Dezembro!$D$20</f>
        <v>24.7</v>
      </c>
      <c r="R33" s="11">
        <f>[29]Dezembro!$D$21</f>
        <v>22.4</v>
      </c>
      <c r="S33" s="11">
        <f>[29]Dezembro!$D$22</f>
        <v>23.4</v>
      </c>
      <c r="T33" s="11">
        <f>[29]Dezembro!$D$23</f>
        <v>24.1</v>
      </c>
      <c r="U33" s="11">
        <f>[29]Dezembro!$D$24</f>
        <v>23.1</v>
      </c>
      <c r="V33" s="11">
        <f>[29]Dezembro!$D$25</f>
        <v>22.8</v>
      </c>
      <c r="W33" s="11">
        <f>[29]Dezembro!$D$26</f>
        <v>22.4</v>
      </c>
      <c r="X33" s="11">
        <f>[29]Dezembro!$D$27</f>
        <v>21.4</v>
      </c>
      <c r="Y33" s="11">
        <f>[29]Dezembro!$D$28</f>
        <v>21.8</v>
      </c>
      <c r="Z33" s="11">
        <f>[29]Dezembro!$D$29</f>
        <v>24</v>
      </c>
      <c r="AA33" s="11">
        <f>[29]Dezembro!$D$30</f>
        <v>22.7</v>
      </c>
      <c r="AB33" s="11">
        <f>[29]Dezembro!$D$31</f>
        <v>23</v>
      </c>
      <c r="AC33" s="11">
        <f>[29]Dezembro!$D$32</f>
        <v>22.5</v>
      </c>
      <c r="AD33" s="11">
        <f>[29]Dezembro!$D$33</f>
        <v>22.5</v>
      </c>
      <c r="AE33" s="11">
        <f>[29]Dezembro!$D$34</f>
        <v>23.8</v>
      </c>
      <c r="AF33" s="11">
        <f>[29]Dezembro!$D$35</f>
        <v>22.7</v>
      </c>
      <c r="AG33" s="15">
        <f t="shared" ref="AG33:AG35" si="19">MIN(B33:AF33)</f>
        <v>19.899999999999999</v>
      </c>
      <c r="AH33" s="94">
        <f t="shared" ref="AH33:AH35" si="20">AVERAGE(B33:AF33)</f>
        <v>22.880645161290321</v>
      </c>
      <c r="AL33" s="5" t="s">
        <v>47</v>
      </c>
    </row>
    <row r="34" spans="1:39" x14ac:dyDescent="0.2">
      <c r="A34" s="58" t="s">
        <v>13</v>
      </c>
      <c r="B34" s="11">
        <f>[30]Dezembro!$D$5</f>
        <v>24</v>
      </c>
      <c r="C34" s="11">
        <f>[30]Dezembro!$D$6</f>
        <v>24.6</v>
      </c>
      <c r="D34" s="11">
        <f>[30]Dezembro!$D$7</f>
        <v>21.8</v>
      </c>
      <c r="E34" s="11">
        <f>[30]Dezembro!$D$8</f>
        <v>23.4</v>
      </c>
      <c r="F34" s="11">
        <f>[30]Dezembro!$D$9</f>
        <v>22.8</v>
      </c>
      <c r="G34" s="11">
        <f>[30]Dezembro!$D$10</f>
        <v>20.8</v>
      </c>
      <c r="H34" s="11">
        <f>[30]Dezembro!$D$11</f>
        <v>21</v>
      </c>
      <c r="I34" s="11">
        <f>[30]Dezembro!$D$12</f>
        <v>23</v>
      </c>
      <c r="J34" s="11">
        <f>[30]Dezembro!$D$13</f>
        <v>22.5</v>
      </c>
      <c r="K34" s="11">
        <f>[30]Dezembro!$D$14</f>
        <v>23.1</v>
      </c>
      <c r="L34" s="11">
        <f>[30]Dezembro!$D$15</f>
        <v>24.2</v>
      </c>
      <c r="M34" s="11">
        <f>[30]Dezembro!$D$16</f>
        <v>25.6</v>
      </c>
      <c r="N34" s="11">
        <f>[30]Dezembro!$D$17</f>
        <v>22</v>
      </c>
      <c r="O34" s="11">
        <f>[30]Dezembro!$D$18</f>
        <v>23.6</v>
      </c>
      <c r="P34" s="11">
        <f>[30]Dezembro!$D$19</f>
        <v>22.3</v>
      </c>
      <c r="Q34" s="11">
        <f>[30]Dezembro!$D$20</f>
        <v>25</v>
      </c>
      <c r="R34" s="11">
        <f>[30]Dezembro!$D$21</f>
        <v>21.9</v>
      </c>
      <c r="S34" s="11">
        <f>[30]Dezembro!$D$22</f>
        <v>23.2</v>
      </c>
      <c r="T34" s="11">
        <f>[30]Dezembro!$D$23</f>
        <v>24.6</v>
      </c>
      <c r="U34" s="11">
        <f>[30]Dezembro!$D$24</f>
        <v>24.2</v>
      </c>
      <c r="V34" s="11">
        <f>[30]Dezembro!$D$25</f>
        <v>22.9</v>
      </c>
      <c r="W34" s="11">
        <f>[30]Dezembro!$D$26</f>
        <v>23.3</v>
      </c>
      <c r="X34" s="11">
        <f>[30]Dezembro!$D$27</f>
        <v>22.2</v>
      </c>
      <c r="Y34" s="11">
        <f>[30]Dezembro!$D$28</f>
        <v>22.5</v>
      </c>
      <c r="Z34" s="11">
        <f>[30]Dezembro!$D$29</f>
        <v>24.5</v>
      </c>
      <c r="AA34" s="11">
        <f>[30]Dezembro!$D$30</f>
        <v>23.9</v>
      </c>
      <c r="AB34" s="11">
        <f>[30]Dezembro!$D$31</f>
        <v>21.2</v>
      </c>
      <c r="AC34" s="11">
        <f>[30]Dezembro!$D$32</f>
        <v>23.3</v>
      </c>
      <c r="AD34" s="11">
        <f>[30]Dezembro!$D$33</f>
        <v>22.4</v>
      </c>
      <c r="AE34" s="11">
        <f>[30]Dezembro!$D$34</f>
        <v>23.3</v>
      </c>
      <c r="AF34" s="11">
        <f>[30]Dezembro!$D$35</f>
        <v>22.7</v>
      </c>
      <c r="AG34" s="15">
        <f t="shared" si="19"/>
        <v>20.8</v>
      </c>
      <c r="AH34" s="94">
        <f t="shared" si="20"/>
        <v>23.090322580645161</v>
      </c>
      <c r="AJ34" t="s">
        <v>47</v>
      </c>
      <c r="AK34" t="s">
        <v>47</v>
      </c>
      <c r="AL34" t="s">
        <v>47</v>
      </c>
    </row>
    <row r="35" spans="1:39" x14ac:dyDescent="0.2">
      <c r="A35" s="58" t="s">
        <v>173</v>
      </c>
      <c r="B35" s="11">
        <f>[31]Dezembro!$D$5</f>
        <v>23.4</v>
      </c>
      <c r="C35" s="11">
        <f>[31]Dezembro!$D$6</f>
        <v>22.7</v>
      </c>
      <c r="D35" s="11">
        <f>[31]Dezembro!$D$7</f>
        <v>23.5</v>
      </c>
      <c r="E35" s="11">
        <f>[31]Dezembro!$D$8</f>
        <v>24.5</v>
      </c>
      <c r="F35" s="11">
        <f>[31]Dezembro!$D$9</f>
        <v>22.8</v>
      </c>
      <c r="G35" s="11">
        <f>[31]Dezembro!$D$10</f>
        <v>21.2</v>
      </c>
      <c r="H35" s="11">
        <f>[31]Dezembro!$D$11</f>
        <v>16.8</v>
      </c>
      <c r="I35" s="11">
        <f>[31]Dezembro!$D$12</f>
        <v>18.5</v>
      </c>
      <c r="J35" s="11">
        <f>[31]Dezembro!$D$13</f>
        <v>21.9</v>
      </c>
      <c r="K35" s="11">
        <f>[31]Dezembro!$D$14</f>
        <v>21.8</v>
      </c>
      <c r="L35" s="11">
        <f>[31]Dezembro!$D$15</f>
        <v>24</v>
      </c>
      <c r="M35" s="11">
        <f>[31]Dezembro!$D$16</f>
        <v>22.4</v>
      </c>
      <c r="N35" s="11">
        <f>[31]Dezembro!$D$17</f>
        <v>20.2</v>
      </c>
      <c r="O35" s="11">
        <f>[31]Dezembro!$D$18</f>
        <v>22.7</v>
      </c>
      <c r="P35" s="11">
        <f>[31]Dezembro!$D$19</f>
        <v>22.4</v>
      </c>
      <c r="Q35" s="11">
        <f>[31]Dezembro!$D$20</f>
        <v>22.8</v>
      </c>
      <c r="R35" s="11">
        <f>[31]Dezembro!$D$21</f>
        <v>22.2</v>
      </c>
      <c r="S35" s="11">
        <f>[31]Dezembro!$D$22</f>
        <v>22.7</v>
      </c>
      <c r="T35" s="11">
        <f>[31]Dezembro!$D$23</f>
        <v>23.4</v>
      </c>
      <c r="U35" s="11">
        <f>[31]Dezembro!$D$24</f>
        <v>23.3</v>
      </c>
      <c r="V35" s="11">
        <f>[31]Dezembro!$D$25</f>
        <v>21.5</v>
      </c>
      <c r="W35" s="11">
        <f>[31]Dezembro!$D$26</f>
        <v>21.5</v>
      </c>
      <c r="X35" s="11">
        <f>[31]Dezembro!$D$27</f>
        <v>20.9</v>
      </c>
      <c r="Y35" s="11">
        <f>[31]Dezembro!$D$28</f>
        <v>17.899999999999999</v>
      </c>
      <c r="Z35" s="11">
        <f>[31]Dezembro!$D$29</f>
        <v>22.5</v>
      </c>
      <c r="AA35" s="11">
        <f>[31]Dezembro!$D$30</f>
        <v>21.5</v>
      </c>
      <c r="AB35" s="11">
        <f>[31]Dezembro!$D$31</f>
        <v>22.9</v>
      </c>
      <c r="AC35" s="11">
        <f>[31]Dezembro!$D$32</f>
        <v>22.5</v>
      </c>
      <c r="AD35" s="11">
        <f>[31]Dezembro!$D$33</f>
        <v>23.5</v>
      </c>
      <c r="AE35" s="11">
        <f>[31]Dezembro!$D$34</f>
        <v>23.6</v>
      </c>
      <c r="AF35" s="11">
        <f>[31]Dezembro!$D$35</f>
        <v>23.1</v>
      </c>
      <c r="AG35" s="15">
        <f t="shared" si="19"/>
        <v>16.8</v>
      </c>
      <c r="AH35" s="94">
        <f t="shared" si="20"/>
        <v>22.083870967741934</v>
      </c>
      <c r="AK35" t="s">
        <v>47</v>
      </c>
    </row>
    <row r="36" spans="1:39" x14ac:dyDescent="0.2">
      <c r="A36" s="58" t="s">
        <v>144</v>
      </c>
      <c r="B36" s="11" t="str">
        <f>[32]Dezembro!$D$5</f>
        <v>*</v>
      </c>
      <c r="C36" s="11" t="str">
        <f>[32]Dezembro!$D$6</f>
        <v>*</v>
      </c>
      <c r="D36" s="11" t="str">
        <f>[32]Dezembro!$D$7</f>
        <v>*</v>
      </c>
      <c r="E36" s="11" t="str">
        <f>[32]Dezembro!$D$8</f>
        <v>*</v>
      </c>
      <c r="F36" s="11" t="str">
        <f>[32]Dezembro!$D$9</f>
        <v>*</v>
      </c>
      <c r="G36" s="11" t="str">
        <f>[32]Dezembro!$D$10</f>
        <v>*</v>
      </c>
      <c r="H36" s="11" t="str">
        <f>[32]Dezembro!$D$11</f>
        <v>*</v>
      </c>
      <c r="I36" s="11" t="str">
        <f>[32]Dezembro!$D$12</f>
        <v>*</v>
      </c>
      <c r="J36" s="11" t="str">
        <f>[32]Dezembro!$D$13</f>
        <v>*</v>
      </c>
      <c r="K36" s="11" t="str">
        <f>[32]Dezembro!$D$14</f>
        <v>*</v>
      </c>
      <c r="L36" s="11" t="str">
        <f>[32]Dezembro!$D$15</f>
        <v>*</v>
      </c>
      <c r="M36" s="11" t="str">
        <f>[32]Dezembro!$D$16</f>
        <v>*</v>
      </c>
      <c r="N36" s="11" t="str">
        <f>[32]Dezembro!$D$17</f>
        <v>*</v>
      </c>
      <c r="O36" s="11" t="str">
        <f>[32]Dezembro!$D$18</f>
        <v>*</v>
      </c>
      <c r="P36" s="11" t="str">
        <f>[32]Dezembro!$D$19</f>
        <v>*</v>
      </c>
      <c r="Q36" s="11" t="str">
        <f>[32]Dezembro!$D$20</f>
        <v>*</v>
      </c>
      <c r="R36" s="11" t="str">
        <f>[32]Dezembro!$D$21</f>
        <v>*</v>
      </c>
      <c r="S36" s="11" t="str">
        <f>[32]Dezembro!$D$22</f>
        <v>*</v>
      </c>
      <c r="T36" s="11" t="str">
        <f>[32]Dezembro!$D$23</f>
        <v>*</v>
      </c>
      <c r="U36" s="11" t="str">
        <f>[32]Dezembro!$D$24</f>
        <v>*</v>
      </c>
      <c r="V36" s="11" t="str">
        <f>[32]Dezembro!$D$25</f>
        <v>*</v>
      </c>
      <c r="W36" s="11" t="str">
        <f>[32]Dezembro!$D$26</f>
        <v>*</v>
      </c>
      <c r="X36" s="11" t="str">
        <f>[32]Dezembro!$D$27</f>
        <v>*</v>
      </c>
      <c r="Y36" s="11" t="str">
        <f>[32]Dezembro!$D$28</f>
        <v>*</v>
      </c>
      <c r="Z36" s="11" t="str">
        <f>[32]Dezembro!$D$29</f>
        <v>*</v>
      </c>
      <c r="AA36" s="11" t="str">
        <f>[32]Dezembro!$D$30</f>
        <v>*</v>
      </c>
      <c r="AB36" s="11" t="str">
        <f>[32]Dezembro!$D$31</f>
        <v>*</v>
      </c>
      <c r="AC36" s="11" t="str">
        <f>[32]Dezembro!$D$32</f>
        <v>*</v>
      </c>
      <c r="AD36" s="11" t="str">
        <f>[32]Dezembro!$D$33</f>
        <v>*</v>
      </c>
      <c r="AE36" s="11" t="str">
        <f>[32]Dezembro!$D$34</f>
        <v>*</v>
      </c>
      <c r="AF36" s="11" t="str">
        <f>[32]Dezembro!$D$35</f>
        <v>*</v>
      </c>
      <c r="AG36" s="15" t="s">
        <v>226</v>
      </c>
      <c r="AH36" s="94" t="s">
        <v>226</v>
      </c>
      <c r="AJ36" t="s">
        <v>47</v>
      </c>
    </row>
    <row r="37" spans="1:39" x14ac:dyDescent="0.2">
      <c r="A37" s="58" t="s">
        <v>14</v>
      </c>
      <c r="B37" s="11">
        <f>[33]Dezembro!$D$5</f>
        <v>23.6</v>
      </c>
      <c r="C37" s="11">
        <f>[33]Dezembro!$D$6</f>
        <v>22.7</v>
      </c>
      <c r="D37" s="11">
        <f>[33]Dezembro!$D$7</f>
        <v>22.8</v>
      </c>
      <c r="E37" s="11">
        <f>[33]Dezembro!$D$8</f>
        <v>22.3</v>
      </c>
      <c r="F37" s="11">
        <f>[33]Dezembro!$D$9</f>
        <v>23.2</v>
      </c>
      <c r="G37" s="11">
        <f>[33]Dezembro!$D$10</f>
        <v>22.1</v>
      </c>
      <c r="H37" s="11">
        <f>[33]Dezembro!$D$11</f>
        <v>22.9</v>
      </c>
      <c r="I37" s="11">
        <f>[33]Dezembro!$D$12</f>
        <v>25.2</v>
      </c>
      <c r="J37" s="11">
        <f>[33]Dezembro!$D$13</f>
        <v>22.7</v>
      </c>
      <c r="K37" s="11">
        <f>[33]Dezembro!$D$14</f>
        <v>21.6</v>
      </c>
      <c r="L37" s="11">
        <f>[33]Dezembro!$D$15</f>
        <v>25.1</v>
      </c>
      <c r="M37" s="11">
        <f>[33]Dezembro!$D$16</f>
        <v>24.3</v>
      </c>
      <c r="N37" s="11">
        <f>[33]Dezembro!$D$17</f>
        <v>20.9</v>
      </c>
      <c r="O37" s="11">
        <f>[33]Dezembro!$D$18</f>
        <v>25.8</v>
      </c>
      <c r="P37" s="11">
        <f>[33]Dezembro!$D$19</f>
        <v>22.3</v>
      </c>
      <c r="Q37" s="11">
        <f>[33]Dezembro!$D$20</f>
        <v>22.8</v>
      </c>
      <c r="R37" s="11">
        <f>[33]Dezembro!$D$21</f>
        <v>21.3</v>
      </c>
      <c r="S37" s="11">
        <f>[33]Dezembro!$D$22</f>
        <v>22</v>
      </c>
      <c r="T37" s="11">
        <f>[33]Dezembro!$D$23</f>
        <v>24.7</v>
      </c>
      <c r="U37" s="11">
        <f>[33]Dezembro!$D$24</f>
        <v>24.1</v>
      </c>
      <c r="V37" s="11">
        <f>[33]Dezembro!$D$25</f>
        <v>22.8</v>
      </c>
      <c r="W37" s="11">
        <f>[33]Dezembro!$D$26</f>
        <v>22</v>
      </c>
      <c r="X37" s="11">
        <f>[33]Dezembro!$D$27</f>
        <v>22.2</v>
      </c>
      <c r="Y37" s="11">
        <f>[33]Dezembro!$D$28</f>
        <v>22.3</v>
      </c>
      <c r="Z37" s="11">
        <f>[33]Dezembro!$D$29</f>
        <v>21.9</v>
      </c>
      <c r="AA37" s="11">
        <f>[33]Dezembro!$D$30</f>
        <v>22.1</v>
      </c>
      <c r="AB37" s="11">
        <f>[33]Dezembro!$D$31</f>
        <v>22.9</v>
      </c>
      <c r="AC37" s="11">
        <f>[33]Dezembro!$D$32</f>
        <v>20.9</v>
      </c>
      <c r="AD37" s="11">
        <f>[33]Dezembro!$D$33</f>
        <v>22.9</v>
      </c>
      <c r="AE37" s="11">
        <f>[33]Dezembro!$D$34</f>
        <v>23.5</v>
      </c>
      <c r="AF37" s="11">
        <f>[33]Dezembro!$D$35</f>
        <v>22.7</v>
      </c>
      <c r="AG37" s="15">
        <f t="shared" ref="AG37:AG38" si="21">MIN(B37:AF37)</f>
        <v>20.9</v>
      </c>
      <c r="AH37" s="94">
        <f t="shared" ref="AH37:AH38" si="22">AVERAGE(B37:AF37)</f>
        <v>22.85806451612903</v>
      </c>
    </row>
    <row r="38" spans="1:39" x14ac:dyDescent="0.2">
      <c r="A38" s="58" t="s">
        <v>174</v>
      </c>
      <c r="B38" s="11">
        <f>[34]Dezembro!$D$5</f>
        <v>24.5</v>
      </c>
      <c r="C38" s="11">
        <f>[34]Dezembro!$D$6</f>
        <v>24.3</v>
      </c>
      <c r="D38" s="11">
        <f>[34]Dezembro!$D$7</f>
        <v>23.9</v>
      </c>
      <c r="E38" s="11">
        <f>[34]Dezembro!$D$8</f>
        <v>24.4</v>
      </c>
      <c r="F38" s="11">
        <f>[34]Dezembro!$D$9</f>
        <v>23.4</v>
      </c>
      <c r="G38" s="11">
        <f>[34]Dezembro!$D$10</f>
        <v>24</v>
      </c>
      <c r="H38" s="11">
        <f>[34]Dezembro!$D$11</f>
        <v>22.8</v>
      </c>
      <c r="I38" s="11">
        <f>[34]Dezembro!$D$12</f>
        <v>24.2</v>
      </c>
      <c r="J38" s="11">
        <f>[34]Dezembro!$D$13</f>
        <v>22.8</v>
      </c>
      <c r="K38" s="11">
        <f>[34]Dezembro!$D$14</f>
        <v>22.7</v>
      </c>
      <c r="L38" s="11">
        <f>[34]Dezembro!$D$15</f>
        <v>24.2</v>
      </c>
      <c r="M38" s="11">
        <f>[34]Dezembro!$D$16</f>
        <v>23.9</v>
      </c>
      <c r="N38" s="11">
        <f>[34]Dezembro!$D$17</f>
        <v>21.3</v>
      </c>
      <c r="O38" s="11">
        <f>[34]Dezembro!$D$18</f>
        <v>24</v>
      </c>
      <c r="P38" s="11">
        <f>[34]Dezembro!$D$19</f>
        <v>23.1</v>
      </c>
      <c r="Q38" s="11">
        <f>[34]Dezembro!$D$20</f>
        <v>22.7</v>
      </c>
      <c r="R38" s="11">
        <f>[34]Dezembro!$D$21</f>
        <v>22.8</v>
      </c>
      <c r="S38" s="11">
        <f>[34]Dezembro!$D$22</f>
        <v>22.8</v>
      </c>
      <c r="T38" s="11">
        <f>[34]Dezembro!$D$23</f>
        <v>24.1</v>
      </c>
      <c r="U38" s="11">
        <f>[34]Dezembro!$D$24</f>
        <v>22.8</v>
      </c>
      <c r="V38" s="11">
        <f>[34]Dezembro!$D$25</f>
        <v>22.3</v>
      </c>
      <c r="W38" s="11">
        <f>[34]Dezembro!$D$26</f>
        <v>22</v>
      </c>
      <c r="X38" s="11">
        <f>[34]Dezembro!$D$27</f>
        <v>21.7</v>
      </c>
      <c r="Y38" s="11">
        <f>[34]Dezembro!$D$28</f>
        <v>22.9</v>
      </c>
      <c r="Z38" s="11">
        <f>[34]Dezembro!$D$29</f>
        <v>24.1</v>
      </c>
      <c r="AA38" s="11">
        <f>[34]Dezembro!$D$30</f>
        <v>21.4</v>
      </c>
      <c r="AB38" s="11">
        <f>[34]Dezembro!$D$31</f>
        <v>21.9</v>
      </c>
      <c r="AC38" s="11">
        <f>[34]Dezembro!$D$32</f>
        <v>23.1</v>
      </c>
      <c r="AD38" s="11">
        <f>[34]Dezembro!$D$33</f>
        <v>23.3</v>
      </c>
      <c r="AE38" s="11">
        <f>[34]Dezembro!$D$34</f>
        <v>23.6</v>
      </c>
      <c r="AF38" s="11">
        <f>[34]Dezembro!$D$35</f>
        <v>23</v>
      </c>
      <c r="AG38" s="15">
        <f t="shared" si="21"/>
        <v>21.3</v>
      </c>
      <c r="AH38" s="94">
        <f t="shared" si="22"/>
        <v>23.161290322580644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[35]Dezembro!$D$5</f>
        <v>20.5</v>
      </c>
      <c r="C39" s="11">
        <f>[35]Dezembro!$D$6</f>
        <v>19.7</v>
      </c>
      <c r="D39" s="11">
        <f>[35]Dezembro!$D$7</f>
        <v>20.3</v>
      </c>
      <c r="E39" s="11">
        <f>[35]Dezembro!$D$8</f>
        <v>21.8</v>
      </c>
      <c r="F39" s="11">
        <f>[35]Dezembro!$D$9</f>
        <v>18.5</v>
      </c>
      <c r="G39" s="11">
        <f>[35]Dezembro!$D$10</f>
        <v>16.100000000000001</v>
      </c>
      <c r="H39" s="11">
        <f>[35]Dezembro!$D$11</f>
        <v>17.3</v>
      </c>
      <c r="I39" s="11">
        <f>[35]Dezembro!$D$12</f>
        <v>20.100000000000001</v>
      </c>
      <c r="J39" s="11">
        <f>[35]Dezembro!$D$13</f>
        <v>18.2</v>
      </c>
      <c r="K39" s="11">
        <f>[35]Dezembro!$D$14</f>
        <v>19.5</v>
      </c>
      <c r="L39" s="11">
        <f>[35]Dezembro!$D$15</f>
        <v>21.4</v>
      </c>
      <c r="M39" s="11">
        <f>[35]Dezembro!$D$16</f>
        <v>20.100000000000001</v>
      </c>
      <c r="N39" s="11">
        <f>[35]Dezembro!$D$17</f>
        <v>18.5</v>
      </c>
      <c r="O39" s="11">
        <f>[35]Dezembro!$D$18</f>
        <v>20.7</v>
      </c>
      <c r="P39" s="11">
        <f>[35]Dezembro!$D$19</f>
        <v>19.7</v>
      </c>
      <c r="Q39" s="11">
        <f>[35]Dezembro!$D$20</f>
        <v>19.3</v>
      </c>
      <c r="R39" s="11">
        <f>[35]Dezembro!$D$21</f>
        <v>18.3</v>
      </c>
      <c r="S39" s="11">
        <f>[35]Dezembro!$D$22</f>
        <v>17.600000000000001</v>
      </c>
      <c r="T39" s="11">
        <f>[35]Dezembro!$D$23</f>
        <v>20.8</v>
      </c>
      <c r="U39" s="11">
        <f>[35]Dezembro!$D$24</f>
        <v>19.5</v>
      </c>
      <c r="V39" s="11">
        <f>[35]Dezembro!$D$25</f>
        <v>17.8</v>
      </c>
      <c r="W39" s="11">
        <f>[35]Dezembro!$D$26</f>
        <v>18.899999999999999</v>
      </c>
      <c r="X39" s="11">
        <f>[35]Dezembro!$D$27</f>
        <v>16.899999999999999</v>
      </c>
      <c r="Y39" s="11">
        <f>[35]Dezembro!$D$28</f>
        <v>16.5</v>
      </c>
      <c r="Z39" s="11">
        <f>[35]Dezembro!$D$29</f>
        <v>20.8</v>
      </c>
      <c r="AA39" s="11">
        <f>[35]Dezembro!$D$30</f>
        <v>20.100000000000001</v>
      </c>
      <c r="AB39" s="11">
        <f>[35]Dezembro!$D$31</f>
        <v>21.8</v>
      </c>
      <c r="AC39" s="11">
        <f>[35]Dezembro!$D$32</f>
        <v>22.8</v>
      </c>
      <c r="AD39" s="11">
        <f>[35]Dezembro!$D$33</f>
        <v>22.6</v>
      </c>
      <c r="AE39" s="11">
        <f>[35]Dezembro!$D$34</f>
        <v>23.2</v>
      </c>
      <c r="AF39" s="11">
        <f>[35]Dezembro!$D$35</f>
        <v>21.4</v>
      </c>
      <c r="AG39" s="15">
        <f t="shared" ref="AG39:AG41" si="23">MIN(B39:AF39)</f>
        <v>16.100000000000001</v>
      </c>
      <c r="AH39" s="94">
        <f t="shared" ref="AH39:AH41" si="24">AVERAGE(B39:AF39)</f>
        <v>19.700000000000003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[36]Dezembro!$D$5</f>
        <v>24.1</v>
      </c>
      <c r="C40" s="11">
        <f>[36]Dezembro!$D$6</f>
        <v>22.5</v>
      </c>
      <c r="D40" s="11">
        <f>[36]Dezembro!$D$7</f>
        <v>25.4</v>
      </c>
      <c r="E40" s="11">
        <f>[36]Dezembro!$D$8</f>
        <v>25.7</v>
      </c>
      <c r="F40" s="11">
        <f>[36]Dezembro!$D$9</f>
        <v>19.7</v>
      </c>
      <c r="G40" s="11">
        <f>[36]Dezembro!$D$10</f>
        <v>17.899999999999999</v>
      </c>
      <c r="H40" s="11">
        <f>[36]Dezembro!$D$11</f>
        <v>17.7</v>
      </c>
      <c r="I40" s="11">
        <f>[36]Dezembro!$D$12</f>
        <v>22.8</v>
      </c>
      <c r="J40" s="11">
        <f>[36]Dezembro!$D$13</f>
        <v>22.5</v>
      </c>
      <c r="K40" s="11">
        <f>[36]Dezembro!$D$14</f>
        <v>24.5</v>
      </c>
      <c r="L40" s="11">
        <f>[36]Dezembro!$D$15</f>
        <v>23.5</v>
      </c>
      <c r="M40" s="11">
        <f>[36]Dezembro!$D$16</f>
        <v>25.4</v>
      </c>
      <c r="N40" s="11">
        <f>[36]Dezembro!$D$17</f>
        <v>22.9</v>
      </c>
      <c r="O40" s="11">
        <f>[36]Dezembro!$D$18</f>
        <v>25.1</v>
      </c>
      <c r="P40" s="11">
        <f>[36]Dezembro!$D$19</f>
        <v>25.2</v>
      </c>
      <c r="Q40" s="11">
        <f>[36]Dezembro!$D$20</f>
        <v>21</v>
      </c>
      <c r="R40" s="11">
        <f>[36]Dezembro!$D$21</f>
        <v>21.1</v>
      </c>
      <c r="S40" s="11">
        <f>[36]Dezembro!$D$22</f>
        <v>22.4</v>
      </c>
      <c r="T40" s="11">
        <f>[36]Dezembro!$D$23</f>
        <v>24</v>
      </c>
      <c r="U40" s="11">
        <f>[36]Dezembro!$D$24</f>
        <v>24.7</v>
      </c>
      <c r="V40" s="11">
        <f>[36]Dezembro!$D$25</f>
        <v>20.100000000000001</v>
      </c>
      <c r="W40" s="11">
        <f>[36]Dezembro!$D$26</f>
        <v>21</v>
      </c>
      <c r="X40" s="11">
        <f>[36]Dezembro!$D$27</f>
        <v>20.3</v>
      </c>
      <c r="Y40" s="11">
        <f>[36]Dezembro!$D$28</f>
        <v>20.3</v>
      </c>
      <c r="Z40" s="11">
        <f>[36]Dezembro!$D$29</f>
        <v>25.7</v>
      </c>
      <c r="AA40" s="11">
        <f>[36]Dezembro!$D$30</f>
        <v>25.6</v>
      </c>
      <c r="AB40" s="11">
        <f>[36]Dezembro!$D$31</f>
        <v>24.7</v>
      </c>
      <c r="AC40" s="11">
        <f>[36]Dezembro!$D$32</f>
        <v>24.2</v>
      </c>
      <c r="AD40" s="11">
        <f>[36]Dezembro!$D$33</f>
        <v>26.1</v>
      </c>
      <c r="AE40" s="11" t="str">
        <f>[36]Dezembro!$D$34</f>
        <v>*</v>
      </c>
      <c r="AF40" s="11" t="str">
        <f>[36]Dezembro!$D$35</f>
        <v>*</v>
      </c>
      <c r="AG40" s="15">
        <f t="shared" si="23"/>
        <v>17.7</v>
      </c>
      <c r="AH40" s="94">
        <f t="shared" si="24"/>
        <v>22.968965517241383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[37]Dezembro!$D$5</f>
        <v>22.5</v>
      </c>
      <c r="C41" s="11">
        <f>[37]Dezembro!$D$6</f>
        <v>21.8</v>
      </c>
      <c r="D41" s="11">
        <f>[37]Dezembro!$D$7</f>
        <v>22.4</v>
      </c>
      <c r="E41" s="11">
        <f>[37]Dezembro!$D$8</f>
        <v>23.1</v>
      </c>
      <c r="F41" s="11">
        <f>[37]Dezembro!$D$9</f>
        <v>20.8</v>
      </c>
      <c r="G41" s="11">
        <f>[37]Dezembro!$D$10</f>
        <v>21.2</v>
      </c>
      <c r="H41" s="11">
        <f>[37]Dezembro!$D$11</f>
        <v>18.7</v>
      </c>
      <c r="I41" s="11">
        <f>[37]Dezembro!$D$12</f>
        <v>18</v>
      </c>
      <c r="J41" s="11">
        <f>[37]Dezembro!$D$13</f>
        <v>23</v>
      </c>
      <c r="K41" s="11">
        <f>[37]Dezembro!$D$14</f>
        <v>21.9</v>
      </c>
      <c r="L41" s="11">
        <f>[37]Dezembro!$D$15</f>
        <v>22</v>
      </c>
      <c r="M41" s="11">
        <f>[37]Dezembro!$D$16</f>
        <v>20</v>
      </c>
      <c r="N41" s="11">
        <f>[37]Dezembro!$D$17</f>
        <v>20.2</v>
      </c>
      <c r="O41" s="11">
        <f>[37]Dezembro!$D$18</f>
        <v>21.3</v>
      </c>
      <c r="P41" s="11">
        <f>[37]Dezembro!$D$19</f>
        <v>21.1</v>
      </c>
      <c r="Q41" s="11">
        <f>[37]Dezembro!$D$20</f>
        <v>21.4</v>
      </c>
      <c r="R41" s="11">
        <f>[37]Dezembro!$D$21</f>
        <v>21.3</v>
      </c>
      <c r="S41" s="11">
        <f>[37]Dezembro!$D$22</f>
        <v>20.5</v>
      </c>
      <c r="T41" s="11">
        <f>[37]Dezembro!$D$23</f>
        <v>21.4</v>
      </c>
      <c r="U41" s="11">
        <f>[37]Dezembro!$D$24</f>
        <v>21.9</v>
      </c>
      <c r="V41" s="11">
        <f>[37]Dezembro!$D$25</f>
        <v>21.4</v>
      </c>
      <c r="W41" s="11">
        <f>[37]Dezembro!$D$26</f>
        <v>21.3</v>
      </c>
      <c r="X41" s="11">
        <f>[37]Dezembro!$D$27</f>
        <v>20.6</v>
      </c>
      <c r="Y41" s="11">
        <f>[37]Dezembro!$D$28</f>
        <v>19.8</v>
      </c>
      <c r="Z41" s="11">
        <f>[37]Dezembro!$D$29</f>
        <v>20.6</v>
      </c>
      <c r="AA41" s="11">
        <f>[37]Dezembro!$D$30</f>
        <v>21.8</v>
      </c>
      <c r="AB41" s="11">
        <f>[37]Dezembro!$D$31</f>
        <v>21.7</v>
      </c>
      <c r="AC41" s="11">
        <f>[37]Dezembro!$D$32</f>
        <v>20.9</v>
      </c>
      <c r="AD41" s="11">
        <f>[37]Dezembro!$D$33</f>
        <v>22.2</v>
      </c>
      <c r="AE41" s="11">
        <f>[37]Dezembro!$D$34</f>
        <v>22.7</v>
      </c>
      <c r="AF41" s="11">
        <f>[37]Dezembro!$D$35</f>
        <v>22.4</v>
      </c>
      <c r="AG41" s="15">
        <f t="shared" si="23"/>
        <v>18</v>
      </c>
      <c r="AH41" s="94">
        <f t="shared" si="24"/>
        <v>21.287096774193547</v>
      </c>
      <c r="AL41" t="s">
        <v>47</v>
      </c>
    </row>
    <row r="42" spans="1:39" x14ac:dyDescent="0.2">
      <c r="A42" s="58" t="s">
        <v>17</v>
      </c>
      <c r="B42" s="11">
        <f>[38]Dezembro!$D$5</f>
        <v>22.1</v>
      </c>
      <c r="C42" s="11">
        <f>[38]Dezembro!$D$6</f>
        <v>20.8</v>
      </c>
      <c r="D42" s="11">
        <f>[38]Dezembro!$D$7</f>
        <v>22.4</v>
      </c>
      <c r="E42" s="11">
        <f>[38]Dezembro!$D$8</f>
        <v>23</v>
      </c>
      <c r="F42" s="11">
        <f>[38]Dezembro!$D$9</f>
        <v>21.4</v>
      </c>
      <c r="G42" s="11">
        <f>[38]Dezembro!$D$10</f>
        <v>19.600000000000001</v>
      </c>
      <c r="H42" s="11">
        <f>[38]Dezembro!$D$11</f>
        <v>15.1</v>
      </c>
      <c r="I42" s="11">
        <f>[38]Dezembro!$D$12</f>
        <v>16.899999999999999</v>
      </c>
      <c r="J42" s="11">
        <f>[38]Dezembro!$D$13</f>
        <v>20.5</v>
      </c>
      <c r="K42" s="11">
        <f>[38]Dezembro!$D$14</f>
        <v>20.100000000000001</v>
      </c>
      <c r="L42" s="11">
        <f>[38]Dezembro!$D$15</f>
        <v>22.9</v>
      </c>
      <c r="M42" s="11">
        <f>[38]Dezembro!$D$16</f>
        <v>21.2</v>
      </c>
      <c r="N42" s="11">
        <f>[38]Dezembro!$D$17</f>
        <v>19.5</v>
      </c>
      <c r="O42" s="11">
        <f>[38]Dezembro!$D$18</f>
        <v>22.1</v>
      </c>
      <c r="P42" s="11">
        <f>[38]Dezembro!$D$19</f>
        <v>21</v>
      </c>
      <c r="Q42" s="11">
        <f>[38]Dezembro!$D$20</f>
        <v>20.9</v>
      </c>
      <c r="R42" s="11">
        <f>[38]Dezembro!$D$21</f>
        <v>20.8</v>
      </c>
      <c r="S42" s="11">
        <f>[38]Dezembro!$D$22</f>
        <v>21</v>
      </c>
      <c r="T42" s="11">
        <f>[38]Dezembro!$D$23</f>
        <v>21.3</v>
      </c>
      <c r="U42" s="11">
        <f>[38]Dezembro!$D$24</f>
        <v>21.6</v>
      </c>
      <c r="V42" s="11">
        <f>[38]Dezembro!$D$25</f>
        <v>19.600000000000001</v>
      </c>
      <c r="W42" s="11">
        <f>[38]Dezembro!$D$26</f>
        <v>20.7</v>
      </c>
      <c r="X42" s="11">
        <f>[38]Dezembro!$D$27</f>
        <v>18.600000000000001</v>
      </c>
      <c r="Y42" s="11">
        <f>[38]Dezembro!$D$28</f>
        <v>16.399999999999999</v>
      </c>
      <c r="Z42" s="11">
        <f>[38]Dezembro!$D$29</f>
        <v>22.1</v>
      </c>
      <c r="AA42" s="11">
        <f>[38]Dezembro!$D$30</f>
        <v>20.9</v>
      </c>
      <c r="AB42" s="11">
        <f>[38]Dezembro!$D$31</f>
        <v>22.2</v>
      </c>
      <c r="AC42" s="11">
        <f>[38]Dezembro!$D$32</f>
        <v>21.4</v>
      </c>
      <c r="AD42" s="11">
        <f>[38]Dezembro!$D$33</f>
        <v>22.2</v>
      </c>
      <c r="AE42" s="11">
        <f>[38]Dezembro!$D$34</f>
        <v>21.8</v>
      </c>
      <c r="AF42" s="11">
        <f>[38]Dezembro!$D$35</f>
        <v>21.8</v>
      </c>
      <c r="AG42" s="15">
        <f t="shared" ref="AG42:AG43" si="25">MIN(B42:AF42)</f>
        <v>15.1</v>
      </c>
      <c r="AH42" s="94">
        <f t="shared" ref="AH42:AH43" si="26">AVERAGE(B42:AF42)</f>
        <v>20.70645161290323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[39]Dezembro!$D$5</f>
        <v>20.6</v>
      </c>
      <c r="C43" s="11">
        <f>[39]Dezembro!$D$6</f>
        <v>20.6</v>
      </c>
      <c r="D43" s="11">
        <f>[39]Dezembro!$D$7</f>
        <v>22.5</v>
      </c>
      <c r="E43" s="11">
        <f>[39]Dezembro!$D$8</f>
        <v>22.8</v>
      </c>
      <c r="F43" s="11">
        <f>[39]Dezembro!$D$9</f>
        <v>21.4</v>
      </c>
      <c r="G43" s="11">
        <f>[39]Dezembro!$D$10</f>
        <v>21.1</v>
      </c>
      <c r="H43" s="11">
        <f>[39]Dezembro!$D$11</f>
        <v>16</v>
      </c>
      <c r="I43" s="11">
        <f>[39]Dezembro!$D$12</f>
        <v>15.4</v>
      </c>
      <c r="J43" s="11">
        <f>[39]Dezembro!$D$13</f>
        <v>20.9</v>
      </c>
      <c r="K43" s="11">
        <f>[39]Dezembro!$D$14</f>
        <v>20.3</v>
      </c>
      <c r="L43" s="11">
        <f>[39]Dezembro!$D$15</f>
        <v>20.2</v>
      </c>
      <c r="M43" s="11">
        <f>[39]Dezembro!$D$16</f>
        <v>21.3</v>
      </c>
      <c r="N43" s="11">
        <f>[39]Dezembro!$D$17</f>
        <v>19.600000000000001</v>
      </c>
      <c r="O43" s="11">
        <f>[39]Dezembro!$D$18</f>
        <v>21.1</v>
      </c>
      <c r="P43" s="11">
        <f>[39]Dezembro!$D$19</f>
        <v>21.6</v>
      </c>
      <c r="Q43" s="11">
        <f>[39]Dezembro!$D$20</f>
        <v>21.4</v>
      </c>
      <c r="R43" s="11">
        <f>[39]Dezembro!$D$21</f>
        <v>21.1</v>
      </c>
      <c r="S43" s="11">
        <f>[39]Dezembro!$D$22</f>
        <v>20.6</v>
      </c>
      <c r="T43" s="11">
        <f>[39]Dezembro!$D$23</f>
        <v>22.9</v>
      </c>
      <c r="U43" s="11">
        <f>[39]Dezembro!$D$24</f>
        <v>20.9</v>
      </c>
      <c r="V43" s="11">
        <f>[39]Dezembro!$D$25</f>
        <v>20.8</v>
      </c>
      <c r="W43" s="11">
        <f>[39]Dezembro!$D$26</f>
        <v>20.5</v>
      </c>
      <c r="X43" s="11">
        <f>[39]Dezembro!$D$27</f>
        <v>19.899999999999999</v>
      </c>
      <c r="Y43" s="11">
        <f>[39]Dezembro!$D$28</f>
        <v>18.600000000000001</v>
      </c>
      <c r="Z43" s="11">
        <f>[39]Dezembro!$D$29</f>
        <v>19.7</v>
      </c>
      <c r="AA43" s="11">
        <f>[39]Dezembro!$D$30</f>
        <v>20.399999999999999</v>
      </c>
      <c r="AB43" s="11">
        <f>[39]Dezembro!$D$31</f>
        <v>20.7</v>
      </c>
      <c r="AC43" s="11">
        <f>[39]Dezembro!$D$32</f>
        <v>21.7</v>
      </c>
      <c r="AD43" s="11">
        <f>[39]Dezembro!$D$33</f>
        <v>22.1</v>
      </c>
      <c r="AE43" s="11">
        <f>[39]Dezembro!$D$34</f>
        <v>21.7</v>
      </c>
      <c r="AF43" s="11">
        <f>[39]Dezembro!$D$35</f>
        <v>19.2</v>
      </c>
      <c r="AG43" s="15">
        <f t="shared" si="25"/>
        <v>15.4</v>
      </c>
      <c r="AH43" s="94">
        <f t="shared" si="26"/>
        <v>20.56774193548388</v>
      </c>
      <c r="AJ43" t="s">
        <v>47</v>
      </c>
    </row>
    <row r="44" spans="1:39" x14ac:dyDescent="0.2">
      <c r="A44" s="58" t="s">
        <v>18</v>
      </c>
      <c r="B44" s="11">
        <f>[40]Dezembro!$D$5</f>
        <v>20.9</v>
      </c>
      <c r="C44" s="11">
        <f>[40]Dezembro!$D$6</f>
        <v>20</v>
      </c>
      <c r="D44" s="11">
        <f>[40]Dezembro!$D$7</f>
        <v>20.2</v>
      </c>
      <c r="E44" s="11">
        <f>[40]Dezembro!$D$8</f>
        <v>21.3</v>
      </c>
      <c r="F44" s="11">
        <f>[40]Dezembro!$D$9</f>
        <v>20.5</v>
      </c>
      <c r="G44" s="11">
        <f>[40]Dezembro!$D$10</f>
        <v>19.899999999999999</v>
      </c>
      <c r="H44" s="11">
        <f>[40]Dezembro!$D$11</f>
        <v>18.8</v>
      </c>
      <c r="I44" s="11">
        <f>[40]Dezembro!$D$12</f>
        <v>19.5</v>
      </c>
      <c r="J44" s="11">
        <f>[40]Dezembro!$D$13</f>
        <v>21.4</v>
      </c>
      <c r="K44" s="11">
        <f>[40]Dezembro!$D$14</f>
        <v>19.8</v>
      </c>
      <c r="L44" s="11">
        <f>[40]Dezembro!$D$15</f>
        <v>21.9</v>
      </c>
      <c r="M44" s="11">
        <f>[40]Dezembro!$D$16</f>
        <v>20.8</v>
      </c>
      <c r="N44" s="11">
        <f>[40]Dezembro!$D$17</f>
        <v>19.3</v>
      </c>
      <c r="O44" s="11">
        <f>[40]Dezembro!$D$18</f>
        <v>20.399999999999999</v>
      </c>
      <c r="P44" s="11">
        <f>[40]Dezembro!$D$19</f>
        <v>20.6</v>
      </c>
      <c r="Q44" s="11">
        <f>[40]Dezembro!$D$20</f>
        <v>20.399999999999999</v>
      </c>
      <c r="R44" s="11">
        <f>[40]Dezembro!$D$21</f>
        <v>20.100000000000001</v>
      </c>
      <c r="S44" s="11">
        <f>[40]Dezembro!$D$22</f>
        <v>19.7</v>
      </c>
      <c r="T44" s="11">
        <f>[40]Dezembro!$D$23</f>
        <v>20.7</v>
      </c>
      <c r="U44" s="11">
        <f>[40]Dezembro!$D$24</f>
        <v>21</v>
      </c>
      <c r="V44" s="11">
        <f>[40]Dezembro!$D$25</f>
        <v>19.899999999999999</v>
      </c>
      <c r="W44" s="11">
        <f>[40]Dezembro!$D$26</f>
        <v>20.2</v>
      </c>
      <c r="X44" s="11">
        <f>[40]Dezembro!$D$27</f>
        <v>17.399999999999999</v>
      </c>
      <c r="Y44" s="11">
        <f>[40]Dezembro!$D$28</f>
        <v>19.899999999999999</v>
      </c>
      <c r="Z44" s="11">
        <f>[40]Dezembro!$D$29</f>
        <v>21.5</v>
      </c>
      <c r="AA44" s="11">
        <f>[40]Dezembro!$D$30</f>
        <v>19.600000000000001</v>
      </c>
      <c r="AB44" s="11">
        <f>[40]Dezembro!$D$31</f>
        <v>19.100000000000001</v>
      </c>
      <c r="AC44" s="11">
        <f>[40]Dezembro!$D$32</f>
        <v>20.399999999999999</v>
      </c>
      <c r="AD44" s="11">
        <f>[40]Dezembro!$D$33</f>
        <v>20.7</v>
      </c>
      <c r="AE44" s="11">
        <f>[40]Dezembro!$D$34</f>
        <v>20.3</v>
      </c>
      <c r="AF44" s="11">
        <f>[40]Dezembro!$D$35</f>
        <v>20.399999999999999</v>
      </c>
      <c r="AG44" s="15">
        <f t="shared" ref="AG44:AG47" si="27">MIN(B44:AF44)</f>
        <v>17.399999999999999</v>
      </c>
      <c r="AH44" s="94">
        <f t="shared" ref="AH44:AH47" si="28">AVERAGE(B44:AF44)</f>
        <v>20.21290322580645</v>
      </c>
      <c r="AJ44" t="s">
        <v>47</v>
      </c>
      <c r="AL44" t="s">
        <v>47</v>
      </c>
    </row>
    <row r="45" spans="1:39" x14ac:dyDescent="0.2">
      <c r="A45" s="58" t="s">
        <v>162</v>
      </c>
      <c r="B45" s="11">
        <f>[41]Dezembro!$D$5</f>
        <v>23.9</v>
      </c>
      <c r="C45" s="11">
        <f>[41]Dezembro!$D$6</f>
        <v>22.2</v>
      </c>
      <c r="D45" s="11">
        <f>[41]Dezembro!$D$7</f>
        <v>21.9</v>
      </c>
      <c r="E45" s="11">
        <f>[41]Dezembro!$D$8</f>
        <v>21.2</v>
      </c>
      <c r="F45" s="11">
        <f>[41]Dezembro!$D$9</f>
        <v>21.7</v>
      </c>
      <c r="G45" s="11">
        <f>[41]Dezembro!$D$10</f>
        <v>21.9</v>
      </c>
      <c r="H45" s="11">
        <f>[41]Dezembro!$D$11</f>
        <v>23.5</v>
      </c>
      <c r="I45" s="11">
        <f>[41]Dezembro!$D$12</f>
        <v>21.1</v>
      </c>
      <c r="J45" s="11">
        <f>[41]Dezembro!$D$13</f>
        <v>21.8</v>
      </c>
      <c r="K45" s="11">
        <f>[41]Dezembro!$D$14</f>
        <v>22.5</v>
      </c>
      <c r="L45" s="11">
        <f>[41]Dezembro!$D$15</f>
        <v>22.9</v>
      </c>
      <c r="M45" s="11">
        <f>[41]Dezembro!$D$16</f>
        <v>21.5</v>
      </c>
      <c r="N45" s="11">
        <f>[41]Dezembro!$D$17</f>
        <v>20.2</v>
      </c>
      <c r="O45" s="11">
        <f>[41]Dezembro!$D$18</f>
        <v>23.8</v>
      </c>
      <c r="P45" s="11">
        <f>[41]Dezembro!$D$19</f>
        <v>22.7</v>
      </c>
      <c r="Q45" s="11">
        <f>[41]Dezembro!$D$20</f>
        <v>24</v>
      </c>
      <c r="R45" s="11">
        <f>[41]Dezembro!$D$21</f>
        <v>20.9</v>
      </c>
      <c r="S45" s="11">
        <f>[41]Dezembro!$D$22</f>
        <v>21.6</v>
      </c>
      <c r="T45" s="11">
        <f>[41]Dezembro!$D$23</f>
        <v>23.4</v>
      </c>
      <c r="U45" s="11">
        <f>[41]Dezembro!$D$24</f>
        <v>23.3</v>
      </c>
      <c r="V45" s="11">
        <f>[41]Dezembro!$D$25</f>
        <v>21.7</v>
      </c>
      <c r="W45" s="11">
        <f>[41]Dezembro!$D$26</f>
        <v>21.9</v>
      </c>
      <c r="X45" s="11">
        <f>[41]Dezembro!$D$27</f>
        <v>22</v>
      </c>
      <c r="Y45" s="11">
        <f>[41]Dezembro!$D$28</f>
        <v>20.6</v>
      </c>
      <c r="Z45" s="11">
        <f>[41]Dezembro!$D$29</f>
        <v>22.9</v>
      </c>
      <c r="AA45" s="11">
        <f>[41]Dezembro!$D$30</f>
        <v>23</v>
      </c>
      <c r="AB45" s="11">
        <f>[41]Dezembro!$D$31</f>
        <v>24</v>
      </c>
      <c r="AC45" s="11">
        <f>[41]Dezembro!$D$32</f>
        <v>23.7</v>
      </c>
      <c r="AD45" s="11">
        <f>[41]Dezembro!$D$33</f>
        <v>24</v>
      </c>
      <c r="AE45" s="11">
        <f>[41]Dezembro!$D$34</f>
        <v>23.9</v>
      </c>
      <c r="AF45" s="11">
        <f>[41]Dezembro!$D$35</f>
        <v>23.8</v>
      </c>
      <c r="AG45" s="15">
        <f t="shared" si="27"/>
        <v>20.2</v>
      </c>
      <c r="AH45" s="94">
        <f t="shared" si="28"/>
        <v>22.499999999999996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[42]Dezembro!$D$5</f>
        <v>19.2</v>
      </c>
      <c r="C46" s="11">
        <f>[42]Dezembro!$D$6</f>
        <v>18.8</v>
      </c>
      <c r="D46" s="11">
        <f>[42]Dezembro!$D$7</f>
        <v>19.100000000000001</v>
      </c>
      <c r="E46" s="11">
        <f>[42]Dezembro!$D$8</f>
        <v>20.7</v>
      </c>
      <c r="F46" s="11">
        <f>[42]Dezembro!$D$9</f>
        <v>20.5</v>
      </c>
      <c r="G46" s="11">
        <f>[42]Dezembro!$D$10</f>
        <v>15.7</v>
      </c>
      <c r="H46" s="11">
        <f>[42]Dezembro!$D$11</f>
        <v>16.3</v>
      </c>
      <c r="I46" s="11">
        <f>[42]Dezembro!$D$12</f>
        <v>18.399999999999999</v>
      </c>
      <c r="J46" s="11">
        <f>[42]Dezembro!$D$13</f>
        <v>18.2</v>
      </c>
      <c r="K46" s="11">
        <f>[42]Dezembro!$D$14</f>
        <v>21.2</v>
      </c>
      <c r="L46" s="11">
        <f>[42]Dezembro!$D$15</f>
        <v>19.600000000000001</v>
      </c>
      <c r="M46" s="11">
        <f>[42]Dezembro!$D$16</f>
        <v>18.7</v>
      </c>
      <c r="N46" s="11">
        <f>[42]Dezembro!$D$17</f>
        <v>18</v>
      </c>
      <c r="O46" s="11">
        <f>[42]Dezembro!$D$18</f>
        <v>21.9</v>
      </c>
      <c r="P46" s="11">
        <f>[42]Dezembro!$D$19</f>
        <v>20.9</v>
      </c>
      <c r="Q46" s="11">
        <f>[42]Dezembro!$D$20</f>
        <v>19.399999999999999</v>
      </c>
      <c r="R46" s="11">
        <f>[42]Dezembro!$D$21</f>
        <v>19</v>
      </c>
      <c r="S46" s="11">
        <f>[42]Dezembro!$D$22</f>
        <v>18.3</v>
      </c>
      <c r="T46" s="11">
        <f>[42]Dezembro!$D$23</f>
        <v>21.4</v>
      </c>
      <c r="U46" s="11">
        <f>[42]Dezembro!$D$24</f>
        <v>21.1</v>
      </c>
      <c r="V46" s="11">
        <f>[42]Dezembro!$D$25</f>
        <v>18.100000000000001</v>
      </c>
      <c r="W46" s="11">
        <f>[42]Dezembro!$D$26</f>
        <v>18.600000000000001</v>
      </c>
      <c r="X46" s="11">
        <f>[42]Dezembro!$D$27</f>
        <v>16.600000000000001</v>
      </c>
      <c r="Y46" s="11">
        <f>[42]Dezembro!$D$28</f>
        <v>15.5</v>
      </c>
      <c r="Z46" s="11">
        <f>[42]Dezembro!$D$29</f>
        <v>21.4</v>
      </c>
      <c r="AA46" s="11">
        <f>[42]Dezembro!$D$30</f>
        <v>21.9</v>
      </c>
      <c r="AB46" s="11">
        <f>[42]Dezembro!$D$31</f>
        <v>22.5</v>
      </c>
      <c r="AC46" s="11">
        <f>[42]Dezembro!$D$32</f>
        <v>23.8</v>
      </c>
      <c r="AD46" s="11">
        <f>[42]Dezembro!$D$33</f>
        <v>21.7</v>
      </c>
      <c r="AE46" s="11">
        <f>[42]Dezembro!$D$34</f>
        <v>22.7</v>
      </c>
      <c r="AF46" s="11">
        <f>[42]Dezembro!$D$35</f>
        <v>23.5</v>
      </c>
      <c r="AG46" s="15">
        <f t="shared" si="27"/>
        <v>15.5</v>
      </c>
      <c r="AH46" s="94">
        <f t="shared" si="28"/>
        <v>19.764516129032259</v>
      </c>
      <c r="AI46" s="12" t="s">
        <v>47</v>
      </c>
      <c r="AJ46" t="s">
        <v>47</v>
      </c>
      <c r="AL46" t="s">
        <v>47</v>
      </c>
    </row>
    <row r="47" spans="1:39" x14ac:dyDescent="0.2">
      <c r="A47" s="58" t="s">
        <v>31</v>
      </c>
      <c r="B47" s="11">
        <f>[43]Dezembro!$D$5</f>
        <v>22.2</v>
      </c>
      <c r="C47" s="11">
        <f>[43]Dezembro!$D$6</f>
        <v>21.4</v>
      </c>
      <c r="D47" s="11">
        <f>[43]Dezembro!$D$7</f>
        <v>21.7</v>
      </c>
      <c r="E47" s="11">
        <f>[43]Dezembro!$D$8</f>
        <v>22.2</v>
      </c>
      <c r="F47" s="11">
        <f>[43]Dezembro!$D$9</f>
        <v>20.7</v>
      </c>
      <c r="G47" s="11">
        <f>[43]Dezembro!$D$10</f>
        <v>19.899999999999999</v>
      </c>
      <c r="H47" s="11">
        <f>[43]Dezembro!$D$11</f>
        <v>16.7</v>
      </c>
      <c r="I47" s="11">
        <f>[43]Dezembro!$D$12</f>
        <v>19.2</v>
      </c>
      <c r="J47" s="11">
        <f>[43]Dezembro!$D$13</f>
        <v>20.399999999999999</v>
      </c>
      <c r="K47" s="11">
        <f>[43]Dezembro!$D$14</f>
        <v>20.399999999999999</v>
      </c>
      <c r="L47" s="11">
        <f>[43]Dezembro!$D$15</f>
        <v>22</v>
      </c>
      <c r="M47" s="11">
        <f>[43]Dezembro!$D$16</f>
        <v>21.7</v>
      </c>
      <c r="N47" s="11">
        <f>[43]Dezembro!$D$17</f>
        <v>19.3</v>
      </c>
      <c r="O47" s="11">
        <f>[43]Dezembro!$D$18</f>
        <v>21.5</v>
      </c>
      <c r="P47" s="11">
        <f>[43]Dezembro!$D$19</f>
        <v>21</v>
      </c>
      <c r="Q47" s="11">
        <f>[43]Dezembro!$D$20</f>
        <v>21</v>
      </c>
      <c r="R47" s="11">
        <f>[43]Dezembro!$D$21</f>
        <v>20.6</v>
      </c>
      <c r="S47" s="11">
        <f>[43]Dezembro!$D$22</f>
        <v>21</v>
      </c>
      <c r="T47" s="11">
        <f>[43]Dezembro!$D$23</f>
        <v>22.2</v>
      </c>
      <c r="U47" s="11">
        <f>[43]Dezembro!$D$24</f>
        <v>22.7</v>
      </c>
      <c r="V47" s="11">
        <f>[43]Dezembro!$D$25</f>
        <v>19</v>
      </c>
      <c r="W47" s="11">
        <f>[43]Dezembro!$D$26</f>
        <v>19.8</v>
      </c>
      <c r="X47" s="11">
        <f>[43]Dezembro!$D$27</f>
        <v>19</v>
      </c>
      <c r="Y47" s="11">
        <f>[43]Dezembro!$D$28</f>
        <v>16.899999999999999</v>
      </c>
      <c r="Z47" s="11">
        <f>[43]Dezembro!$D$29</f>
        <v>19.8</v>
      </c>
      <c r="AA47" s="11">
        <f>[43]Dezembro!$D$30</f>
        <v>19.399999999999999</v>
      </c>
      <c r="AB47" s="11">
        <f>[43]Dezembro!$D$31</f>
        <v>20</v>
      </c>
      <c r="AC47" s="11">
        <f>[43]Dezembro!$D$32</f>
        <v>21.8</v>
      </c>
      <c r="AD47" s="11">
        <f>[43]Dezembro!$D$33</f>
        <v>22.1</v>
      </c>
      <c r="AE47" s="11">
        <f>[43]Dezembro!$D$34</f>
        <v>22.3</v>
      </c>
      <c r="AF47" s="11">
        <f>[43]Dezembro!$D$35</f>
        <v>21.3</v>
      </c>
      <c r="AG47" s="15">
        <f t="shared" si="27"/>
        <v>16.7</v>
      </c>
      <c r="AH47" s="94">
        <f t="shared" si="28"/>
        <v>20.619354838709672</v>
      </c>
    </row>
    <row r="48" spans="1:39" x14ac:dyDescent="0.2">
      <c r="A48" s="58" t="s">
        <v>44</v>
      </c>
      <c r="B48" s="11">
        <f>[44]Dezembro!$D$5</f>
        <v>22.3</v>
      </c>
      <c r="C48" s="11">
        <f>[44]Dezembro!$D$6</f>
        <v>21.6</v>
      </c>
      <c r="D48" s="11">
        <f>[44]Dezembro!$D$7</f>
        <v>21.6</v>
      </c>
      <c r="E48" s="11">
        <f>[44]Dezembro!$D$8</f>
        <v>22.9</v>
      </c>
      <c r="F48" s="11">
        <f>[44]Dezembro!$D$9</f>
        <v>22.4</v>
      </c>
      <c r="G48" s="11">
        <f>[44]Dezembro!$D$10</f>
        <v>20.9</v>
      </c>
      <c r="H48" s="11">
        <f>[44]Dezembro!$D$11</f>
        <v>21.3</v>
      </c>
      <c r="I48" s="11">
        <f>[44]Dezembro!$D$12</f>
        <v>21.8</v>
      </c>
      <c r="J48" s="11">
        <f>[44]Dezembro!$D$13</f>
        <v>21.6</v>
      </c>
      <c r="K48" s="11">
        <f>[44]Dezembro!$D$14</f>
        <v>21.6</v>
      </c>
      <c r="L48" s="11">
        <f>[44]Dezembro!$D$15</f>
        <v>22.3</v>
      </c>
      <c r="M48" s="11">
        <f>[44]Dezembro!$D$16</f>
        <v>22.6</v>
      </c>
      <c r="N48" s="11">
        <f>[44]Dezembro!$D$17</f>
        <v>19.899999999999999</v>
      </c>
      <c r="O48" s="11">
        <f>[44]Dezembro!$D$18</f>
        <v>21.3</v>
      </c>
      <c r="P48" s="11">
        <f>[44]Dezembro!$D$19</f>
        <v>21.4</v>
      </c>
      <c r="Q48" s="11">
        <f>[44]Dezembro!$D$20</f>
        <v>21.6</v>
      </c>
      <c r="R48" s="11">
        <f>[44]Dezembro!$D$21</f>
        <v>22.7</v>
      </c>
      <c r="S48" s="11">
        <f>[44]Dezembro!$D$22</f>
        <v>21.4</v>
      </c>
      <c r="T48" s="11">
        <f>[44]Dezembro!$D$23</f>
        <v>21.9</v>
      </c>
      <c r="U48" s="11">
        <f>[44]Dezembro!$D$24</f>
        <v>21.8</v>
      </c>
      <c r="V48" s="11">
        <f>[44]Dezembro!$D$25</f>
        <v>21.7</v>
      </c>
      <c r="W48" s="11">
        <f>[44]Dezembro!$D$26</f>
        <v>20.8</v>
      </c>
      <c r="X48" s="11">
        <f>[44]Dezembro!$D$27</f>
        <v>20.9</v>
      </c>
      <c r="Y48" s="11">
        <f>[44]Dezembro!$D$28</f>
        <v>21.4</v>
      </c>
      <c r="Z48" s="11">
        <f>[44]Dezembro!$D$29</f>
        <v>22.8</v>
      </c>
      <c r="AA48" s="11">
        <f>[44]Dezembro!$D$30</f>
        <v>22.6</v>
      </c>
      <c r="AB48" s="11">
        <f>[44]Dezembro!$D$31</f>
        <v>20.8</v>
      </c>
      <c r="AC48" s="11">
        <f>[44]Dezembro!$D$32</f>
        <v>20.100000000000001</v>
      </c>
      <c r="AD48" s="11">
        <f>[44]Dezembro!$D$33</f>
        <v>21.4</v>
      </c>
      <c r="AE48" s="11">
        <f>[44]Dezembro!$D$34</f>
        <v>22.2</v>
      </c>
      <c r="AF48" s="11">
        <f>[44]Dezembro!$D$35</f>
        <v>20.8</v>
      </c>
      <c r="AG48" s="15">
        <f>MIN(B48:AF48)</f>
        <v>19.899999999999999</v>
      </c>
      <c r="AH48" s="94">
        <f>AVERAGE(B48:AF48)</f>
        <v>21.625806451612899</v>
      </c>
      <c r="AI48" s="12" t="s">
        <v>47</v>
      </c>
      <c r="AJ48" t="s">
        <v>47</v>
      </c>
      <c r="AL48" t="s">
        <v>47</v>
      </c>
    </row>
    <row r="49" spans="1:40" x14ac:dyDescent="0.2">
      <c r="A49" s="58" t="s">
        <v>20</v>
      </c>
      <c r="B49" s="11">
        <f>[45]Dezembro!$D$5</f>
        <v>23.8</v>
      </c>
      <c r="C49" s="11">
        <f>[45]Dezembro!$D$6</f>
        <v>23</v>
      </c>
      <c r="D49" s="11">
        <f>[45]Dezembro!$D$7</f>
        <v>22.2</v>
      </c>
      <c r="E49" s="11">
        <f>[45]Dezembro!$D$8</f>
        <v>22.8</v>
      </c>
      <c r="F49" s="11">
        <f>[45]Dezembro!$D$9</f>
        <v>23.2</v>
      </c>
      <c r="G49" s="11">
        <f>[45]Dezembro!$D$10</f>
        <v>23</v>
      </c>
      <c r="H49" s="11">
        <f>[45]Dezembro!$D$11</f>
        <v>21.8</v>
      </c>
      <c r="I49" s="11">
        <f>[45]Dezembro!$D$12</f>
        <v>21.1</v>
      </c>
      <c r="J49" s="11">
        <f>[45]Dezembro!$D$13</f>
        <v>25</v>
      </c>
      <c r="K49" s="11">
        <f>[45]Dezembro!$D$14</f>
        <v>22.9</v>
      </c>
      <c r="L49" s="11">
        <f>[45]Dezembro!$D$15</f>
        <v>21.9</v>
      </c>
      <c r="M49" s="11">
        <f>[45]Dezembro!$D$16</f>
        <v>21.8</v>
      </c>
      <c r="N49" s="11">
        <f>[45]Dezembro!$D$17</f>
        <v>20.7</v>
      </c>
      <c r="O49" s="11">
        <f>[45]Dezembro!$D$18</f>
        <v>24</v>
      </c>
      <c r="P49" s="11">
        <f>[45]Dezembro!$D$19</f>
        <v>23.8</v>
      </c>
      <c r="Q49" s="11">
        <f>[45]Dezembro!$D$20</f>
        <v>30.9</v>
      </c>
      <c r="R49" s="11" t="str">
        <f>[45]Dezembro!$D$21</f>
        <v>*</v>
      </c>
      <c r="S49" s="11">
        <f>[45]Dezembro!$D$22</f>
        <v>24.6</v>
      </c>
      <c r="T49" s="11">
        <f>[45]Dezembro!$D$23</f>
        <v>28.9</v>
      </c>
      <c r="U49" s="11">
        <f>[45]Dezembro!$D$24</f>
        <v>32.9</v>
      </c>
      <c r="V49" s="11" t="str">
        <f>[45]Dezembro!$D$25</f>
        <v>*</v>
      </c>
      <c r="W49" s="11">
        <f>[45]Dezembro!$D$26</f>
        <v>23.7</v>
      </c>
      <c r="X49" s="11">
        <f>[45]Dezembro!$D$27</f>
        <v>22.9</v>
      </c>
      <c r="Y49" s="11" t="str">
        <f>[45]Dezembro!$D$28</f>
        <v>*</v>
      </c>
      <c r="Z49" s="11">
        <f>[45]Dezembro!$D$29</f>
        <v>32.1</v>
      </c>
      <c r="AA49" s="11" t="str">
        <f>[45]Dezembro!$D$30</f>
        <v>*</v>
      </c>
      <c r="AB49" s="11" t="str">
        <f>[45]Dezembro!$D$31</f>
        <v>*</v>
      </c>
      <c r="AC49" s="11" t="str">
        <f>[45]Dezembro!$D$32</f>
        <v>*</v>
      </c>
      <c r="AD49" s="11" t="str">
        <f>[45]Dezembro!$D$33</f>
        <v>*</v>
      </c>
      <c r="AE49" s="11" t="str">
        <f>[45]Dezembro!$D$34</f>
        <v>*</v>
      </c>
      <c r="AF49" s="11" t="str">
        <f>[45]Dezembro!$D$35</f>
        <v>*</v>
      </c>
      <c r="AG49" s="15">
        <f>MIN(B49:AF49)</f>
        <v>20.7</v>
      </c>
      <c r="AH49" s="94">
        <f>AVERAGE(B49:AF49)</f>
        <v>24.409090909090903</v>
      </c>
    </row>
    <row r="50" spans="1:40" s="5" customFormat="1" ht="17.100000000000001" customHeight="1" x14ac:dyDescent="0.2">
      <c r="A50" s="59" t="s">
        <v>228</v>
      </c>
      <c r="B50" s="13">
        <f t="shared" ref="B50:AG50" si="29">MIN(B5:B49)</f>
        <v>19.2</v>
      </c>
      <c r="C50" s="13">
        <f t="shared" si="29"/>
        <v>18.8</v>
      </c>
      <c r="D50" s="13">
        <f t="shared" si="29"/>
        <v>19.100000000000001</v>
      </c>
      <c r="E50" s="13">
        <f t="shared" si="29"/>
        <v>20</v>
      </c>
      <c r="F50" s="13">
        <f t="shared" si="29"/>
        <v>18.5</v>
      </c>
      <c r="G50" s="13">
        <f t="shared" si="29"/>
        <v>14.8</v>
      </c>
      <c r="H50" s="13">
        <f t="shared" si="29"/>
        <v>13</v>
      </c>
      <c r="I50" s="13">
        <f t="shared" si="29"/>
        <v>15.4</v>
      </c>
      <c r="J50" s="13">
        <f t="shared" si="29"/>
        <v>18.2</v>
      </c>
      <c r="K50" s="13">
        <f t="shared" si="29"/>
        <v>19.2</v>
      </c>
      <c r="L50" s="13">
        <f t="shared" si="29"/>
        <v>19.600000000000001</v>
      </c>
      <c r="M50" s="13">
        <f t="shared" si="29"/>
        <v>18.7</v>
      </c>
      <c r="N50" s="13">
        <f t="shared" si="29"/>
        <v>17.8</v>
      </c>
      <c r="O50" s="13">
        <f t="shared" si="29"/>
        <v>19.3</v>
      </c>
      <c r="P50" s="13">
        <f t="shared" si="29"/>
        <v>19.7</v>
      </c>
      <c r="Q50" s="13">
        <f t="shared" si="29"/>
        <v>19.100000000000001</v>
      </c>
      <c r="R50" s="13">
        <f t="shared" si="29"/>
        <v>18.3</v>
      </c>
      <c r="S50" s="13">
        <f t="shared" si="29"/>
        <v>17.5</v>
      </c>
      <c r="T50" s="13">
        <f t="shared" si="29"/>
        <v>19.5</v>
      </c>
      <c r="U50" s="13">
        <f t="shared" si="29"/>
        <v>19.5</v>
      </c>
      <c r="V50" s="13">
        <f t="shared" si="29"/>
        <v>17.8</v>
      </c>
      <c r="W50" s="13">
        <f t="shared" si="29"/>
        <v>18.600000000000001</v>
      </c>
      <c r="X50" s="13">
        <f t="shared" si="29"/>
        <v>16.3</v>
      </c>
      <c r="Y50" s="13">
        <f t="shared" si="29"/>
        <v>14.2</v>
      </c>
      <c r="Z50" s="13">
        <f t="shared" si="29"/>
        <v>19.5</v>
      </c>
      <c r="AA50" s="13">
        <f t="shared" si="29"/>
        <v>18.899999999999999</v>
      </c>
      <c r="AB50" s="13">
        <f t="shared" si="29"/>
        <v>19.100000000000001</v>
      </c>
      <c r="AC50" s="13">
        <f t="shared" si="29"/>
        <v>19.3</v>
      </c>
      <c r="AD50" s="13">
        <f t="shared" si="29"/>
        <v>18.8</v>
      </c>
      <c r="AE50" s="13">
        <f t="shared" si="29"/>
        <v>19.399999999999999</v>
      </c>
      <c r="AF50" s="13">
        <f t="shared" si="29"/>
        <v>19.2</v>
      </c>
      <c r="AG50" s="15">
        <f t="shared" si="29"/>
        <v>13</v>
      </c>
      <c r="AH50" s="94">
        <f>AVERAGE(AH5:AH49)</f>
        <v>21.377857526233502</v>
      </c>
      <c r="AL50" s="5" t="s">
        <v>47</v>
      </c>
    </row>
    <row r="51" spans="1:40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40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47</v>
      </c>
      <c r="AM52" t="s">
        <v>47</v>
      </c>
    </row>
    <row r="53" spans="1:40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40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40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47</v>
      </c>
      <c r="AL55" t="s">
        <v>47</v>
      </c>
    </row>
    <row r="56" spans="1:40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47</v>
      </c>
    </row>
    <row r="57" spans="1:40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47</v>
      </c>
    </row>
    <row r="58" spans="1:40" x14ac:dyDescent="0.2">
      <c r="AJ58" t="s">
        <v>47</v>
      </c>
    </row>
    <row r="60" spans="1:40" x14ac:dyDescent="0.2">
      <c r="AD60" s="2" t="s">
        <v>47</v>
      </c>
    </row>
    <row r="62" spans="1:40" x14ac:dyDescent="0.2">
      <c r="AI62" s="12" t="s">
        <v>47</v>
      </c>
      <c r="AJ62" t="s">
        <v>47</v>
      </c>
    </row>
    <row r="63" spans="1:40" x14ac:dyDescent="0.2">
      <c r="AN63" s="12" t="s">
        <v>47</v>
      </c>
    </row>
    <row r="65" spans="9:38" x14ac:dyDescent="0.2">
      <c r="I65" s="2" t="s">
        <v>47</v>
      </c>
      <c r="Y65" s="2" t="s">
        <v>47</v>
      </c>
      <c r="AB65" s="2" t="s">
        <v>47</v>
      </c>
      <c r="AI65" t="s">
        <v>47</v>
      </c>
      <c r="AL65" t="s">
        <v>47</v>
      </c>
    </row>
    <row r="72" spans="9:38" x14ac:dyDescent="0.2">
      <c r="AI72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J64" sqref="AJ6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54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7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7" s="5" customFormat="1" ht="20.100000000000001" customHeight="1" x14ac:dyDescent="0.2">
      <c r="A3" s="15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48">
        <v>30</v>
      </c>
      <c r="AF3" s="149">
        <v>31</v>
      </c>
      <c r="AG3" s="169" t="s">
        <v>36</v>
      </c>
    </row>
    <row r="4" spans="1:37" s="5" customFormat="1" ht="20.100000000000001" customHeight="1" x14ac:dyDescent="0.2">
      <c r="A4" s="15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50"/>
      <c r="AG4" s="170"/>
    </row>
    <row r="5" spans="1:37" s="5" customFormat="1" x14ac:dyDescent="0.2">
      <c r="A5" s="58" t="s">
        <v>40</v>
      </c>
      <c r="B5" s="129">
        <f>[1]Dezembro!$E$5</f>
        <v>79</v>
      </c>
      <c r="C5" s="129">
        <f>[1]Dezembro!$E$6</f>
        <v>75.916666666666671</v>
      </c>
      <c r="D5" s="129">
        <f>[1]Dezembro!$E$7</f>
        <v>78.625</v>
      </c>
      <c r="E5" s="129">
        <f>[1]Dezembro!$E$8</f>
        <v>75.291666666666671</v>
      </c>
      <c r="F5" s="129">
        <f>[1]Dezembro!$E$9</f>
        <v>83.333333333333329</v>
      </c>
      <c r="G5" s="129">
        <f>[1]Dezembro!$E$10</f>
        <v>81</v>
      </c>
      <c r="H5" s="129">
        <f>[1]Dezembro!$E$11</f>
        <v>64.958333333333329</v>
      </c>
      <c r="I5" s="129">
        <f>[1]Dezembro!$E$12</f>
        <v>62.541666666666664</v>
      </c>
      <c r="J5" s="129">
        <f>[1]Dezembro!$E$13</f>
        <v>80.916666666666671</v>
      </c>
      <c r="K5" s="129">
        <f>[1]Dezembro!$E$14</f>
        <v>80.208333333333329</v>
      </c>
      <c r="L5" s="129">
        <f>[1]Dezembro!$E$15</f>
        <v>84.916666666666671</v>
      </c>
      <c r="M5" s="129">
        <f>[1]Dezembro!$E$16</f>
        <v>83.208333333333329</v>
      </c>
      <c r="N5" s="129">
        <f>[1]Dezembro!$E$17</f>
        <v>80.791666666666671</v>
      </c>
      <c r="O5" s="129">
        <f>[1]Dezembro!$E$18</f>
        <v>81.208333333333329</v>
      </c>
      <c r="P5" s="129">
        <f>[1]Dezembro!$E$19</f>
        <v>82.958333333333329</v>
      </c>
      <c r="Q5" s="129">
        <f>[1]Dezembro!$E$20</f>
        <v>81.625</v>
      </c>
      <c r="R5" s="129">
        <f>[1]Dezembro!$E$21</f>
        <v>91.041666666666671</v>
      </c>
      <c r="S5" s="129">
        <f>[1]Dezembro!$E$22</f>
        <v>84.75</v>
      </c>
      <c r="T5" s="129">
        <f>[1]Dezembro!$E$23</f>
        <v>75.625</v>
      </c>
      <c r="U5" s="129">
        <f>[1]Dezembro!$E$24</f>
        <v>69.916666666666671</v>
      </c>
      <c r="V5" s="129">
        <f>[1]Dezembro!$E$25</f>
        <v>87.291666666666671</v>
      </c>
      <c r="W5" s="129">
        <f>[1]Dezembro!$E$26</f>
        <v>92.5</v>
      </c>
      <c r="X5" s="129">
        <f>[1]Dezembro!$E$27</f>
        <v>82.666666666666671</v>
      </c>
      <c r="Y5" s="129">
        <f>[1]Dezembro!$E$28</f>
        <v>71.75</v>
      </c>
      <c r="Z5" s="129">
        <f>[1]Dezembro!$E$29</f>
        <v>65.916666666666671</v>
      </c>
      <c r="AA5" s="129">
        <f>[1]Dezembro!$E$30</f>
        <v>71.083333333333329</v>
      </c>
      <c r="AB5" s="129">
        <f>[1]Dezembro!$E$31</f>
        <v>66.875</v>
      </c>
      <c r="AC5" s="129">
        <f>[1]Dezembro!$E$32</f>
        <v>66.125</v>
      </c>
      <c r="AD5" s="129">
        <f>[1]Dezembro!$E$33</f>
        <v>67.541666666666671</v>
      </c>
      <c r="AE5" s="129">
        <f>[1]Dezembro!$E$34</f>
        <v>64.5</v>
      </c>
      <c r="AF5" s="129">
        <f>[1]Dezembro!$E$35</f>
        <v>60.416666666666664</v>
      </c>
      <c r="AG5" s="93">
        <f t="shared" ref="AG5:AG9" si="1">AVERAGE(B5:AF5)</f>
        <v>76.596774193548384</v>
      </c>
    </row>
    <row r="6" spans="1:37" x14ac:dyDescent="0.2">
      <c r="A6" s="58" t="s">
        <v>0</v>
      </c>
      <c r="B6" s="11">
        <f>[2]Dezembro!$E$5</f>
        <v>71.291666666666671</v>
      </c>
      <c r="C6" s="11">
        <f>[2]Dezembro!$E$6</f>
        <v>67.625</v>
      </c>
      <c r="D6" s="11">
        <f>[2]Dezembro!$E$7</f>
        <v>79.375</v>
      </c>
      <c r="E6" s="11">
        <f>[2]Dezembro!$E$8</f>
        <v>95</v>
      </c>
      <c r="F6" s="11">
        <f>[2]Dezembro!$E$9</f>
        <v>90.333333333333329</v>
      </c>
      <c r="G6" s="11">
        <f>[2]Dezembro!$E$10</f>
        <v>68.125</v>
      </c>
      <c r="H6" s="11">
        <f>[2]Dezembro!$E$11</f>
        <v>59.666666666666664</v>
      </c>
      <c r="I6" s="11">
        <f>[2]Dezembro!$E$12</f>
        <v>75.166666666666671</v>
      </c>
      <c r="J6" s="11">
        <f>[2]Dezembro!$E$13</f>
        <v>85.666666666666671</v>
      </c>
      <c r="K6" s="11">
        <f>[2]Dezembro!$E$14</f>
        <v>83.416666666666671</v>
      </c>
      <c r="L6" s="11">
        <f>[2]Dezembro!$E$15</f>
        <v>78.625</v>
      </c>
      <c r="M6" s="11">
        <f>[2]Dezembro!$E$16</f>
        <v>78.75</v>
      </c>
      <c r="N6" s="11">
        <f>[2]Dezembro!$E$17</f>
        <v>78.125</v>
      </c>
      <c r="O6" s="11">
        <f>[2]Dezembro!$E$18</f>
        <v>82.625</v>
      </c>
      <c r="P6" s="11">
        <f>[2]Dezembro!$E$19</f>
        <v>77.25</v>
      </c>
      <c r="Q6" s="11">
        <f>[2]Dezembro!$E$20</f>
        <v>93.541666666666671</v>
      </c>
      <c r="R6" s="11">
        <f>[2]Dezembro!$E$21</f>
        <v>97</v>
      </c>
      <c r="S6" s="11">
        <f>[2]Dezembro!$E$22</f>
        <v>84.416666666666671</v>
      </c>
      <c r="T6" s="11">
        <f>[2]Dezembro!$E$23</f>
        <v>86.708333333333329</v>
      </c>
      <c r="U6" s="11">
        <f>[2]Dezembro!$E$24</f>
        <v>82.125</v>
      </c>
      <c r="V6" s="11">
        <f>[2]Dezembro!$E$25</f>
        <v>84.208333333333329</v>
      </c>
      <c r="W6" s="11">
        <f>[2]Dezembro!$E$26</f>
        <v>76.208333333333329</v>
      </c>
      <c r="X6" s="11">
        <f>[2]Dezembro!$E$27</f>
        <v>64</v>
      </c>
      <c r="Y6" s="11">
        <f>[2]Dezembro!$E$28</f>
        <v>65.458333333333329</v>
      </c>
      <c r="Z6" s="11">
        <f>[2]Dezembro!$E$29</f>
        <v>68</v>
      </c>
      <c r="AA6" s="11">
        <f>[2]Dezembro!$E$30</f>
        <v>71.166666666666671</v>
      </c>
      <c r="AB6" s="11">
        <f>[2]Dezembro!$E$31</f>
        <v>69.875</v>
      </c>
      <c r="AC6" s="11">
        <f>[2]Dezembro!$E$32</f>
        <v>67.5</v>
      </c>
      <c r="AD6" s="11">
        <f>[2]Dezembro!$E$33</f>
        <v>75.583333333333329</v>
      </c>
      <c r="AE6" s="11">
        <f>[2]Dezembro!$E$34</f>
        <v>70.708333333333329</v>
      </c>
      <c r="AF6" s="11">
        <f>[2]Dezembro!$E$35</f>
        <v>72.541666666666671</v>
      </c>
      <c r="AG6" s="93">
        <f t="shared" si="1"/>
        <v>77.422043010752688</v>
      </c>
    </row>
    <row r="7" spans="1:37" x14ac:dyDescent="0.2">
      <c r="A7" s="58" t="s">
        <v>104</v>
      </c>
      <c r="B7" s="11">
        <f>[3]Dezembro!$E$5</f>
        <v>83.75</v>
      </c>
      <c r="C7" s="11">
        <f>[3]Dezembro!$E$6</f>
        <v>78.291666666666671</v>
      </c>
      <c r="D7" s="11">
        <f>[3]Dezembro!$E$7</f>
        <v>83.833333333333329</v>
      </c>
      <c r="E7" s="11">
        <f>[3]Dezembro!$E$8</f>
        <v>89.875</v>
      </c>
      <c r="F7" s="11">
        <f>[3]Dezembro!$E$9</f>
        <v>92.791666666666671</v>
      </c>
      <c r="G7" s="11">
        <f>[3]Dezembro!$E$10</f>
        <v>69.333333333333329</v>
      </c>
      <c r="H7" s="11">
        <f>[3]Dezembro!$E$11</f>
        <v>52.625</v>
      </c>
      <c r="I7" s="11">
        <f>[3]Dezembro!$E$12</f>
        <v>62.291666666666664</v>
      </c>
      <c r="J7" s="11">
        <f>[3]Dezembro!$E$13</f>
        <v>80.708333333333329</v>
      </c>
      <c r="K7" s="11">
        <f>[3]Dezembro!$E$14</f>
        <v>80.833333333333329</v>
      </c>
      <c r="L7" s="11">
        <f>[3]Dezembro!$E$15</f>
        <v>85.5</v>
      </c>
      <c r="M7" s="11">
        <f>[3]Dezembro!$E$16</f>
        <v>85.375</v>
      </c>
      <c r="N7" s="11">
        <f>[3]Dezembro!$E$17</f>
        <v>77.5</v>
      </c>
      <c r="O7" s="11">
        <f>[3]Dezembro!$E$18</f>
        <v>87</v>
      </c>
      <c r="P7" s="11">
        <f>[3]Dezembro!$E$19</f>
        <v>86.958333333333329</v>
      </c>
      <c r="Q7" s="11">
        <f>[3]Dezembro!$E$20</f>
        <v>88.916666666666671</v>
      </c>
      <c r="R7" s="11">
        <f>[3]Dezembro!$E$21</f>
        <v>92.75</v>
      </c>
      <c r="S7" s="11">
        <f>[3]Dezembro!$E$22</f>
        <v>88.708333333333329</v>
      </c>
      <c r="T7" s="11">
        <f>[3]Dezembro!$E$23</f>
        <v>84.541666666666671</v>
      </c>
      <c r="U7" s="11">
        <f>[3]Dezembro!$E$24</f>
        <v>85.541666666666671</v>
      </c>
      <c r="V7" s="11">
        <f>[3]Dezembro!$E$25</f>
        <v>88.25</v>
      </c>
      <c r="W7" s="11">
        <f>[3]Dezembro!$E$26</f>
        <v>80.416666666666671</v>
      </c>
      <c r="X7" s="11">
        <f>[3]Dezembro!$E$27</f>
        <v>64.833333333333329</v>
      </c>
      <c r="Y7" s="11">
        <f>[3]Dezembro!$E$28</f>
        <v>64.791666666666671</v>
      </c>
      <c r="Z7" s="11">
        <f>[3]Dezembro!$E$29</f>
        <v>65.291666666666671</v>
      </c>
      <c r="AA7" s="11">
        <f>[3]Dezembro!$E$30</f>
        <v>66.375</v>
      </c>
      <c r="AB7" s="11">
        <f>[3]Dezembro!$E$31</f>
        <v>61.375</v>
      </c>
      <c r="AC7" s="11">
        <f>[3]Dezembro!$E$32</f>
        <v>66.375</v>
      </c>
      <c r="AD7" s="11">
        <f>[3]Dezembro!$E$33</f>
        <v>69.416666666666671</v>
      </c>
      <c r="AE7" s="11">
        <f>[3]Dezembro!$E$34</f>
        <v>63.083333333333336</v>
      </c>
      <c r="AF7" s="11">
        <f>[3]Dezembro!$E$35</f>
        <v>59.208333333333336</v>
      </c>
      <c r="AG7" s="93">
        <f t="shared" si="1"/>
        <v>76.985215053763469</v>
      </c>
    </row>
    <row r="8" spans="1:37" x14ac:dyDescent="0.2">
      <c r="A8" s="58" t="s">
        <v>1</v>
      </c>
      <c r="B8" s="11" t="str">
        <f>[4]Dezembro!$E$5</f>
        <v>*</v>
      </c>
      <c r="C8" s="11" t="str">
        <f>[4]Dezembro!$E$6</f>
        <v>*</v>
      </c>
      <c r="D8" s="11" t="str">
        <f>[4]Dezembro!$E$7</f>
        <v>*</v>
      </c>
      <c r="E8" s="11">
        <f>[4]Dezembro!$E$8</f>
        <v>66.36363636363636</v>
      </c>
      <c r="F8" s="11">
        <f>[4]Dezembro!$E$9</f>
        <v>85.291666666666671</v>
      </c>
      <c r="G8" s="11">
        <f>[4]Dezembro!$E$10</f>
        <v>74.5</v>
      </c>
      <c r="H8" s="11">
        <f>[4]Dezembro!$E$11</f>
        <v>64.291666666666671</v>
      </c>
      <c r="I8" s="11">
        <f>[4]Dezembro!$E$12</f>
        <v>67.5</v>
      </c>
      <c r="J8" s="11">
        <f>[4]Dezembro!$E$13</f>
        <v>88.625</v>
      </c>
      <c r="K8" s="11">
        <f>[4]Dezembro!$E$14</f>
        <v>94.333333333333329</v>
      </c>
      <c r="L8" s="11" t="str">
        <f>[4]Dezembro!$E$15</f>
        <v>*</v>
      </c>
      <c r="M8" s="11" t="str">
        <f>[4]Dezembro!$E$16</f>
        <v>*</v>
      </c>
      <c r="N8" s="11" t="str">
        <f>[4]Dezembro!$E$17</f>
        <v>*</v>
      </c>
      <c r="O8" s="11">
        <f>[4]Dezembro!$E$18</f>
        <v>60.92307692307692</v>
      </c>
      <c r="P8" s="11">
        <f>[4]Dezembro!$E$19</f>
        <v>70.333333333333329</v>
      </c>
      <c r="Q8" s="11">
        <f>[4]Dezembro!$E$20</f>
        <v>75.958333333333329</v>
      </c>
      <c r="R8" s="11">
        <f>[4]Dezembro!$E$21</f>
        <v>83.916666666666671</v>
      </c>
      <c r="S8" s="11">
        <f>[4]Dezembro!$E$22</f>
        <v>81.125</v>
      </c>
      <c r="T8" s="11">
        <f>[4]Dezembro!$E$23</f>
        <v>77</v>
      </c>
      <c r="U8" s="11">
        <f>[4]Dezembro!$E$24</f>
        <v>70.833333333333329</v>
      </c>
      <c r="V8" s="11">
        <f>[4]Dezembro!$E$25</f>
        <v>85.375</v>
      </c>
      <c r="W8" s="11">
        <f>[4]Dezembro!$E$26</f>
        <v>91.5</v>
      </c>
      <c r="X8" s="11" t="str">
        <f>[4]Dezembro!$E$27</f>
        <v>*</v>
      </c>
      <c r="Y8" s="11" t="str">
        <f>[4]Dezembro!$E$28</f>
        <v>*</v>
      </c>
      <c r="Z8" s="11" t="str">
        <f>[4]Dezembro!$E$29</f>
        <v>*</v>
      </c>
      <c r="AA8" s="11" t="str">
        <f>[4]Dezembro!$E$30</f>
        <v>*</v>
      </c>
      <c r="AB8" s="11" t="str">
        <f>[4]Dezembro!$E$31</f>
        <v>*</v>
      </c>
      <c r="AC8" s="11">
        <f>[4]Dezembro!$E$32</f>
        <v>57.46153846153846</v>
      </c>
      <c r="AD8" s="11">
        <f>[4]Dezembro!$E$33</f>
        <v>76.416666666666671</v>
      </c>
      <c r="AE8" s="11">
        <f>[4]Dezembro!$E$34</f>
        <v>71.875</v>
      </c>
      <c r="AF8" s="11">
        <f>[4]Dezembro!$E$35</f>
        <v>84.666666666666671</v>
      </c>
      <c r="AG8" s="93">
        <f t="shared" si="1"/>
        <v>76.414495920745935</v>
      </c>
    </row>
    <row r="9" spans="1:37" x14ac:dyDescent="0.2">
      <c r="A9" s="58" t="s">
        <v>167</v>
      </c>
      <c r="B9" s="11">
        <f>[5]Dezembro!$E$5</f>
        <v>78.083333333333329</v>
      </c>
      <c r="C9" s="11">
        <f>[5]Dezembro!$E$6</f>
        <v>76</v>
      </c>
      <c r="D9" s="11">
        <f>[5]Dezembro!$E$7</f>
        <v>81.166666666666671</v>
      </c>
      <c r="E9" s="11">
        <f>[5]Dezembro!$E$8</f>
        <v>93.75</v>
      </c>
      <c r="F9" s="11">
        <f>[5]Dezembro!$E$9</f>
        <v>94.625</v>
      </c>
      <c r="G9" s="11">
        <f>[5]Dezembro!$E$10</f>
        <v>66.625</v>
      </c>
      <c r="H9" s="11">
        <f>[5]Dezembro!$E$11</f>
        <v>56.791666666666664</v>
      </c>
      <c r="I9" s="11">
        <f>[5]Dezembro!$E$12</f>
        <v>70.958333333333329</v>
      </c>
      <c r="J9" s="11">
        <f>[5]Dezembro!$E$13</f>
        <v>92.5</v>
      </c>
      <c r="K9" s="11">
        <f>[5]Dezembro!$E$14</f>
        <v>85.833333333333329</v>
      </c>
      <c r="L9" s="11">
        <f>[5]Dezembro!$E$15</f>
        <v>82.583333333333329</v>
      </c>
      <c r="M9" s="11">
        <f>[5]Dezembro!$E$16</f>
        <v>82.916666666666671</v>
      </c>
      <c r="N9" s="11">
        <f>[5]Dezembro!$E$17</f>
        <v>80.583333333333329</v>
      </c>
      <c r="O9" s="11">
        <f>[5]Dezembro!$E$18</f>
        <v>80.75</v>
      </c>
      <c r="P9" s="11">
        <f>[5]Dezembro!$E$19</f>
        <v>79.625</v>
      </c>
      <c r="Q9" s="11">
        <f>[5]Dezembro!$E$20</f>
        <v>94.208333333333329</v>
      </c>
      <c r="R9" s="11">
        <f>[5]Dezembro!$E$21</f>
        <v>96.583333333333329</v>
      </c>
      <c r="S9" s="11">
        <f>[5]Dezembro!$E$22</f>
        <v>88.458333333333329</v>
      </c>
      <c r="T9" s="11">
        <f>[5]Dezembro!$E$23</f>
        <v>85.5</v>
      </c>
      <c r="U9" s="11">
        <f>[5]Dezembro!$E$24</f>
        <v>79.25</v>
      </c>
      <c r="V9" s="11">
        <f>[5]Dezembro!$E$25</f>
        <v>84.666666666666671</v>
      </c>
      <c r="W9" s="11">
        <f>[5]Dezembro!$E$26</f>
        <v>79.916666666666671</v>
      </c>
      <c r="X9" s="11">
        <f>[5]Dezembro!$E$27</f>
        <v>66.291666666666671</v>
      </c>
      <c r="Y9" s="11">
        <f>[5]Dezembro!$E$28</f>
        <v>63.458333333333336</v>
      </c>
      <c r="Z9" s="11">
        <f>[5]Dezembro!$E$29</f>
        <v>70.666666666666671</v>
      </c>
      <c r="AA9" s="11">
        <f>[5]Dezembro!$E$30</f>
        <v>69.333333333333329</v>
      </c>
      <c r="AB9" s="11">
        <f>[5]Dezembro!$E$31</f>
        <v>71.833333333333329</v>
      </c>
      <c r="AC9" s="11">
        <f>[5]Dezembro!$E$32</f>
        <v>70.041666666666671</v>
      </c>
      <c r="AD9" s="11">
        <f>[5]Dezembro!$E$33</f>
        <v>69.208333333333329</v>
      </c>
      <c r="AE9" s="11">
        <f>[5]Dezembro!$E$34</f>
        <v>64.375</v>
      </c>
      <c r="AF9" s="11">
        <f>[5]Dezembro!$E$35</f>
        <v>68</v>
      </c>
      <c r="AG9" s="93">
        <f t="shared" si="1"/>
        <v>78.212365591397855</v>
      </c>
    </row>
    <row r="10" spans="1:37" x14ac:dyDescent="0.2">
      <c r="A10" s="58" t="s">
        <v>111</v>
      </c>
      <c r="B10" s="11" t="str">
        <f>[6]Dezembro!$E$5</f>
        <v>*</v>
      </c>
      <c r="C10" s="11" t="str">
        <f>[6]Dezembro!$E$6</f>
        <v>*</v>
      </c>
      <c r="D10" s="11" t="str">
        <f>[6]Dezembro!$E$7</f>
        <v>*</v>
      </c>
      <c r="E10" s="11" t="str">
        <f>[6]Dezembro!$E$8</f>
        <v>*</v>
      </c>
      <c r="F10" s="11" t="str">
        <f>[6]Dezembro!$E$9</f>
        <v>*</v>
      </c>
      <c r="G10" s="11" t="str">
        <f>[6]Dezembro!$E$10</f>
        <v>*</v>
      </c>
      <c r="H10" s="11" t="str">
        <f>[6]Dezembro!$E$11</f>
        <v>*</v>
      </c>
      <c r="I10" s="11" t="str">
        <f>[6]Dezembro!$E$12</f>
        <v>*</v>
      </c>
      <c r="J10" s="11" t="str">
        <f>[6]Dezembro!$E$13</f>
        <v>*</v>
      </c>
      <c r="K10" s="11" t="str">
        <f>[6]Dezembro!$E$14</f>
        <v>*</v>
      </c>
      <c r="L10" s="11" t="str">
        <f>[6]Dezembro!$E$15</f>
        <v>*</v>
      </c>
      <c r="M10" s="11" t="str">
        <f>[6]Dezembro!$E$16</f>
        <v>*</v>
      </c>
      <c r="N10" s="11" t="str">
        <f>[6]Dezembro!$E$17</f>
        <v>*</v>
      </c>
      <c r="O10" s="11" t="str">
        <f>[6]Dezembro!$E$18</f>
        <v>*</v>
      </c>
      <c r="P10" s="11" t="str">
        <f>[6]Dezembro!$E$19</f>
        <v>*</v>
      </c>
      <c r="Q10" s="11" t="str">
        <f>[6]Dezembro!$E$20</f>
        <v>*</v>
      </c>
      <c r="R10" s="11" t="str">
        <f>[6]Dezembro!$E$21</f>
        <v>*</v>
      </c>
      <c r="S10" s="11" t="str">
        <f>[6]Dezembro!$E$22</f>
        <v>*</v>
      </c>
      <c r="T10" s="11" t="str">
        <f>[6]Dezembro!$E$23</f>
        <v>*</v>
      </c>
      <c r="U10" s="11" t="str">
        <f>[6]Dezembro!$E$24</f>
        <v>*</v>
      </c>
      <c r="V10" s="11" t="str">
        <f>[6]Dezembro!$E$25</f>
        <v>*</v>
      </c>
      <c r="W10" s="11" t="str">
        <f>[6]Dezembro!$E$26</f>
        <v>*</v>
      </c>
      <c r="X10" s="11" t="str">
        <f>[6]Dezembro!$E$27</f>
        <v>*</v>
      </c>
      <c r="Y10" s="11" t="str">
        <f>[6]Dezembro!$E$28</f>
        <v>*</v>
      </c>
      <c r="Z10" s="11" t="str">
        <f>[6]Dezembro!$E$29</f>
        <v>*</v>
      </c>
      <c r="AA10" s="11" t="str">
        <f>[6]Dezembro!$E$30</f>
        <v>*</v>
      </c>
      <c r="AB10" s="11" t="str">
        <f>[6]Dezembro!$E$31</f>
        <v>*</v>
      </c>
      <c r="AC10" s="11" t="str">
        <f>[6]Dezembro!$E$32</f>
        <v>*</v>
      </c>
      <c r="AD10" s="11" t="str">
        <f>[6]Dezembro!$E$33</f>
        <v>*</v>
      </c>
      <c r="AE10" s="11" t="str">
        <f>[6]Dezembro!$E$34</f>
        <v>*</v>
      </c>
      <c r="AF10" s="11" t="str">
        <f>[6]Dezembro!$E$35</f>
        <v>*</v>
      </c>
      <c r="AG10" s="93" t="s">
        <v>226</v>
      </c>
    </row>
    <row r="11" spans="1:37" x14ac:dyDescent="0.2">
      <c r="A11" s="58" t="s">
        <v>64</v>
      </c>
      <c r="B11" s="11">
        <f>[7]Dezembro!$E$5</f>
        <v>72.388888888888886</v>
      </c>
      <c r="C11" s="11">
        <f>[7]Dezembro!$E$6</f>
        <v>74.882352941176464</v>
      </c>
      <c r="D11" s="11">
        <f>[7]Dezembro!$E$7</f>
        <v>73.444444444444443</v>
      </c>
      <c r="E11" s="11">
        <f>[7]Dezembro!$E$8</f>
        <v>83.090909090909093</v>
      </c>
      <c r="F11" s="11">
        <f>[7]Dezembro!$E$9</f>
        <v>86.142857142857139</v>
      </c>
      <c r="G11" s="11">
        <f>[7]Dezembro!$E$10</f>
        <v>64.642857142857139</v>
      </c>
      <c r="H11" s="11">
        <f>[7]Dezembro!$E$11</f>
        <v>49.416666666666664</v>
      </c>
      <c r="I11" s="11">
        <f>[7]Dezembro!$E$12</f>
        <v>47</v>
      </c>
      <c r="J11" s="11">
        <f>[7]Dezembro!$E$13</f>
        <v>72</v>
      </c>
      <c r="K11" s="11">
        <f>[7]Dezembro!$E$14</f>
        <v>71.5625</v>
      </c>
      <c r="L11" s="11">
        <f>[7]Dezembro!$E$15</f>
        <v>88.466666666666669</v>
      </c>
      <c r="M11" s="11">
        <f>[7]Dezembro!$E$16</f>
        <v>77.2</v>
      </c>
      <c r="N11" s="11">
        <f>[7]Dezembro!$E$17</f>
        <v>67.928571428571431</v>
      </c>
      <c r="O11" s="11">
        <f>[7]Dezembro!$E$18</f>
        <v>75.875</v>
      </c>
      <c r="P11" s="11">
        <f>[7]Dezembro!$E$19</f>
        <v>66.461538461538467</v>
      </c>
      <c r="Q11" s="11">
        <f>[7]Dezembro!$E$20</f>
        <v>86.2</v>
      </c>
      <c r="R11" s="11">
        <f>[7]Dezembro!$E$21</f>
        <v>99.4</v>
      </c>
      <c r="S11" s="11">
        <f>[7]Dezembro!$E$22</f>
        <v>74.384615384615387</v>
      </c>
      <c r="T11" s="11">
        <f>[7]Dezembro!$E$23</f>
        <v>81.117647058823536</v>
      </c>
      <c r="U11" s="11">
        <f>[7]Dezembro!$E$24</f>
        <v>78.764705882352942</v>
      </c>
      <c r="V11" s="11">
        <f>[7]Dezembro!$E$25</f>
        <v>83</v>
      </c>
      <c r="W11" s="11">
        <f>[7]Dezembro!$E$26</f>
        <v>79.166666666666671</v>
      </c>
      <c r="X11" s="11">
        <f>[7]Dezembro!$E$27</f>
        <v>55.642857142857146</v>
      </c>
      <c r="Y11" s="11">
        <f>[7]Dezembro!$E$28</f>
        <v>67.55</v>
      </c>
      <c r="Z11" s="11">
        <f>[7]Dezembro!$E$29</f>
        <v>64.545454545454547</v>
      </c>
      <c r="AA11" s="11">
        <f>[7]Dezembro!$E$30</f>
        <v>60.375</v>
      </c>
      <c r="AB11" s="11">
        <f>[7]Dezembro!$E$31</f>
        <v>54.75</v>
      </c>
      <c r="AC11" s="11">
        <f>[7]Dezembro!$E$32</f>
        <v>60.75</v>
      </c>
      <c r="AD11" s="11">
        <f>[7]Dezembro!$E$33</f>
        <v>62.166666666666664</v>
      </c>
      <c r="AE11" s="11">
        <f>[7]Dezembro!$E$34</f>
        <v>57.833333333333336</v>
      </c>
      <c r="AF11" s="11">
        <f>[7]Dezembro!$E$35</f>
        <v>55.916666666666664</v>
      </c>
      <c r="AG11" s="93">
        <f t="shared" ref="AG11:AG12" si="2">AVERAGE(B11:AF11)</f>
        <v>70.711834394258489</v>
      </c>
    </row>
    <row r="12" spans="1:37" x14ac:dyDescent="0.2">
      <c r="A12" s="58" t="s">
        <v>41</v>
      </c>
      <c r="B12" s="11">
        <f>[8]Dezembro!$E$5</f>
        <v>76.900000000000006</v>
      </c>
      <c r="C12" s="11">
        <f>[8]Dezembro!$E$6</f>
        <v>69.84210526315789</v>
      </c>
      <c r="D12" s="11">
        <f>[8]Dezembro!$E$7</f>
        <v>84.86363636363636</v>
      </c>
      <c r="E12" s="11">
        <f>[8]Dezembro!$E$8</f>
        <v>72.066666666666663</v>
      </c>
      <c r="F12" s="11">
        <f>[8]Dezembro!$E$9</f>
        <v>85.1</v>
      </c>
      <c r="G12" s="11">
        <f>[8]Dezembro!$E$10</f>
        <v>43.25</v>
      </c>
      <c r="H12" s="11">
        <f>[8]Dezembro!$E$11</f>
        <v>53.705882352941174</v>
      </c>
      <c r="I12" s="11">
        <f>[8]Dezembro!$E$12</f>
        <v>76.416666666666671</v>
      </c>
      <c r="J12" s="11">
        <f>[8]Dezembro!$E$13</f>
        <v>82.384615384615387</v>
      </c>
      <c r="K12" s="11">
        <f>[8]Dezembro!$E$14</f>
        <v>83.071428571428569</v>
      </c>
      <c r="L12" s="11">
        <f>[8]Dezembro!$E$15</f>
        <v>75.92307692307692</v>
      </c>
      <c r="M12" s="11">
        <f>[8]Dezembro!$E$16</f>
        <v>75.6875</v>
      </c>
      <c r="N12" s="11">
        <f>[8]Dezembro!$E$17</f>
        <v>67.647058823529406</v>
      </c>
      <c r="O12" s="11">
        <f>[8]Dezembro!$E$18</f>
        <v>74.083333333333329</v>
      </c>
      <c r="P12" s="11">
        <f>[8]Dezembro!$E$19</f>
        <v>71.625</v>
      </c>
      <c r="Q12" s="11">
        <f>[8]Dezembro!$E$20</f>
        <v>82.571428571428569</v>
      </c>
      <c r="R12" s="11">
        <f>[8]Dezembro!$E$21</f>
        <v>86.5</v>
      </c>
      <c r="S12" s="11">
        <f>[8]Dezembro!$E$22</f>
        <v>78.916666666666671</v>
      </c>
      <c r="T12" s="11">
        <f>[8]Dezembro!$E$23</f>
        <v>69.666666666666671</v>
      </c>
      <c r="U12" s="11">
        <f>[8]Dezembro!$E$24</f>
        <v>66.263157894736835</v>
      </c>
      <c r="V12" s="11">
        <f>[8]Dezembro!$E$25</f>
        <v>84.545454545454547</v>
      </c>
      <c r="W12" s="11">
        <f>[8]Dezembro!$E$26</f>
        <v>62</v>
      </c>
      <c r="X12" s="11">
        <f>[8]Dezembro!$E$27</f>
        <v>63.541666666666664</v>
      </c>
      <c r="Y12" s="11">
        <f>[8]Dezembro!$E$28</f>
        <v>61.055555555555557</v>
      </c>
      <c r="Z12" s="11">
        <f>[8]Dezembro!$E$29</f>
        <v>68.833333333333329</v>
      </c>
      <c r="AA12" s="11">
        <f>[8]Dezembro!$E$30</f>
        <v>66.541666666666671</v>
      </c>
      <c r="AB12" s="11">
        <f>[8]Dezembro!$E$31</f>
        <v>67.458333333333329</v>
      </c>
      <c r="AC12" s="11">
        <f>[8]Dezembro!$E$32</f>
        <v>69</v>
      </c>
      <c r="AD12" s="11">
        <f>[8]Dezembro!$E$33</f>
        <v>64.416666666666671</v>
      </c>
      <c r="AE12" s="11">
        <f>[8]Dezembro!$E$34</f>
        <v>62</v>
      </c>
      <c r="AF12" s="11">
        <f>[8]Dezembro!$E$35</f>
        <v>74.904761904761898</v>
      </c>
      <c r="AG12" s="93">
        <f t="shared" si="2"/>
        <v>71.638139639386779</v>
      </c>
    </row>
    <row r="13" spans="1:37" x14ac:dyDescent="0.2">
      <c r="A13" s="58" t="s">
        <v>114</v>
      </c>
      <c r="B13" s="11" t="str">
        <f>[9]Dezembro!$E$5</f>
        <v>*</v>
      </c>
      <c r="C13" s="11" t="str">
        <f>[9]Dezembro!$E$6</f>
        <v>*</v>
      </c>
      <c r="D13" s="11" t="str">
        <f>[9]Dezembro!$E$7</f>
        <v>*</v>
      </c>
      <c r="E13" s="11" t="str">
        <f>[9]Dezembro!$E$8</f>
        <v>*</v>
      </c>
      <c r="F13" s="11" t="str">
        <f>[9]Dezembro!$E$9</f>
        <v>*</v>
      </c>
      <c r="G13" s="11" t="str">
        <f>[9]Dezembro!$E$10</f>
        <v>*</v>
      </c>
      <c r="H13" s="11" t="str">
        <f>[9]Dezembro!$E$11</f>
        <v>*</v>
      </c>
      <c r="I13" s="11" t="str">
        <f>[9]Dezembro!$E$12</f>
        <v>*</v>
      </c>
      <c r="J13" s="11" t="str">
        <f>[9]Dezembro!$E$13</f>
        <v>*</v>
      </c>
      <c r="K13" s="11" t="str">
        <f>[9]Dezembro!$E$14</f>
        <v>*</v>
      </c>
      <c r="L13" s="11" t="str">
        <f>[9]Dezembro!$E$15</f>
        <v>*</v>
      </c>
      <c r="M13" s="11" t="str">
        <f>[9]Dezembro!$E$16</f>
        <v>*</v>
      </c>
      <c r="N13" s="11" t="str">
        <f>[9]Dezembro!$E$17</f>
        <v>*</v>
      </c>
      <c r="O13" s="11" t="str">
        <f>[9]Dezembro!$E$18</f>
        <v>*</v>
      </c>
      <c r="P13" s="11" t="str">
        <f>[9]Dezembro!$E$19</f>
        <v>*</v>
      </c>
      <c r="Q13" s="11" t="str">
        <f>[9]Dezembro!$E$20</f>
        <v>*</v>
      </c>
      <c r="R13" s="11" t="str">
        <f>[9]Dezembro!$E$21</f>
        <v>*</v>
      </c>
      <c r="S13" s="11" t="str">
        <f>[9]Dezembro!$E$22</f>
        <v>*</v>
      </c>
      <c r="T13" s="11" t="str">
        <f>[9]Dezembro!$E$23</f>
        <v>*</v>
      </c>
      <c r="U13" s="11" t="str">
        <f>[9]Dezembro!$E$24</f>
        <v>*</v>
      </c>
      <c r="V13" s="11" t="str">
        <f>[9]Dezembro!$E$25</f>
        <v>*</v>
      </c>
      <c r="W13" s="11" t="str">
        <f>[9]Dezembro!$E$26</f>
        <v>*</v>
      </c>
      <c r="X13" s="11" t="str">
        <f>[9]Dezembro!$E$27</f>
        <v>*</v>
      </c>
      <c r="Y13" s="11" t="str">
        <f>[9]Dezembro!$E$28</f>
        <v>*</v>
      </c>
      <c r="Z13" s="11" t="str">
        <f>[9]Dezembro!$E$29</f>
        <v>*</v>
      </c>
      <c r="AA13" s="11" t="str">
        <f>[9]Dezembro!$E$30</f>
        <v>*</v>
      </c>
      <c r="AB13" s="11" t="str">
        <f>[9]Dezembro!$E$31</f>
        <v>*</v>
      </c>
      <c r="AC13" s="11" t="str">
        <f>[9]Dezembro!$E$32</f>
        <v>*</v>
      </c>
      <c r="AD13" s="11" t="str">
        <f>[9]Dezembro!$E$33</f>
        <v>*</v>
      </c>
      <c r="AE13" s="11" t="str">
        <f>[9]Dezembro!$E$34</f>
        <v>*</v>
      </c>
      <c r="AF13" s="11" t="str">
        <f>[9]Dezembro!$E$35</f>
        <v>*</v>
      </c>
      <c r="AG13" s="97" t="s">
        <v>226</v>
      </c>
    </row>
    <row r="14" spans="1:37" x14ac:dyDescent="0.2">
      <c r="A14" s="58" t="s">
        <v>118</v>
      </c>
      <c r="B14" s="11" t="str">
        <f>[10]Dezembro!$E$5</f>
        <v>*</v>
      </c>
      <c r="C14" s="11" t="str">
        <f>[10]Dezembro!$E$6</f>
        <v>*</v>
      </c>
      <c r="D14" s="11" t="str">
        <f>[10]Dezembro!$E$7</f>
        <v>*</v>
      </c>
      <c r="E14" s="11" t="str">
        <f>[10]Dezembro!$E$8</f>
        <v>*</v>
      </c>
      <c r="F14" s="11" t="str">
        <f>[10]Dezembro!$E$9</f>
        <v>*</v>
      </c>
      <c r="G14" s="11" t="str">
        <f>[10]Dezembro!$E$10</f>
        <v>*</v>
      </c>
      <c r="H14" s="11" t="str">
        <f>[10]Dezembro!$E$11</f>
        <v>*</v>
      </c>
      <c r="I14" s="11" t="str">
        <f>[10]Dezembro!$E$12</f>
        <v>*</v>
      </c>
      <c r="J14" s="11" t="str">
        <f>[10]Dezembro!$E$13</f>
        <v>*</v>
      </c>
      <c r="K14" s="11" t="str">
        <f>[10]Dezembro!$E$14</f>
        <v>*</v>
      </c>
      <c r="L14" s="11" t="str">
        <f>[10]Dezembro!$E$15</f>
        <v>*</v>
      </c>
      <c r="M14" s="11" t="str">
        <f>[10]Dezembro!$E$16</f>
        <v>*</v>
      </c>
      <c r="N14" s="11" t="str">
        <f>[10]Dezembro!$E$17</f>
        <v>*</v>
      </c>
      <c r="O14" s="11" t="str">
        <f>[10]Dezembro!$E$18</f>
        <v>*</v>
      </c>
      <c r="P14" s="11" t="str">
        <f>[10]Dezembro!$E$19</f>
        <v>*</v>
      </c>
      <c r="Q14" s="11" t="str">
        <f>[10]Dezembro!$E$20</f>
        <v>*</v>
      </c>
      <c r="R14" s="11" t="str">
        <f>[10]Dezembro!$E$21</f>
        <v>*</v>
      </c>
      <c r="S14" s="11" t="str">
        <f>[10]Dezembro!$E$22</f>
        <v>*</v>
      </c>
      <c r="T14" s="11" t="str">
        <f>[10]Dezembro!$E$23</f>
        <v>*</v>
      </c>
      <c r="U14" s="11" t="str">
        <f>[10]Dezembro!$E$24</f>
        <v>*</v>
      </c>
      <c r="V14" s="11" t="str">
        <f>[10]Dezembro!$E$25</f>
        <v>*</v>
      </c>
      <c r="W14" s="11" t="str">
        <f>[10]Dezembro!$E$26</f>
        <v>*</v>
      </c>
      <c r="X14" s="11" t="str">
        <f>[10]Dezembro!$E$27</f>
        <v>*</v>
      </c>
      <c r="Y14" s="11" t="str">
        <f>[10]Dezembro!$E$28</f>
        <v>*</v>
      </c>
      <c r="Z14" s="11" t="str">
        <f>[10]Dezembro!$E$29</f>
        <v>*</v>
      </c>
      <c r="AA14" s="11" t="str">
        <f>[10]Dezembro!$E$30</f>
        <v>*</v>
      </c>
      <c r="AB14" s="11" t="str">
        <f>[10]Dezembro!$E$31</f>
        <v>*</v>
      </c>
      <c r="AC14" s="11" t="str">
        <f>[10]Dezembro!$E$32</f>
        <v>*</v>
      </c>
      <c r="AD14" s="11" t="str">
        <f>[10]Dezembro!$E$33</f>
        <v>*</v>
      </c>
      <c r="AE14" s="11" t="str">
        <f>[10]Dezembro!$E$34</f>
        <v>*</v>
      </c>
      <c r="AF14" s="11" t="str">
        <f>[10]Dezembro!$E$35</f>
        <v>*</v>
      </c>
      <c r="AG14" s="97" t="s">
        <v>226</v>
      </c>
      <c r="AK14" t="s">
        <v>47</v>
      </c>
    </row>
    <row r="15" spans="1:37" x14ac:dyDescent="0.2">
      <c r="A15" s="58" t="s">
        <v>121</v>
      </c>
      <c r="B15" s="11" t="str">
        <f>[11]Dezembro!$E$5</f>
        <v>*</v>
      </c>
      <c r="C15" s="11" t="str">
        <f>[11]Dezembro!$E$6</f>
        <v>*</v>
      </c>
      <c r="D15" s="11">
        <f>[11]Dezembro!$E$7</f>
        <v>70</v>
      </c>
      <c r="E15" s="11" t="str">
        <f>[11]Dezembro!$E$8</f>
        <v>*</v>
      </c>
      <c r="F15" s="11" t="str">
        <f>[11]Dezembro!$E$9</f>
        <v>*</v>
      </c>
      <c r="G15" s="11" t="str">
        <f>[11]Dezembro!$E$10</f>
        <v>*</v>
      </c>
      <c r="H15" s="11" t="str">
        <f>[11]Dezembro!$E$11</f>
        <v>*</v>
      </c>
      <c r="I15" s="11" t="str">
        <f>[11]Dezembro!$E$12</f>
        <v>*</v>
      </c>
      <c r="J15" s="11">
        <f>[11]Dezembro!$E$13</f>
        <v>90</v>
      </c>
      <c r="K15" s="11">
        <f>[11]Dezembro!$E$14</f>
        <v>82</v>
      </c>
      <c r="L15" s="11" t="str">
        <f>[11]Dezembro!$E$15</f>
        <v>*</v>
      </c>
      <c r="M15" s="11" t="str">
        <f>[11]Dezembro!$E$16</f>
        <v>*</v>
      </c>
      <c r="N15" s="11" t="str">
        <f>[11]Dezembro!$E$17</f>
        <v>*</v>
      </c>
      <c r="O15" s="11" t="str">
        <f>[11]Dezembro!$E$18</f>
        <v>*</v>
      </c>
      <c r="P15" s="11" t="str">
        <f>[11]Dezembro!$E$19</f>
        <v>*</v>
      </c>
      <c r="Q15" s="11" t="str">
        <f>[11]Dezembro!$E$20</f>
        <v>*</v>
      </c>
      <c r="R15" s="11" t="str">
        <f>[11]Dezembro!$E$21</f>
        <v>*</v>
      </c>
      <c r="S15" s="11">
        <f>[11]Dezembro!$E$22</f>
        <v>79</v>
      </c>
      <c r="T15" s="11" t="str">
        <f>[11]Dezembro!$E$23</f>
        <v>*</v>
      </c>
      <c r="U15" s="11" t="str">
        <f>[11]Dezembro!$E$24</f>
        <v>*</v>
      </c>
      <c r="V15" s="11" t="str">
        <f>[11]Dezembro!$E$25</f>
        <v>*</v>
      </c>
      <c r="W15" s="11" t="str">
        <f>[11]Dezembro!$E$26</f>
        <v>*</v>
      </c>
      <c r="X15" s="11" t="str">
        <f>[11]Dezembro!$E$27</f>
        <v>*</v>
      </c>
      <c r="Y15" s="11" t="str">
        <f>[11]Dezembro!$E$28</f>
        <v>*</v>
      </c>
      <c r="Z15" s="11" t="str">
        <f>[11]Dezembro!$E$29</f>
        <v>*</v>
      </c>
      <c r="AA15" s="11">
        <f>[11]Dezembro!$E$30</f>
        <v>93</v>
      </c>
      <c r="AB15" s="11" t="str">
        <f>[11]Dezembro!$E$31</f>
        <v>*</v>
      </c>
      <c r="AC15" s="11">
        <f>[11]Dezembro!$E$32</f>
        <v>83</v>
      </c>
      <c r="AD15" s="11">
        <f>[11]Dezembro!$E$33</f>
        <v>83</v>
      </c>
      <c r="AE15" s="11" t="str">
        <f>[11]Dezembro!$E$34</f>
        <v>*</v>
      </c>
      <c r="AF15" s="11" t="str">
        <f>[11]Dezembro!$E$35</f>
        <v>*</v>
      </c>
      <c r="AG15" s="93">
        <f t="shared" ref="AG15" si="3">AVERAGE(B15:AF15)</f>
        <v>82.857142857142861</v>
      </c>
      <c r="AK15" t="s">
        <v>47</v>
      </c>
    </row>
    <row r="16" spans="1:37" x14ac:dyDescent="0.2">
      <c r="A16" s="58" t="s">
        <v>168</v>
      </c>
      <c r="B16" s="11" t="str">
        <f>[12]Dezembro!$E$5</f>
        <v>*</v>
      </c>
      <c r="C16" s="11" t="str">
        <f>[12]Dezembro!$E$6</f>
        <v>*</v>
      </c>
      <c r="D16" s="11" t="str">
        <f>[12]Dezembro!$E$7</f>
        <v>*</v>
      </c>
      <c r="E16" s="11" t="str">
        <f>[12]Dezembro!$E$8</f>
        <v>*</v>
      </c>
      <c r="F16" s="11" t="str">
        <f>[12]Dezembro!$E$9</f>
        <v>*</v>
      </c>
      <c r="G16" s="11" t="str">
        <f>[12]Dezembro!$E$10</f>
        <v>*</v>
      </c>
      <c r="H16" s="11" t="str">
        <f>[12]Dezembro!$E$11</f>
        <v>*</v>
      </c>
      <c r="I16" s="11" t="str">
        <f>[12]Dezembro!$E$12</f>
        <v>*</v>
      </c>
      <c r="J16" s="11" t="str">
        <f>[12]Dezembro!$E$13</f>
        <v>*</v>
      </c>
      <c r="K16" s="11" t="str">
        <f>[12]Dezembro!$E$14</f>
        <v>*</v>
      </c>
      <c r="L16" s="11" t="str">
        <f>[12]Dezembro!$E$15</f>
        <v>*</v>
      </c>
      <c r="M16" s="11" t="str">
        <f>[12]Dezembro!$E$16</f>
        <v>*</v>
      </c>
      <c r="N16" s="11" t="str">
        <f>[12]Dezembro!$E$17</f>
        <v>*</v>
      </c>
      <c r="O16" s="11" t="str">
        <f>[12]Dezembro!$E$18</f>
        <v>*</v>
      </c>
      <c r="P16" s="11" t="str">
        <f>[12]Dezembro!$E$19</f>
        <v>*</v>
      </c>
      <c r="Q16" s="11" t="str">
        <f>[12]Dezembro!$E$20</f>
        <v>*</v>
      </c>
      <c r="R16" s="11" t="str">
        <f>[12]Dezembro!$E$21</f>
        <v>*</v>
      </c>
      <c r="S16" s="11" t="str">
        <f>[12]Dezembro!$E$22</f>
        <v>*</v>
      </c>
      <c r="T16" s="11" t="str">
        <f>[12]Dezembro!$E$23</f>
        <v>*</v>
      </c>
      <c r="U16" s="11" t="str">
        <f>[12]Dezembro!$E$24</f>
        <v>*</v>
      </c>
      <c r="V16" s="11" t="str">
        <f>[12]Dezembro!$E$25</f>
        <v>*</v>
      </c>
      <c r="W16" s="11" t="str">
        <f>[12]Dezembro!$E$26</f>
        <v>*</v>
      </c>
      <c r="X16" s="11" t="str">
        <f>[12]Dezembro!$E$27</f>
        <v>*</v>
      </c>
      <c r="Y16" s="11" t="str">
        <f>[12]Dezembro!$E$28</f>
        <v>*</v>
      </c>
      <c r="Z16" s="11" t="str">
        <f>[12]Dezembro!$E$29</f>
        <v>*</v>
      </c>
      <c r="AA16" s="11" t="str">
        <f>[12]Dezembro!$E$30</f>
        <v>*</v>
      </c>
      <c r="AB16" s="11" t="str">
        <f>[12]Dezembro!$E$31</f>
        <v>*</v>
      </c>
      <c r="AC16" s="11" t="str">
        <f>[12]Dezembro!$E$32</f>
        <v>*</v>
      </c>
      <c r="AD16" s="11" t="str">
        <f>[12]Dezembro!$E$33</f>
        <v>*</v>
      </c>
      <c r="AE16" s="11" t="str">
        <f>[12]Dezembro!$E$34</f>
        <v>*</v>
      </c>
      <c r="AF16" s="11" t="str">
        <f>[12]Dezembro!$E$35</f>
        <v>*</v>
      </c>
      <c r="AG16" s="93" t="s">
        <v>226</v>
      </c>
    </row>
    <row r="17" spans="1:38" x14ac:dyDescent="0.2">
      <c r="A17" s="58" t="s">
        <v>2</v>
      </c>
      <c r="B17" s="11">
        <f>[13]Dezembro!$E$5</f>
        <v>73.458333333333329</v>
      </c>
      <c r="C17" s="11">
        <f>[13]Dezembro!$E$6</f>
        <v>77.625</v>
      </c>
      <c r="D17" s="11">
        <f>[13]Dezembro!$E$7</f>
        <v>84.416666666666671</v>
      </c>
      <c r="E17" s="11">
        <f>[13]Dezembro!$E$8</f>
        <v>78.75</v>
      </c>
      <c r="F17" s="11">
        <f>[13]Dezembro!$E$9</f>
        <v>86.75</v>
      </c>
      <c r="G17" s="11">
        <f>[13]Dezembro!$E$10</f>
        <v>84.333333333333329</v>
      </c>
      <c r="H17" s="11">
        <f>[13]Dezembro!$E$11</f>
        <v>62.25</v>
      </c>
      <c r="I17" s="11">
        <f>[13]Dezembro!$E$12</f>
        <v>56.583333333333336</v>
      </c>
      <c r="J17" s="11">
        <f>[13]Dezembro!$E$13</f>
        <v>88.25</v>
      </c>
      <c r="K17" s="11">
        <f>[13]Dezembro!$E$14</f>
        <v>83.291666666666671</v>
      </c>
      <c r="L17" s="11">
        <f>[13]Dezembro!$E$15</f>
        <v>80.666666666666671</v>
      </c>
      <c r="M17" s="11">
        <f>[13]Dezembro!$E$16</f>
        <v>72.041666666666671</v>
      </c>
      <c r="N17" s="11">
        <f>[13]Dezembro!$E$17</f>
        <v>74.541666666666671</v>
      </c>
      <c r="O17" s="11">
        <f>[13]Dezembro!$E$18</f>
        <v>72.666666666666671</v>
      </c>
      <c r="P17" s="11">
        <f>[13]Dezembro!$E$19</f>
        <v>72.041666666666671</v>
      </c>
      <c r="Q17" s="11">
        <f>[13]Dezembro!$E$20</f>
        <v>72.041666666666671</v>
      </c>
      <c r="R17" s="11">
        <f>[13]Dezembro!$E$21</f>
        <v>89</v>
      </c>
      <c r="S17" s="11">
        <f>[13]Dezembro!$E$22</f>
        <v>83.583333333333329</v>
      </c>
      <c r="T17" s="11">
        <f>[13]Dezembro!$E$23</f>
        <v>72.875</v>
      </c>
      <c r="U17" s="11">
        <f>[13]Dezembro!$E$24</f>
        <v>67.625</v>
      </c>
      <c r="V17" s="11">
        <f>[13]Dezembro!$E$25</f>
        <v>84.625</v>
      </c>
      <c r="W17" s="11">
        <f>[13]Dezembro!$E$26</f>
        <v>90.166666666666671</v>
      </c>
      <c r="X17" s="11">
        <f>[13]Dezembro!$E$27</f>
        <v>75.208333333333329</v>
      </c>
      <c r="Y17" s="11">
        <f>[13]Dezembro!$E$28</f>
        <v>61.208333333333336</v>
      </c>
      <c r="Z17" s="11">
        <f>[13]Dezembro!$E$29</f>
        <v>69.25</v>
      </c>
      <c r="AA17" s="11">
        <f>[13]Dezembro!$E$30</f>
        <v>68.333333333333329</v>
      </c>
      <c r="AB17" s="11">
        <f>[13]Dezembro!$E$31</f>
        <v>71.916666666666671</v>
      </c>
      <c r="AC17" s="11">
        <f>[13]Dezembro!$E$32</f>
        <v>70.916666666666671</v>
      </c>
      <c r="AD17" s="11">
        <f>[13]Dezembro!$E$33</f>
        <v>76.041666666666671</v>
      </c>
      <c r="AE17" s="11">
        <f>[13]Dezembro!$E$34</f>
        <v>71.041666666666671</v>
      </c>
      <c r="AF17" s="11">
        <f>[13]Dezembro!$E$35</f>
        <v>81.333333333333329</v>
      </c>
      <c r="AG17" s="93">
        <f t="shared" ref="AG17:AG23" si="4">AVERAGE(B17:AF17)</f>
        <v>75.897849462365571</v>
      </c>
      <c r="AI17" s="12" t="s">
        <v>47</v>
      </c>
    </row>
    <row r="18" spans="1:38" x14ac:dyDescent="0.2">
      <c r="A18" s="58" t="s">
        <v>3</v>
      </c>
      <c r="B18" s="11">
        <f>[14]Dezembro!$E$5</f>
        <v>76.583333333333329</v>
      </c>
      <c r="C18" s="11">
        <f>[14]Dezembro!$E$6</f>
        <v>76.958333333333329</v>
      </c>
      <c r="D18" s="11">
        <f>[14]Dezembro!$E$7</f>
        <v>78.25</v>
      </c>
      <c r="E18" s="11">
        <f>[14]Dezembro!$E$8</f>
        <v>81.541666666666671</v>
      </c>
      <c r="F18" s="11">
        <f>[14]Dezembro!$E$9</f>
        <v>78.478260869565219</v>
      </c>
      <c r="G18" s="11">
        <f>[14]Dezembro!$E$10</f>
        <v>82.304347826086953</v>
      </c>
      <c r="H18" s="11">
        <f>[14]Dezembro!$E$11</f>
        <v>74.583333333333329</v>
      </c>
      <c r="I18" s="11">
        <f>[14]Dezembro!$E$12</f>
        <v>65.958333333333329</v>
      </c>
      <c r="J18" s="11">
        <f>[14]Dezembro!$E$13</f>
        <v>79.958333333333329</v>
      </c>
      <c r="K18" s="11">
        <f>[14]Dezembro!$E$14</f>
        <v>78.083333333333329</v>
      </c>
      <c r="L18" s="11">
        <f>[14]Dezembro!$E$15</f>
        <v>84.416666666666671</v>
      </c>
      <c r="M18" s="11">
        <f>[14]Dezembro!$E$16</f>
        <v>85.416666666666671</v>
      </c>
      <c r="N18" s="11">
        <f>[14]Dezembro!$E$17</f>
        <v>76.833333333333329</v>
      </c>
      <c r="O18" s="11">
        <f>[14]Dezembro!$E$18</f>
        <v>72.875</v>
      </c>
      <c r="P18" s="11">
        <f>[14]Dezembro!$E$19</f>
        <v>71.5</v>
      </c>
      <c r="Q18" s="11">
        <f>[14]Dezembro!$E$20</f>
        <v>65.041666666666671</v>
      </c>
      <c r="R18" s="11">
        <f>[14]Dezembro!$E$21</f>
        <v>81.458333333333329</v>
      </c>
      <c r="S18" s="11">
        <f>[14]Dezembro!$E$22</f>
        <v>80.625</v>
      </c>
      <c r="T18" s="11">
        <f>[14]Dezembro!$E$23</f>
        <v>80.583333333333329</v>
      </c>
      <c r="U18" s="11">
        <f>[14]Dezembro!$E$24</f>
        <v>75.916666666666671</v>
      </c>
      <c r="V18" s="11">
        <f>[14]Dezembro!$E$25</f>
        <v>77.666666666666671</v>
      </c>
      <c r="W18" s="11">
        <f>[14]Dezembro!$E$26</f>
        <v>86</v>
      </c>
      <c r="X18" s="11">
        <f>[14]Dezembro!$E$27</f>
        <v>80.208333333333329</v>
      </c>
      <c r="Y18" s="11">
        <f>[14]Dezembro!$E$28</f>
        <v>75.826086956521735</v>
      </c>
      <c r="Z18" s="11">
        <f>[14]Dezembro!$E$29</f>
        <v>67.375</v>
      </c>
      <c r="AA18" s="11">
        <f>[14]Dezembro!$E$30</f>
        <v>68.583333333333329</v>
      </c>
      <c r="AB18" s="11">
        <f>[14]Dezembro!$E$31</f>
        <v>68.5</v>
      </c>
      <c r="AC18" s="11">
        <f>[14]Dezembro!$E$32</f>
        <v>67.875</v>
      </c>
      <c r="AD18" s="11">
        <f>[14]Dezembro!$E$33</f>
        <v>70.916666666666671</v>
      </c>
      <c r="AE18" s="11">
        <f>[14]Dezembro!$E$34</f>
        <v>66.125</v>
      </c>
      <c r="AF18" s="11">
        <f>[14]Dezembro!$E$35</f>
        <v>69.125</v>
      </c>
      <c r="AG18" s="93">
        <f t="shared" si="4"/>
        <v>75.663452547919576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[15]Dezembro!$E$5</f>
        <v>75.666666666666671</v>
      </c>
      <c r="C19" s="11">
        <f>[15]Dezembro!$E$6</f>
        <v>82.083333333333329</v>
      </c>
      <c r="D19" s="11">
        <f>[15]Dezembro!$E$7</f>
        <v>82.791666666666671</v>
      </c>
      <c r="E19" s="11">
        <f>[15]Dezembro!$E$8</f>
        <v>79.75</v>
      </c>
      <c r="F19" s="11">
        <f>[15]Dezembro!$E$9</f>
        <v>79.625</v>
      </c>
      <c r="G19" s="11">
        <f>[15]Dezembro!$E$10</f>
        <v>76.333333333333329</v>
      </c>
      <c r="H19" s="11">
        <f>[15]Dezembro!$E$11</f>
        <v>77.166666666666671</v>
      </c>
      <c r="I19" s="11">
        <f>[15]Dezembro!$E$12</f>
        <v>65.75</v>
      </c>
      <c r="J19" s="11">
        <f>[15]Dezembro!$E$13</f>
        <v>76.125</v>
      </c>
      <c r="K19" s="11">
        <f>[15]Dezembro!$E$14</f>
        <v>81.458333333333329</v>
      </c>
      <c r="L19" s="11">
        <f>[15]Dezembro!$E$15</f>
        <v>85.5</v>
      </c>
      <c r="M19" s="11">
        <f>[15]Dezembro!$E$16</f>
        <v>84.125</v>
      </c>
      <c r="N19" s="11">
        <f>[15]Dezembro!$E$17</f>
        <v>81.791666666666671</v>
      </c>
      <c r="O19" s="11">
        <f>[15]Dezembro!$E$18</f>
        <v>77.333333333333329</v>
      </c>
      <c r="P19" s="11">
        <f>[15]Dezembro!$E$19</f>
        <v>74.833333333333329</v>
      </c>
      <c r="Q19" s="11">
        <f>[15]Dezembro!$E$20</f>
        <v>70.25</v>
      </c>
      <c r="R19" s="11">
        <f>[15]Dezembro!$E$21</f>
        <v>81.916666666666671</v>
      </c>
      <c r="S19" s="11">
        <f>[15]Dezembro!$E$22</f>
        <v>80.375</v>
      </c>
      <c r="T19" s="11">
        <f>[15]Dezembro!$E$23</f>
        <v>82.875</v>
      </c>
      <c r="U19" s="11">
        <f>[15]Dezembro!$E$24</f>
        <v>74.75</v>
      </c>
      <c r="V19" s="11">
        <f>[15]Dezembro!$E$25</f>
        <v>77.75</v>
      </c>
      <c r="W19" s="11">
        <f>[15]Dezembro!$E$26</f>
        <v>86.375</v>
      </c>
      <c r="X19" s="11">
        <f>[15]Dezembro!$E$27</f>
        <v>78.875</v>
      </c>
      <c r="Y19" s="11">
        <f>[15]Dezembro!$E$28</f>
        <v>72.375</v>
      </c>
      <c r="Z19" s="11">
        <f>[15]Dezembro!$E$29</f>
        <v>70.333333333333329</v>
      </c>
      <c r="AA19" s="11">
        <f>[15]Dezembro!$E$30</f>
        <v>68.291666666666671</v>
      </c>
      <c r="AB19" s="11">
        <f>[15]Dezembro!$E$31</f>
        <v>69.75</v>
      </c>
      <c r="AC19" s="11">
        <f>[15]Dezembro!$E$32</f>
        <v>74.583333333333329</v>
      </c>
      <c r="AD19" s="11">
        <f>[15]Dezembro!$E$33</f>
        <v>64.791666666666671</v>
      </c>
      <c r="AE19" s="11">
        <f>[15]Dezembro!$E$34</f>
        <v>67.583333333333329</v>
      </c>
      <c r="AF19" s="11">
        <f>[15]Dezembro!$E$35</f>
        <v>71.5</v>
      </c>
      <c r="AG19" s="93">
        <f t="shared" si="4"/>
        <v>76.538978494623663</v>
      </c>
      <c r="AI19" t="s">
        <v>47</v>
      </c>
    </row>
    <row r="20" spans="1:38" x14ac:dyDescent="0.2">
      <c r="A20" s="58" t="s">
        <v>5</v>
      </c>
      <c r="B20" s="11">
        <f>[16]Dezembro!$E$5</f>
        <v>73.083333333333329</v>
      </c>
      <c r="C20" s="11">
        <f>[16]Dezembro!$E$6</f>
        <v>71.666666666666671</v>
      </c>
      <c r="D20" s="11">
        <f>[16]Dezembro!$E$7</f>
        <v>76</v>
      </c>
      <c r="E20" s="11">
        <f>[16]Dezembro!$E$8</f>
        <v>65.130434782608702</v>
      </c>
      <c r="F20" s="11">
        <f>[16]Dezembro!$E$9</f>
        <v>66.708333333333329</v>
      </c>
      <c r="G20" s="11">
        <f>[16]Dezembro!$E$10</f>
        <v>68.25</v>
      </c>
      <c r="H20" s="11">
        <f>[16]Dezembro!$E$11</f>
        <v>62</v>
      </c>
      <c r="I20" s="11">
        <f>[16]Dezembro!$E$12</f>
        <v>61.416666666666664</v>
      </c>
      <c r="J20" s="11">
        <f>[16]Dezembro!$E$13</f>
        <v>80.416666666666671</v>
      </c>
      <c r="K20" s="11">
        <f>[16]Dezembro!$E$14</f>
        <v>77.125</v>
      </c>
      <c r="L20" s="11">
        <f>[16]Dezembro!$E$15</f>
        <v>69.208333333333329</v>
      </c>
      <c r="M20" s="11">
        <f>[16]Dezembro!$E$16</f>
        <v>63.208333333333336</v>
      </c>
      <c r="N20" s="11">
        <f>[16]Dezembro!$E$17</f>
        <v>71.75</v>
      </c>
      <c r="O20" s="11">
        <f>[16]Dezembro!$E$18</f>
        <v>74.541666666666671</v>
      </c>
      <c r="P20" s="11">
        <f>[16]Dezembro!$E$19</f>
        <v>67.291666666666671</v>
      </c>
      <c r="Q20" s="11">
        <f>[16]Dezembro!$E$20</f>
        <v>67.125</v>
      </c>
      <c r="R20" s="11">
        <f>[16]Dezembro!$E$21</f>
        <v>82.958333333333329</v>
      </c>
      <c r="S20" s="11">
        <f>[16]Dezembro!$E$22</f>
        <v>76.666666666666671</v>
      </c>
      <c r="T20" s="11">
        <f>[16]Dezembro!$E$23</f>
        <v>76.833333333333329</v>
      </c>
      <c r="U20" s="11">
        <f>[16]Dezembro!$E$24</f>
        <v>73.583333333333329</v>
      </c>
      <c r="V20" s="11">
        <f>[16]Dezembro!$E$25</f>
        <v>79.5</v>
      </c>
      <c r="W20" s="11">
        <f>[16]Dezembro!$E$26</f>
        <v>79.434782608695656</v>
      </c>
      <c r="X20" s="11">
        <f>[16]Dezembro!$E$27</f>
        <v>67.666666666666671</v>
      </c>
      <c r="Y20" s="11">
        <f>[16]Dezembro!$E$28</f>
        <v>67.217391304347828</v>
      </c>
      <c r="Z20" s="11">
        <f>[16]Dezembro!$E$29</f>
        <v>62.291666666666664</v>
      </c>
      <c r="AA20" s="11">
        <f>[16]Dezembro!$E$30</f>
        <v>68.958333333333329</v>
      </c>
      <c r="AB20" s="11">
        <f>[16]Dezembro!$E$31</f>
        <v>59.833333333333336</v>
      </c>
      <c r="AC20" s="11">
        <f>[16]Dezembro!$E$32</f>
        <v>62.541666666666664</v>
      </c>
      <c r="AD20" s="11">
        <f>[16]Dezembro!$E$33</f>
        <v>67.375</v>
      </c>
      <c r="AE20" s="11">
        <f>[16]Dezembro!$E$34</f>
        <v>64.958333333333329</v>
      </c>
      <c r="AF20" s="11">
        <f>[16]Dezembro!$E$35</f>
        <v>72.75</v>
      </c>
      <c r="AG20" s="93">
        <f t="shared" si="4"/>
        <v>70.241643291257603</v>
      </c>
      <c r="AH20" s="12" t="s">
        <v>47</v>
      </c>
    </row>
    <row r="21" spans="1:38" x14ac:dyDescent="0.2">
      <c r="A21" s="58" t="s">
        <v>43</v>
      </c>
      <c r="B21" s="11">
        <f>[17]Dezembro!$E$5</f>
        <v>75.208333333333329</v>
      </c>
      <c r="C21" s="11">
        <f>[17]Dezembro!$E$6</f>
        <v>79.5</v>
      </c>
      <c r="D21" s="11">
        <f>[17]Dezembro!$E$7</f>
        <v>81.791666666666671</v>
      </c>
      <c r="E21" s="11">
        <f>[17]Dezembro!$E$8</f>
        <v>83.166666666666671</v>
      </c>
      <c r="F21" s="11">
        <f>[17]Dezembro!$E$9</f>
        <v>80.708333333333329</v>
      </c>
      <c r="G21" s="11">
        <f>[17]Dezembro!$E$10</f>
        <v>80.583333333333329</v>
      </c>
      <c r="H21" s="11">
        <f>[17]Dezembro!$E$11</f>
        <v>73.083333333333329</v>
      </c>
      <c r="I21" s="11">
        <f>[17]Dezembro!$E$12</f>
        <v>76.375</v>
      </c>
      <c r="J21" s="11">
        <f>[17]Dezembro!$E$13</f>
        <v>80.041666666666671</v>
      </c>
      <c r="K21" s="11">
        <f>[17]Dezembro!$E$14</f>
        <v>83.333333333333329</v>
      </c>
      <c r="L21" s="11">
        <f>[17]Dezembro!$E$15</f>
        <v>83.708333333333329</v>
      </c>
      <c r="M21" s="11">
        <f>[17]Dezembro!$E$16</f>
        <v>77.666666666666671</v>
      </c>
      <c r="N21" s="11">
        <f>[17]Dezembro!$E$17</f>
        <v>78.791666666666671</v>
      </c>
      <c r="O21" s="11">
        <f>[17]Dezembro!$E$18</f>
        <v>79.833333333333329</v>
      </c>
      <c r="P21" s="11">
        <f>[17]Dezembro!$E$19</f>
        <v>78.958333333333329</v>
      </c>
      <c r="Q21" s="11">
        <f>[17]Dezembro!$E$20</f>
        <v>70.958333333333329</v>
      </c>
      <c r="R21" s="11">
        <f>[17]Dezembro!$E$21</f>
        <v>82.375</v>
      </c>
      <c r="S21" s="11">
        <f>[17]Dezembro!$E$22</f>
        <v>81.083333333333329</v>
      </c>
      <c r="T21" s="11">
        <f>[17]Dezembro!$E$23</f>
        <v>81.375</v>
      </c>
      <c r="U21" s="11">
        <f>[17]Dezembro!$E$24</f>
        <v>70.125</v>
      </c>
      <c r="V21" s="11">
        <f>[17]Dezembro!$E$25</f>
        <v>77.333333333333329</v>
      </c>
      <c r="W21" s="11">
        <f>[17]Dezembro!$E$26</f>
        <v>91.208333333333329</v>
      </c>
      <c r="X21" s="11">
        <f>[17]Dezembro!$E$27</f>
        <v>79.333333333333329</v>
      </c>
      <c r="Y21" s="11">
        <f>[17]Dezembro!$E$28</f>
        <v>72.833333333333329</v>
      </c>
      <c r="Z21" s="11">
        <f>[17]Dezembro!$E$29</f>
        <v>66.458333333333329</v>
      </c>
      <c r="AA21" s="11">
        <f>[17]Dezembro!$E$30</f>
        <v>70.833333333333329</v>
      </c>
      <c r="AB21" s="11">
        <f>[17]Dezembro!$E$31</f>
        <v>74</v>
      </c>
      <c r="AC21" s="11">
        <f>[17]Dezembro!$E$32</f>
        <v>73.25</v>
      </c>
      <c r="AD21" s="11">
        <f>[17]Dezembro!$E$33</f>
        <v>65.75</v>
      </c>
      <c r="AE21" s="11">
        <f>[17]Dezembro!$E$34</f>
        <v>68.875</v>
      </c>
      <c r="AF21" s="11">
        <f>[17]Dezembro!$E$35</f>
        <v>71.916666666666671</v>
      </c>
      <c r="AG21" s="93">
        <f>AVERAGE(B21:AF21)</f>
        <v>77.111559139784916</v>
      </c>
      <c r="AI21" t="s">
        <v>47</v>
      </c>
      <c r="AJ21" t="s">
        <v>47</v>
      </c>
    </row>
    <row r="22" spans="1:38" x14ac:dyDescent="0.2">
      <c r="A22" s="58" t="s">
        <v>6</v>
      </c>
      <c r="B22" s="11">
        <f>[18]Dezembro!$E$5</f>
        <v>75.583333333333329</v>
      </c>
      <c r="C22" s="11">
        <f>[18]Dezembro!$E$6</f>
        <v>73.538461538461533</v>
      </c>
      <c r="D22" s="11">
        <f>[18]Dezembro!$E$7</f>
        <v>77.599999999999994</v>
      </c>
      <c r="E22" s="11">
        <f>[18]Dezembro!$E$8</f>
        <v>75.538461538461533</v>
      </c>
      <c r="F22" s="11">
        <f>[18]Dezembro!$E$9</f>
        <v>75.875</v>
      </c>
      <c r="G22" s="11">
        <f>[18]Dezembro!$E$10</f>
        <v>80.625</v>
      </c>
      <c r="H22" s="11">
        <f>[18]Dezembro!$E$11</f>
        <v>74.208333333333329</v>
      </c>
      <c r="I22" s="11">
        <f>[18]Dezembro!$E$12</f>
        <v>69.909090909090907</v>
      </c>
      <c r="J22" s="11">
        <f>[18]Dezembro!$E$13</f>
        <v>85.125</v>
      </c>
      <c r="K22" s="11">
        <f>[18]Dezembro!$E$14</f>
        <v>87.565217391304344</v>
      </c>
      <c r="L22" s="11">
        <f>[18]Dezembro!$E$15</f>
        <v>78.916666666666671</v>
      </c>
      <c r="M22" s="11">
        <f>[18]Dezembro!$E$16</f>
        <v>73.666666666666671</v>
      </c>
      <c r="N22" s="11">
        <f>[18]Dezembro!$E$17</f>
        <v>78.458333333333329</v>
      </c>
      <c r="O22" s="11">
        <f>[18]Dezembro!$E$18</f>
        <v>78.833333333333329</v>
      </c>
      <c r="P22" s="11">
        <f>[18]Dezembro!$E$19</f>
        <v>82.541666666666671</v>
      </c>
      <c r="Q22" s="11">
        <f>[18]Dezembro!$E$20</f>
        <v>79.208333333333329</v>
      </c>
      <c r="R22" s="11">
        <f>[18]Dezembro!$E$21</f>
        <v>86.208333333333329</v>
      </c>
      <c r="S22" s="11">
        <f>[18]Dezembro!$E$22</f>
        <v>82.916666666666671</v>
      </c>
      <c r="T22" s="11">
        <f>[18]Dezembro!$E$23</f>
        <v>81.541666666666671</v>
      </c>
      <c r="U22" s="11">
        <f>[18]Dezembro!$E$24</f>
        <v>69.458333333333329</v>
      </c>
      <c r="V22" s="11">
        <f>[18]Dezembro!$E$25</f>
        <v>81.541666666666671</v>
      </c>
      <c r="W22" s="11">
        <f>[18]Dezembro!$E$26</f>
        <v>92.083333333333329</v>
      </c>
      <c r="X22" s="11">
        <f>[18]Dezembro!$E$27</f>
        <v>84.208333333333329</v>
      </c>
      <c r="Y22" s="11">
        <f>[18]Dezembro!$E$28</f>
        <v>75.130434782608702</v>
      </c>
      <c r="Z22" s="11">
        <f>[18]Dezembro!$E$29</f>
        <v>85.166666666666671</v>
      </c>
      <c r="AA22" s="11">
        <f>[18]Dezembro!$E$30</f>
        <v>80.458333333333329</v>
      </c>
      <c r="AB22" s="11">
        <f>[18]Dezembro!$E$31</f>
        <v>70.541666666666671</v>
      </c>
      <c r="AC22" s="11">
        <f>[18]Dezembro!$E$32</f>
        <v>71.041666666666671</v>
      </c>
      <c r="AD22" s="11">
        <f>[18]Dezembro!$E$33</f>
        <v>76</v>
      </c>
      <c r="AE22" s="11">
        <f>[18]Dezembro!$E$34</f>
        <v>68.291666666666671</v>
      </c>
      <c r="AF22" s="11">
        <f>[18]Dezembro!$E$35</f>
        <v>78.25</v>
      </c>
      <c r="AG22" s="93">
        <f t="shared" si="4"/>
        <v>78.388118263223447</v>
      </c>
      <c r="AK22" t="s">
        <v>47</v>
      </c>
    </row>
    <row r="23" spans="1:38" x14ac:dyDescent="0.2">
      <c r="A23" s="58" t="s">
        <v>7</v>
      </c>
      <c r="B23" s="11">
        <f>[19]Dezembro!$E$5</f>
        <v>75.666666666666671</v>
      </c>
      <c r="C23" s="11">
        <f>[19]Dezembro!$E$6</f>
        <v>78.708333333333329</v>
      </c>
      <c r="D23" s="11">
        <f>[19]Dezembro!$E$7</f>
        <v>84.416666666666671</v>
      </c>
      <c r="E23" s="11">
        <f>[19]Dezembro!$E$8</f>
        <v>86.583333333333329</v>
      </c>
      <c r="F23" s="11">
        <f>[19]Dezembro!$E$9</f>
        <v>91.416666666666671</v>
      </c>
      <c r="G23" s="11">
        <f>[19]Dezembro!$E$10</f>
        <v>68.041666666666671</v>
      </c>
      <c r="H23" s="11">
        <f>[19]Dezembro!$E$11</f>
        <v>53.958333333333336</v>
      </c>
      <c r="I23" s="11">
        <f>[19]Dezembro!$E$12</f>
        <v>50.833333333333336</v>
      </c>
      <c r="J23" s="11">
        <f>[19]Dezembro!$E$13</f>
        <v>85.333333333333329</v>
      </c>
      <c r="K23" s="11">
        <f>[19]Dezembro!$E$14</f>
        <v>79.333333333333329</v>
      </c>
      <c r="L23" s="11">
        <f>[19]Dezembro!$E$15</f>
        <v>78.916666666666671</v>
      </c>
      <c r="M23" s="11">
        <f>[19]Dezembro!$E$16</f>
        <v>81.75</v>
      </c>
      <c r="N23" s="11">
        <f>[19]Dezembro!$E$17</f>
        <v>75.291666666666671</v>
      </c>
      <c r="O23" s="11">
        <f>[19]Dezembro!$E$18</f>
        <v>80.625</v>
      </c>
      <c r="P23" s="11">
        <f>[19]Dezembro!$E$19</f>
        <v>79.666666666666671</v>
      </c>
      <c r="Q23" s="11">
        <f>[19]Dezembro!$E$20</f>
        <v>86.75</v>
      </c>
      <c r="R23" s="11">
        <f>[19]Dezembro!$E$21</f>
        <v>94.25</v>
      </c>
      <c r="S23" s="11">
        <f>[19]Dezembro!$E$22</f>
        <v>88.15384615384616</v>
      </c>
      <c r="T23" s="11">
        <f>[19]Dezembro!$E$23</f>
        <v>87.416666666666671</v>
      </c>
      <c r="U23" s="11">
        <f>[19]Dezembro!$E$24</f>
        <v>77.75</v>
      </c>
      <c r="V23" s="11">
        <f>[19]Dezembro!$E$25</f>
        <v>87.958333333333329</v>
      </c>
      <c r="W23" s="11">
        <f>[19]Dezembro!$E$26</f>
        <v>78.916666666666671</v>
      </c>
      <c r="X23" s="11">
        <f>[19]Dezembro!$E$27</f>
        <v>63.166666666666664</v>
      </c>
      <c r="Y23" s="11">
        <f>[19]Dezembro!$E$28</f>
        <v>59.208333333333336</v>
      </c>
      <c r="Z23" s="11">
        <f>[19]Dezembro!$E$29</f>
        <v>65.458333333333329</v>
      </c>
      <c r="AA23" s="11">
        <f>[19]Dezembro!$E$30</f>
        <v>68</v>
      </c>
      <c r="AB23" s="11">
        <f>[19]Dezembro!$E$31</f>
        <v>63.125</v>
      </c>
      <c r="AC23" s="11">
        <f>[19]Dezembro!$E$32</f>
        <v>64.708333333333329</v>
      </c>
      <c r="AD23" s="11">
        <f>[19]Dezembro!$E$33</f>
        <v>67.208333333333329</v>
      </c>
      <c r="AE23" s="11">
        <f>[19]Dezembro!$E$34</f>
        <v>59.875</v>
      </c>
      <c r="AF23" s="11">
        <f>[19]Dezembro!$E$35</f>
        <v>65.208333333333329</v>
      </c>
      <c r="AG23" s="93">
        <f t="shared" si="4"/>
        <v>75.086952026468168</v>
      </c>
    </row>
    <row r="24" spans="1:38" x14ac:dyDescent="0.2">
      <c r="A24" s="58" t="s">
        <v>169</v>
      </c>
      <c r="B24" s="11" t="str">
        <f>[20]Dezembro!$E$5</f>
        <v>*</v>
      </c>
      <c r="C24" s="11" t="str">
        <f>[20]Dezembro!$E$6</f>
        <v>*</v>
      </c>
      <c r="D24" s="11" t="str">
        <f>[20]Dezembro!$E$7</f>
        <v>*</v>
      </c>
      <c r="E24" s="11" t="str">
        <f>[20]Dezembro!$E$8</f>
        <v>*</v>
      </c>
      <c r="F24" s="11" t="str">
        <f>[20]Dezembro!$E$9</f>
        <v>*</v>
      </c>
      <c r="G24" s="11" t="str">
        <f>[20]Dezembro!$E$10</f>
        <v>*</v>
      </c>
      <c r="H24" s="11" t="str">
        <f>[20]Dezembro!$E$11</f>
        <v>*</v>
      </c>
      <c r="I24" s="11" t="str">
        <f>[20]Dezembro!$E$12</f>
        <v>*</v>
      </c>
      <c r="J24" s="11" t="str">
        <f>[20]Dezembro!$E$13</f>
        <v>*</v>
      </c>
      <c r="K24" s="11" t="str">
        <f>[20]Dezembro!$E$14</f>
        <v>*</v>
      </c>
      <c r="L24" s="11" t="str">
        <f>[20]Dezembro!$E$15</f>
        <v>*</v>
      </c>
      <c r="M24" s="11" t="str">
        <f>[20]Dezembro!$E$16</f>
        <v>*</v>
      </c>
      <c r="N24" s="11" t="str">
        <f>[20]Dezembro!$E$17</f>
        <v>*</v>
      </c>
      <c r="O24" s="11" t="str">
        <f>[20]Dezembro!$E$18</f>
        <v>*</v>
      </c>
      <c r="P24" s="11" t="str">
        <f>[20]Dezembro!$E$19</f>
        <v>*</v>
      </c>
      <c r="Q24" s="11" t="str">
        <f>[20]Dezembro!$E$20</f>
        <v>*</v>
      </c>
      <c r="R24" s="11" t="str">
        <f>[20]Dezembro!$E$21</f>
        <v>*</v>
      </c>
      <c r="S24" s="11" t="str">
        <f>[20]Dezembro!$E$22</f>
        <v>*</v>
      </c>
      <c r="T24" s="11" t="str">
        <f>[20]Dezembro!$E$23</f>
        <v>*</v>
      </c>
      <c r="U24" s="11" t="str">
        <f>[20]Dezembro!$E$24</f>
        <v>*</v>
      </c>
      <c r="V24" s="11" t="str">
        <f>[20]Dezembro!$E$25</f>
        <v>*</v>
      </c>
      <c r="W24" s="11" t="str">
        <f>[20]Dezembro!$E$26</f>
        <v>*</v>
      </c>
      <c r="X24" s="11" t="str">
        <f>[20]Dezembro!$E$27</f>
        <v>*</v>
      </c>
      <c r="Y24" s="11" t="str">
        <f>[20]Dezembro!$E$28</f>
        <v>*</v>
      </c>
      <c r="Z24" s="11" t="str">
        <f>[20]Dezembro!$E$29</f>
        <v>*</v>
      </c>
      <c r="AA24" s="11" t="str">
        <f>[20]Dezembro!$E$30</f>
        <v>*</v>
      </c>
      <c r="AB24" s="11" t="str">
        <f>[20]Dezembro!$E$31</f>
        <v>*</v>
      </c>
      <c r="AC24" s="11" t="str">
        <f>[20]Dezembro!$E$32</f>
        <v>*</v>
      </c>
      <c r="AD24" s="11" t="str">
        <f>[20]Dezembro!$E$33</f>
        <v>*</v>
      </c>
      <c r="AE24" s="11" t="str">
        <f>[20]Dezembro!$E$34</f>
        <v>*</v>
      </c>
      <c r="AF24" s="11" t="str">
        <f>[20]Dezembro!$E$35</f>
        <v>*</v>
      </c>
      <c r="AG24" s="93" t="s">
        <v>226</v>
      </c>
      <c r="AI24" t="s">
        <v>47</v>
      </c>
      <c r="AK24" t="s">
        <v>47</v>
      </c>
    </row>
    <row r="25" spans="1:38" x14ac:dyDescent="0.2">
      <c r="A25" s="58" t="s">
        <v>170</v>
      </c>
      <c r="B25" s="11">
        <f>[21]Dezembro!$E$5</f>
        <v>73.916666666666671</v>
      </c>
      <c r="C25" s="11">
        <f>[21]Dezembro!$E$6</f>
        <v>73.458333333333329</v>
      </c>
      <c r="D25" s="11">
        <f>[21]Dezembro!$E$7</f>
        <v>77.625</v>
      </c>
      <c r="E25" s="11">
        <f>[21]Dezembro!$E$8</f>
        <v>90.208333333333329</v>
      </c>
      <c r="F25" s="11">
        <f>[21]Dezembro!$E$9</f>
        <v>88.625</v>
      </c>
      <c r="G25" s="11">
        <f>[21]Dezembro!$E$10</f>
        <v>67.875</v>
      </c>
      <c r="H25" s="11">
        <f>[21]Dezembro!$E$11</f>
        <v>61.916666666666664</v>
      </c>
      <c r="I25" s="11">
        <f>[21]Dezembro!$E$12</f>
        <v>76.166666666666671</v>
      </c>
      <c r="J25" s="11">
        <f>[21]Dezembro!$E$13</f>
        <v>89</v>
      </c>
      <c r="K25" s="11">
        <f>[21]Dezembro!$E$14</f>
        <v>81.458333333333329</v>
      </c>
      <c r="L25" s="11">
        <f>[21]Dezembro!$E$15</f>
        <v>85.208333333333329</v>
      </c>
      <c r="M25" s="11">
        <f>[21]Dezembro!$E$16</f>
        <v>85.125</v>
      </c>
      <c r="N25" s="11">
        <f>[21]Dezembro!$E$17</f>
        <v>79.375</v>
      </c>
      <c r="O25" s="11">
        <f>[21]Dezembro!$E$18</f>
        <v>74.958333333333329</v>
      </c>
      <c r="P25" s="11">
        <f>[21]Dezembro!$E$19</f>
        <v>73.208333333333329</v>
      </c>
      <c r="Q25" s="11">
        <f>[21]Dezembro!$E$20</f>
        <v>93.333333333333329</v>
      </c>
      <c r="R25" s="11" t="s">
        <v>226</v>
      </c>
      <c r="S25" s="11">
        <f>[21]Dezembro!$E$22</f>
        <v>83.375</v>
      </c>
      <c r="T25" s="11">
        <f>[21]Dezembro!$E$23</f>
        <v>92.666666666666671</v>
      </c>
      <c r="U25" s="11">
        <f>[21]Dezembro!$E$24</f>
        <v>83.75</v>
      </c>
      <c r="V25" s="11">
        <f>[21]Dezembro!$E$25</f>
        <v>83.875</v>
      </c>
      <c r="W25" s="11">
        <f>[21]Dezembro!$E$26</f>
        <v>77.916666666666671</v>
      </c>
      <c r="X25" s="11">
        <f>[21]Dezembro!$E$27</f>
        <v>66.208333333333329</v>
      </c>
      <c r="Y25" s="11">
        <f>[21]Dezembro!$E$28</f>
        <v>63.875</v>
      </c>
      <c r="Z25" s="11">
        <f>[21]Dezembro!$E$29</f>
        <v>65.833333333333329</v>
      </c>
      <c r="AA25" s="11">
        <f>[21]Dezembro!$E$30</f>
        <v>65.041666666666671</v>
      </c>
      <c r="AB25" s="11">
        <f>[21]Dezembro!$E$31</f>
        <v>60.25</v>
      </c>
      <c r="AC25" s="11">
        <f>[21]Dezembro!$E$32</f>
        <v>65.333333333333329</v>
      </c>
      <c r="AD25" s="11">
        <f>[21]Dezembro!$E$33</f>
        <v>68.5</v>
      </c>
      <c r="AE25" s="11">
        <f>[21]Dezembro!$E$34</f>
        <v>66.708333333333329</v>
      </c>
      <c r="AF25" s="11">
        <f>[21]Dezembro!$E$35</f>
        <v>73.708333333333329</v>
      </c>
      <c r="AG25" s="93">
        <f t="shared" ref="AG25:AG26" si="5">AVERAGE(B25:AF25)</f>
        <v>76.283333333333346</v>
      </c>
      <c r="AH25" s="12" t="s">
        <v>47</v>
      </c>
      <c r="AK25" t="s">
        <v>47</v>
      </c>
    </row>
    <row r="26" spans="1:38" x14ac:dyDescent="0.2">
      <c r="A26" s="58" t="s">
        <v>171</v>
      </c>
      <c r="B26" s="11">
        <f>[22]Dezembro!$E$5</f>
        <v>77.458333333333329</v>
      </c>
      <c r="C26" s="11">
        <f>[22]Dezembro!$E$6</f>
        <v>80.458333333333329</v>
      </c>
      <c r="D26" s="11">
        <f>[22]Dezembro!$E$7</f>
        <v>84.833333333333329</v>
      </c>
      <c r="E26" s="11">
        <f>[22]Dezembro!$E$8</f>
        <v>89.333333333333329</v>
      </c>
      <c r="F26" s="11">
        <f>[22]Dezembro!$E$9</f>
        <v>91.875</v>
      </c>
      <c r="G26" s="11">
        <f>[22]Dezembro!$E$10</f>
        <v>64.25</v>
      </c>
      <c r="H26" s="11">
        <f>[22]Dezembro!$E$11</f>
        <v>48.5</v>
      </c>
      <c r="I26" s="11">
        <f>[22]Dezembro!$E$12</f>
        <v>55.166666666666664</v>
      </c>
      <c r="J26" s="11">
        <f>[22]Dezembro!$E$13</f>
        <v>84.583333333333329</v>
      </c>
      <c r="K26" s="11">
        <f>[22]Dezembro!$E$14</f>
        <v>81.125</v>
      </c>
      <c r="L26" s="11">
        <f>[22]Dezembro!$E$15</f>
        <v>80.541666666666671</v>
      </c>
      <c r="M26" s="11">
        <f>[22]Dezembro!$E$16</f>
        <v>84</v>
      </c>
      <c r="N26" s="11">
        <f>[22]Dezembro!$E$17</f>
        <v>77.666666666666671</v>
      </c>
      <c r="O26" s="11">
        <f>[22]Dezembro!$E$18</f>
        <v>83.416666666666671</v>
      </c>
      <c r="P26" s="11">
        <f>[22]Dezembro!$E$19</f>
        <v>81.875</v>
      </c>
      <c r="Q26" s="11">
        <f>[22]Dezembro!$E$20</f>
        <v>89.958333333333329</v>
      </c>
      <c r="R26" s="11">
        <f>[22]Dezembro!$E$21</f>
        <v>95.041666666666671</v>
      </c>
      <c r="S26" s="11">
        <f>[22]Dezembro!$E$22</f>
        <v>91.458333333333329</v>
      </c>
      <c r="T26" s="11">
        <f>[22]Dezembro!$E$23</f>
        <v>86.791666666666671</v>
      </c>
      <c r="U26" s="11">
        <f>[22]Dezembro!$E$24</f>
        <v>78.333333333333329</v>
      </c>
      <c r="V26" s="11">
        <f>[22]Dezembro!$E$25</f>
        <v>87.166666666666671</v>
      </c>
      <c r="W26" s="11">
        <f>[22]Dezembro!$E$26</f>
        <v>80.458333333333329</v>
      </c>
      <c r="X26" s="11">
        <f>[22]Dezembro!$E$27</f>
        <v>60.5</v>
      </c>
      <c r="Y26" s="11">
        <f>[22]Dezembro!$E$28</f>
        <v>62.791666666666664</v>
      </c>
      <c r="Z26" s="11">
        <f>[22]Dezembro!$E$29</f>
        <v>68.541666666666671</v>
      </c>
      <c r="AA26" s="11">
        <f>[22]Dezembro!$E$30</f>
        <v>70.083333333333329</v>
      </c>
      <c r="AB26" s="11">
        <f>[22]Dezembro!$E$31</f>
        <v>67.083333333333329</v>
      </c>
      <c r="AC26" s="11">
        <f>[22]Dezembro!$E$32</f>
        <v>73.958333333333329</v>
      </c>
      <c r="AD26" s="11">
        <f>[22]Dezembro!$E$33</f>
        <v>73.291666666666671</v>
      </c>
      <c r="AE26" s="11">
        <f>[22]Dezembro!$E$34</f>
        <v>61.125</v>
      </c>
      <c r="AF26" s="11">
        <f>[22]Dezembro!$E$35</f>
        <v>66.458333333333329</v>
      </c>
      <c r="AG26" s="93">
        <f t="shared" si="5"/>
        <v>76.713709677419359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[23]Dezembro!$E$5</f>
        <v>72.5</v>
      </c>
      <c r="C27" s="11">
        <f>[23]Dezembro!$E$6</f>
        <v>77.125</v>
      </c>
      <c r="D27" s="11">
        <f>[23]Dezembro!$E$7</f>
        <v>82.75</v>
      </c>
      <c r="E27" s="11">
        <f>[23]Dezembro!$E$8</f>
        <v>91.722222222222229</v>
      </c>
      <c r="F27" s="11">
        <f>[23]Dezembro!$E$9</f>
        <v>85.84615384615384</v>
      </c>
      <c r="G27" s="11">
        <f>[23]Dezembro!$E$10</f>
        <v>65.666666666666671</v>
      </c>
      <c r="H27" s="11">
        <f>[23]Dezembro!$E$11</f>
        <v>55.75</v>
      </c>
      <c r="I27" s="11">
        <f>[23]Dezembro!$E$12</f>
        <v>73.458333333333329</v>
      </c>
      <c r="J27" s="11">
        <f>[23]Dezembro!$E$13</f>
        <v>87.4</v>
      </c>
      <c r="K27" s="11">
        <f>[23]Dezembro!$E$14</f>
        <v>80.681818181818187</v>
      </c>
      <c r="L27" s="11">
        <f>[23]Dezembro!$E$15</f>
        <v>84.791666666666671</v>
      </c>
      <c r="M27" s="11">
        <f>[23]Dezembro!$E$16</f>
        <v>87.5</v>
      </c>
      <c r="N27" s="11">
        <f>[23]Dezembro!$E$17</f>
        <v>76.238095238095241</v>
      </c>
      <c r="O27" s="11">
        <f>[23]Dezembro!$E$18</f>
        <v>75.75</v>
      </c>
      <c r="P27" s="11">
        <f>[23]Dezembro!$E$19</f>
        <v>83.25</v>
      </c>
      <c r="Q27" s="11">
        <f>[23]Dezembro!$E$20</f>
        <v>90.428571428571431</v>
      </c>
      <c r="R27" s="11">
        <f>[23]Dezembro!$E$21</f>
        <v>89.833333333333329</v>
      </c>
      <c r="S27" s="11">
        <f>[23]Dezembro!$E$22</f>
        <v>79</v>
      </c>
      <c r="T27" s="11">
        <f>[23]Dezembro!$E$23</f>
        <v>93.222222222222229</v>
      </c>
      <c r="U27" s="11">
        <f>[23]Dezembro!$E$24</f>
        <v>89.333333333333329</v>
      </c>
      <c r="V27" s="11">
        <f>[23]Dezembro!$E$25</f>
        <v>81.8</v>
      </c>
      <c r="W27" s="11">
        <f>[23]Dezembro!$E$26</f>
        <v>78.652173913043484</v>
      </c>
      <c r="X27" s="11">
        <f>[23]Dezembro!$E$27</f>
        <v>66.583333333333329</v>
      </c>
      <c r="Y27" s="11">
        <f>[23]Dezembro!$E$28</f>
        <v>64.791666666666671</v>
      </c>
      <c r="Z27" s="11">
        <f>[23]Dezembro!$E$29</f>
        <v>67.208333333333329</v>
      </c>
      <c r="AA27" s="11">
        <f>[23]Dezembro!$E$30</f>
        <v>64.916666666666671</v>
      </c>
      <c r="AB27" s="11">
        <f>[23]Dezembro!$E$31</f>
        <v>57.875</v>
      </c>
      <c r="AC27" s="11">
        <f>[23]Dezembro!$E$32</f>
        <v>65.208333333333329</v>
      </c>
      <c r="AD27" s="11">
        <f>[23]Dezembro!$E$33</f>
        <v>62.541666666666664</v>
      </c>
      <c r="AE27" s="11">
        <f>[23]Dezembro!$E$34</f>
        <v>62.833333333333336</v>
      </c>
      <c r="AF27" s="11">
        <f>[23]Dezembro!$E$35</f>
        <v>67.833333333333329</v>
      </c>
      <c r="AG27" s="93">
        <f t="shared" ref="AG27:AG31" si="6">AVERAGE(B27:AF27)</f>
        <v>76.209395388778276</v>
      </c>
    </row>
    <row r="28" spans="1:38" x14ac:dyDescent="0.2">
      <c r="A28" s="58" t="s">
        <v>9</v>
      </c>
      <c r="B28" s="11">
        <f>[24]Dezembro!$E$5</f>
        <v>80.708333333333329</v>
      </c>
      <c r="C28" s="11">
        <f>[24]Dezembro!$E$6</f>
        <v>73.541666666666671</v>
      </c>
      <c r="D28" s="11">
        <f>[24]Dezembro!$E$7</f>
        <v>80.875</v>
      </c>
      <c r="E28" s="11">
        <f>[24]Dezembro!$E$8</f>
        <v>87.916666666666671</v>
      </c>
      <c r="F28" s="11">
        <f>[24]Dezembro!$E$9</f>
        <v>91</v>
      </c>
      <c r="G28" s="11">
        <f>[24]Dezembro!$E$10</f>
        <v>65.083333333333329</v>
      </c>
      <c r="H28" s="11">
        <f>[24]Dezembro!$E$11</f>
        <v>48.916666666666664</v>
      </c>
      <c r="I28" s="11">
        <f>[24]Dezembro!$E$12</f>
        <v>52.208333333333336</v>
      </c>
      <c r="J28" s="11">
        <f>[24]Dezembro!$E$13</f>
        <v>80.791666666666671</v>
      </c>
      <c r="K28" s="11">
        <f>[24]Dezembro!$E$14</f>
        <v>76.833333333333329</v>
      </c>
      <c r="L28" s="11">
        <f>[24]Dezembro!$E$15</f>
        <v>83.083333333333329</v>
      </c>
      <c r="M28" s="11">
        <f>[24]Dezembro!$E$16</f>
        <v>80.208333333333329</v>
      </c>
      <c r="N28" s="11">
        <f>[24]Dezembro!$E$17</f>
        <v>74.5</v>
      </c>
      <c r="O28" s="11">
        <f>[24]Dezembro!$E$18</f>
        <v>84.956521739130437</v>
      </c>
      <c r="P28" s="11">
        <f>[24]Dezembro!$E$19</f>
        <v>84</v>
      </c>
      <c r="Q28" s="11">
        <f>[24]Dezembro!$E$20</f>
        <v>86.375</v>
      </c>
      <c r="R28" s="11">
        <f>[24]Dezembro!$E$21</f>
        <v>92.833333333333329</v>
      </c>
      <c r="S28" s="11">
        <f>[24]Dezembro!$E$22</f>
        <v>87.95</v>
      </c>
      <c r="T28" s="11">
        <f>[24]Dezembro!$E$23</f>
        <v>84.541666666666671</v>
      </c>
      <c r="U28" s="11">
        <f>[24]Dezembro!$E$24</f>
        <v>84.739130434782609</v>
      </c>
      <c r="V28" s="11">
        <f>[24]Dezembro!$E$25</f>
        <v>86.166666666666671</v>
      </c>
      <c r="W28" s="11">
        <f>[24]Dezembro!$E$26</f>
        <v>75.583333333333329</v>
      </c>
      <c r="X28" s="11">
        <f>[24]Dezembro!$E$27</f>
        <v>61.333333333333336</v>
      </c>
      <c r="Y28" s="11">
        <f>[24]Dezembro!$E$28</f>
        <v>57.375</v>
      </c>
      <c r="Z28" s="11">
        <f>[24]Dezembro!$E$29</f>
        <v>61.791666666666664</v>
      </c>
      <c r="AA28" s="11">
        <f>[24]Dezembro!$E$30</f>
        <v>61.083333333333336</v>
      </c>
      <c r="AB28" s="11">
        <f>[24]Dezembro!$E$31</f>
        <v>56.041666666666664</v>
      </c>
      <c r="AC28" s="11">
        <f>[24]Dezembro!$E$32</f>
        <v>59.583333333333336</v>
      </c>
      <c r="AD28" s="11">
        <f>[24]Dezembro!$E$33</f>
        <v>66.166666666666671</v>
      </c>
      <c r="AE28" s="11">
        <f>[24]Dezembro!$E$34</f>
        <v>56.375</v>
      </c>
      <c r="AF28" s="11">
        <f>[24]Dezembro!$E$35</f>
        <v>51.625</v>
      </c>
      <c r="AG28" s="93">
        <f t="shared" si="6"/>
        <v>73.360881252921928</v>
      </c>
      <c r="AJ28" t="s">
        <v>47</v>
      </c>
    </row>
    <row r="29" spans="1:38" x14ac:dyDescent="0.2">
      <c r="A29" s="58" t="s">
        <v>42</v>
      </c>
      <c r="B29" s="11">
        <f>[25]Dezembro!$E$5</f>
        <v>74.458333333333329</v>
      </c>
      <c r="C29" s="11">
        <f>[25]Dezembro!$E$6</f>
        <v>76.25</v>
      </c>
      <c r="D29" s="11">
        <f>[25]Dezembro!$E$7</f>
        <v>80.625</v>
      </c>
      <c r="E29" s="11">
        <f>[25]Dezembro!$E$8</f>
        <v>84.041666666666671</v>
      </c>
      <c r="F29" s="11">
        <f>[25]Dezembro!$E$9</f>
        <v>89.5</v>
      </c>
      <c r="G29" s="11">
        <f>[25]Dezembro!$E$10</f>
        <v>74.80952380952381</v>
      </c>
      <c r="H29" s="11">
        <f>[25]Dezembro!$E$11</f>
        <v>63.5</v>
      </c>
      <c r="I29" s="11">
        <f>[25]Dezembro!$E$12</f>
        <v>66.291666666666671</v>
      </c>
      <c r="J29" s="11">
        <f>[25]Dezembro!$E$13</f>
        <v>85</v>
      </c>
      <c r="K29" s="11">
        <f>[25]Dezembro!$E$14</f>
        <v>86.208333333333329</v>
      </c>
      <c r="L29" s="11">
        <f>[25]Dezembro!$E$15</f>
        <v>81.958333333333329</v>
      </c>
      <c r="M29" s="11">
        <f>[25]Dezembro!$E$16</f>
        <v>79.208333333333329</v>
      </c>
      <c r="N29" s="11">
        <f>[25]Dezembro!$E$17</f>
        <v>80.041666666666671</v>
      </c>
      <c r="O29" s="11">
        <f>[25]Dezembro!$E$18</f>
        <v>78.75</v>
      </c>
      <c r="P29" s="11">
        <f>[25]Dezembro!$E$19</f>
        <v>76.833333333333329</v>
      </c>
      <c r="Q29" s="11">
        <f>[25]Dezembro!$E$20</f>
        <v>79.916666666666671</v>
      </c>
      <c r="R29" s="11">
        <f>[25]Dezembro!$E$21</f>
        <v>91.083333333333329</v>
      </c>
      <c r="S29" s="11">
        <f>[25]Dezembro!$E$22</f>
        <v>87.125</v>
      </c>
      <c r="T29" s="11">
        <f>[25]Dezembro!$E$23</f>
        <v>84</v>
      </c>
      <c r="U29" s="11">
        <f>[25]Dezembro!$E$24</f>
        <v>77.791666666666671</v>
      </c>
      <c r="V29" s="11">
        <f>[25]Dezembro!$E$25</f>
        <v>79.458333333333329</v>
      </c>
      <c r="W29" s="11">
        <f>[25]Dezembro!$E$26</f>
        <v>76.625</v>
      </c>
      <c r="X29" s="11">
        <f>[25]Dezembro!$E$27</f>
        <v>63.5</v>
      </c>
      <c r="Y29" s="11">
        <f>[25]Dezembro!$E$28</f>
        <v>64.583333333333329</v>
      </c>
      <c r="Z29" s="11">
        <f>[25]Dezembro!$E$29</f>
        <v>69.75</v>
      </c>
      <c r="AA29" s="11">
        <f>[25]Dezembro!$E$30</f>
        <v>71.958333333333329</v>
      </c>
      <c r="AB29" s="11">
        <f>[25]Dezembro!$E$31</f>
        <v>69.25</v>
      </c>
      <c r="AC29" s="11">
        <f>[25]Dezembro!$E$32</f>
        <v>75.708333333333329</v>
      </c>
      <c r="AD29" s="11">
        <f>[25]Dezembro!$E$33</f>
        <v>73.333333333333329</v>
      </c>
      <c r="AE29" s="11">
        <f>[25]Dezembro!$E$34</f>
        <v>72.916666666666671</v>
      </c>
      <c r="AF29" s="11">
        <f>[25]Dezembro!$E$35</f>
        <v>73.708333333333329</v>
      </c>
      <c r="AG29" s="93">
        <f t="shared" si="6"/>
        <v>77.038210445468508</v>
      </c>
      <c r="AK29" t="s">
        <v>47</v>
      </c>
    </row>
    <row r="30" spans="1:38" x14ac:dyDescent="0.2">
      <c r="A30" s="58" t="s">
        <v>10</v>
      </c>
      <c r="B30" s="11">
        <f>[26]Dezembro!$E$5</f>
        <v>71.125</v>
      </c>
      <c r="C30" s="11">
        <f>[26]Dezembro!$E$6</f>
        <v>74.125</v>
      </c>
      <c r="D30" s="11">
        <f>[26]Dezembro!$E$7</f>
        <v>81.333333333333329</v>
      </c>
      <c r="E30" s="11">
        <f>[26]Dezembro!$E$8</f>
        <v>90.083333333333329</v>
      </c>
      <c r="F30" s="11">
        <f>[26]Dezembro!$E$9</f>
        <v>89.125</v>
      </c>
      <c r="G30" s="11">
        <f>[26]Dezembro!$E$10</f>
        <v>64.875</v>
      </c>
      <c r="H30" s="11">
        <f>[26]Dezembro!$E$11</f>
        <v>56.5</v>
      </c>
      <c r="I30" s="11">
        <f>[26]Dezembro!$E$12</f>
        <v>63.625</v>
      </c>
      <c r="J30" s="11">
        <f>[26]Dezembro!$E$13</f>
        <v>86.541666666666671</v>
      </c>
      <c r="K30" s="11">
        <f>[26]Dezembro!$E$14</f>
        <v>81.125</v>
      </c>
      <c r="L30" s="11">
        <f>[26]Dezembro!$E$15</f>
        <v>83.5</v>
      </c>
      <c r="M30" s="11">
        <f>[26]Dezembro!$E$16</f>
        <v>82.75</v>
      </c>
      <c r="N30" s="11">
        <f>[26]Dezembro!$E$17</f>
        <v>78.083333333333329</v>
      </c>
      <c r="O30" s="11">
        <f>[26]Dezembro!$E$18</f>
        <v>75.875</v>
      </c>
      <c r="P30" s="11">
        <f>[26]Dezembro!$E$19</f>
        <v>70.708333333333329</v>
      </c>
      <c r="Q30" s="11">
        <f>[26]Dezembro!$E$20</f>
        <v>89.833333333333329</v>
      </c>
      <c r="R30" s="11">
        <f>[26]Dezembro!$E$21</f>
        <v>97.125</v>
      </c>
      <c r="S30" s="11">
        <f>[26]Dezembro!$E$22</f>
        <v>88.541666666666671</v>
      </c>
      <c r="T30" s="11">
        <f>[26]Dezembro!$E$23</f>
        <v>88.833333333333329</v>
      </c>
      <c r="U30" s="11">
        <f>[26]Dezembro!$E$24</f>
        <v>82.75</v>
      </c>
      <c r="V30" s="11">
        <f>[26]Dezembro!$E$25</f>
        <v>85.833333333333329</v>
      </c>
      <c r="W30" s="11">
        <f>[26]Dezembro!$E$26</f>
        <v>76.333333333333329</v>
      </c>
      <c r="X30" s="11">
        <f>[26]Dezembro!$E$27</f>
        <v>63.666666666666664</v>
      </c>
      <c r="Y30" s="11">
        <f>[26]Dezembro!$E$28</f>
        <v>61.333333333333336</v>
      </c>
      <c r="Z30" s="11">
        <f>[26]Dezembro!$E$29</f>
        <v>61.375</v>
      </c>
      <c r="AA30" s="11">
        <f>[26]Dezembro!$E$30</f>
        <v>62.708333333333336</v>
      </c>
      <c r="AB30" s="11">
        <f>[26]Dezembro!$E$31</f>
        <v>59.25</v>
      </c>
      <c r="AC30" s="11">
        <f>[26]Dezembro!$E$32</f>
        <v>58.708333333333336</v>
      </c>
      <c r="AD30" s="11">
        <f>[26]Dezembro!$E$33</f>
        <v>70.041666666666671</v>
      </c>
      <c r="AE30" s="11">
        <f>[26]Dezembro!$E$34</f>
        <v>70.041666666666671</v>
      </c>
      <c r="AF30" s="11">
        <f>[26]Dezembro!$E$35</f>
        <v>71.416666666666671</v>
      </c>
      <c r="AG30" s="93">
        <f t="shared" si="6"/>
        <v>75.392473118279554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[27]Dezembro!$E$5</f>
        <v>68.529411764705884</v>
      </c>
      <c r="C31" s="11">
        <f>[27]Dezembro!$E$6</f>
        <v>68</v>
      </c>
      <c r="D31" s="11">
        <f>[27]Dezembro!$E$7</f>
        <v>77.470588235294116</v>
      </c>
      <c r="E31" s="11">
        <f>[27]Dezembro!$E$8</f>
        <v>87.666666666666671</v>
      </c>
      <c r="F31" s="11">
        <f>[27]Dezembro!$E$9</f>
        <v>88.777777777777771</v>
      </c>
      <c r="G31" s="11">
        <f>[27]Dezembro!$E$10</f>
        <v>60.588235294117645</v>
      </c>
      <c r="H31" s="11">
        <f>[27]Dezembro!$E$11</f>
        <v>48.166666666666664</v>
      </c>
      <c r="I31" s="11">
        <f>[27]Dezembro!$E$12</f>
        <v>56.176470588235297</v>
      </c>
      <c r="J31" s="11">
        <f>[27]Dezembro!$E$13</f>
        <v>84.470588235294116</v>
      </c>
      <c r="K31" s="11">
        <f>[27]Dezembro!$E$14</f>
        <v>76.125</v>
      </c>
      <c r="L31" s="11">
        <f>[27]Dezembro!$E$15</f>
        <v>79.529411764705884</v>
      </c>
      <c r="M31" s="11">
        <f>[27]Dezembro!$E$16</f>
        <v>79.5</v>
      </c>
      <c r="N31" s="11">
        <f>[27]Dezembro!$E$17</f>
        <v>63.733333333333334</v>
      </c>
      <c r="O31" s="11">
        <f>[27]Dezembro!$E$18</f>
        <v>79.82352941176471</v>
      </c>
      <c r="P31" s="11">
        <f>[27]Dezembro!$E$19</f>
        <v>72.266666666666666</v>
      </c>
      <c r="Q31" s="11">
        <f>[27]Dezembro!$E$20</f>
        <v>93</v>
      </c>
      <c r="R31" s="11">
        <f>[27]Dezembro!$E$21</f>
        <v>96.692307692307693</v>
      </c>
      <c r="S31" s="11">
        <f>[27]Dezembro!$E$22</f>
        <v>87.13333333333334</v>
      </c>
      <c r="T31" s="11">
        <f>[27]Dezembro!$E$23</f>
        <v>86</v>
      </c>
      <c r="U31" s="11">
        <f>[27]Dezembro!$E$24</f>
        <v>75</v>
      </c>
      <c r="V31" s="11">
        <f>[27]Dezembro!$E$25</f>
        <v>84</v>
      </c>
      <c r="W31" s="11">
        <f>[27]Dezembro!$E$26</f>
        <v>71.529411764705884</v>
      </c>
      <c r="X31" s="11">
        <f>[27]Dezembro!$E$27</f>
        <v>53</v>
      </c>
      <c r="Y31" s="11">
        <f>[27]Dezembro!$E$28</f>
        <v>54.764705882352942</v>
      </c>
      <c r="Z31" s="11">
        <f>[27]Dezembro!$E$29</f>
        <v>64.294117647058826</v>
      </c>
      <c r="AA31" s="11">
        <f>[27]Dezembro!$E$30</f>
        <v>63.058823529411768</v>
      </c>
      <c r="AB31" s="11">
        <f>[27]Dezembro!$E$31</f>
        <v>57.294117647058826</v>
      </c>
      <c r="AC31" s="11">
        <f>[27]Dezembro!$E$32</f>
        <v>54.058823529411768</v>
      </c>
      <c r="AD31" s="11">
        <f>[27]Dezembro!$E$33</f>
        <v>66.9375</v>
      </c>
      <c r="AE31" s="11">
        <f>[27]Dezembro!$E$34</f>
        <v>56.833333333333336</v>
      </c>
      <c r="AF31" s="11">
        <f>[27]Dezembro!$E$35</f>
        <v>66.470588235294116</v>
      </c>
      <c r="AG31" s="93">
        <f t="shared" si="6"/>
        <v>71.641658354822496</v>
      </c>
      <c r="AH31" s="12" t="s">
        <v>47</v>
      </c>
      <c r="AJ31" t="s">
        <v>47</v>
      </c>
    </row>
    <row r="32" spans="1:38" x14ac:dyDescent="0.2">
      <c r="A32" s="58" t="s">
        <v>11</v>
      </c>
      <c r="B32" s="11" t="str">
        <f>[28]Dezembro!$E$5</f>
        <v>*</v>
      </c>
      <c r="C32" s="11" t="str">
        <f>[28]Dezembro!$E$6</f>
        <v>*</v>
      </c>
      <c r="D32" s="11" t="str">
        <f>[28]Dezembro!$E$7</f>
        <v>*</v>
      </c>
      <c r="E32" s="11" t="str">
        <f>[28]Dezembro!$E$8</f>
        <v>*</v>
      </c>
      <c r="F32" s="11" t="str">
        <f>[28]Dezembro!$E$9</f>
        <v>*</v>
      </c>
      <c r="G32" s="11">
        <f>[28]Dezembro!$E$10</f>
        <v>41.6</v>
      </c>
      <c r="H32" s="11">
        <f>[28]Dezembro!$E$11</f>
        <v>59.5</v>
      </c>
      <c r="I32" s="11">
        <f>[28]Dezembro!$E$12</f>
        <v>66.708333333333329</v>
      </c>
      <c r="J32" s="11">
        <f>[28]Dezembro!$E$13</f>
        <v>85.125</v>
      </c>
      <c r="K32" s="11">
        <f>[28]Dezembro!$E$14</f>
        <v>81.583333333333329</v>
      </c>
      <c r="L32" s="11">
        <f>[28]Dezembro!$E$15</f>
        <v>88.769230769230774</v>
      </c>
      <c r="M32" s="11" t="str">
        <f>[28]Dezembro!$E$16</f>
        <v>*</v>
      </c>
      <c r="N32" s="11" t="str">
        <f>[28]Dezembro!$E$17</f>
        <v>*</v>
      </c>
      <c r="O32" s="11" t="str">
        <f>[28]Dezembro!$E$18</f>
        <v>*</v>
      </c>
      <c r="P32" s="11" t="str">
        <f>[28]Dezembro!$E$19</f>
        <v>*</v>
      </c>
      <c r="Q32" s="11" t="str">
        <f>[28]Dezembro!$E$20</f>
        <v>*</v>
      </c>
      <c r="R32" s="11" t="str">
        <f>[28]Dezembro!$E$21</f>
        <v>*</v>
      </c>
      <c r="S32" s="11" t="str">
        <f>[28]Dezembro!$E$22</f>
        <v>*</v>
      </c>
      <c r="T32" s="11" t="str">
        <f>[28]Dezembro!$E$23</f>
        <v>*</v>
      </c>
      <c r="U32" s="11" t="str">
        <f>[28]Dezembro!$E$24</f>
        <v>*</v>
      </c>
      <c r="V32" s="11" t="str">
        <f>[28]Dezembro!$E$25</f>
        <v>*</v>
      </c>
      <c r="W32" s="11" t="str">
        <f>[28]Dezembro!$E$26</f>
        <v>*</v>
      </c>
      <c r="X32" s="11" t="str">
        <f>[28]Dezembro!$E$27</f>
        <v>*</v>
      </c>
      <c r="Y32" s="11" t="str">
        <f>[28]Dezembro!$E$28</f>
        <v>*</v>
      </c>
      <c r="Z32" s="11" t="str">
        <f>[28]Dezembro!$E$29</f>
        <v>*</v>
      </c>
      <c r="AA32" s="11" t="str">
        <f>[28]Dezembro!$E$30</f>
        <v>*</v>
      </c>
      <c r="AB32" s="11" t="str">
        <f>[28]Dezembro!$E$31</f>
        <v>*</v>
      </c>
      <c r="AC32" s="11" t="str">
        <f>[28]Dezembro!$E$32</f>
        <v>*</v>
      </c>
      <c r="AD32" s="11" t="str">
        <f>[28]Dezembro!$E$33</f>
        <v>*</v>
      </c>
      <c r="AE32" s="11" t="str">
        <f>[28]Dezembro!$E$34</f>
        <v>*</v>
      </c>
      <c r="AF32" s="11" t="str">
        <f>[28]Dezembro!$E$35</f>
        <v>*</v>
      </c>
      <c r="AG32" s="93">
        <f t="shared" ref="AG32:AG35" si="7">AVERAGE(B32:AF32)</f>
        <v>70.547649572649576</v>
      </c>
      <c r="AK32" t="s">
        <v>47</v>
      </c>
      <c r="AL32" s="12" t="s">
        <v>47</v>
      </c>
    </row>
    <row r="33" spans="1:38" s="5" customFormat="1" x14ac:dyDescent="0.2">
      <c r="A33" s="58" t="s">
        <v>12</v>
      </c>
      <c r="B33" s="11">
        <f>[29]Dezembro!$E$5</f>
        <v>74.333333333333329</v>
      </c>
      <c r="C33" s="11">
        <f>[29]Dezembro!$E$6</f>
        <v>72</v>
      </c>
      <c r="D33" s="11">
        <f>[29]Dezembro!$E$7</f>
        <v>77.75</v>
      </c>
      <c r="E33" s="11">
        <f>[29]Dezembro!$E$8</f>
        <v>76.75</v>
      </c>
      <c r="F33" s="11">
        <f>[29]Dezembro!$E$9</f>
        <v>85.304347826086953</v>
      </c>
      <c r="G33" s="11">
        <f>[29]Dezembro!$E$10</f>
        <v>68.625</v>
      </c>
      <c r="H33" s="11">
        <f>[29]Dezembro!$E$11</f>
        <v>62.375</v>
      </c>
      <c r="I33" s="11">
        <f>[29]Dezembro!$E$12</f>
        <v>68.173913043478265</v>
      </c>
      <c r="J33" s="11">
        <f>[29]Dezembro!$E$13</f>
        <v>89.083333333333329</v>
      </c>
      <c r="K33" s="11">
        <f>[29]Dezembro!$E$14</f>
        <v>81.708333333333329</v>
      </c>
      <c r="L33" s="11">
        <f>[29]Dezembro!$E$15</f>
        <v>80.083333333333329</v>
      </c>
      <c r="M33" s="11">
        <f>[29]Dezembro!$E$16</f>
        <v>71.666666666666671</v>
      </c>
      <c r="N33" s="11">
        <f>[29]Dezembro!$E$17</f>
        <v>74.416666666666671</v>
      </c>
      <c r="O33" s="11">
        <f>[29]Dezembro!$E$18</f>
        <v>75.666666666666671</v>
      </c>
      <c r="P33" s="11">
        <f>[29]Dezembro!$E$19</f>
        <v>70.291666666666671</v>
      </c>
      <c r="Q33" s="11">
        <f>[29]Dezembro!$E$20</f>
        <v>76.541666666666671</v>
      </c>
      <c r="R33" s="11">
        <f>[29]Dezembro!$E$21</f>
        <v>84</v>
      </c>
      <c r="S33" s="11">
        <f>[29]Dezembro!$E$22</f>
        <v>78</v>
      </c>
      <c r="T33" s="11">
        <f>[29]Dezembro!$E$23</f>
        <v>81.083333333333329</v>
      </c>
      <c r="U33" s="11">
        <f>[29]Dezembro!$E$24</f>
        <v>73.333333333333329</v>
      </c>
      <c r="V33" s="11">
        <f>[29]Dezembro!$E$25</f>
        <v>83.958333333333329</v>
      </c>
      <c r="W33" s="11">
        <f>[29]Dezembro!$E$26</f>
        <v>79.708333333333329</v>
      </c>
      <c r="X33" s="11">
        <f>[29]Dezembro!$E$27</f>
        <v>72.875</v>
      </c>
      <c r="Y33" s="11">
        <f>[29]Dezembro!$E$28</f>
        <v>67.5</v>
      </c>
      <c r="Z33" s="11">
        <f>[29]Dezembro!$E$29</f>
        <v>76.333333333333329</v>
      </c>
      <c r="AA33" s="11">
        <f>[29]Dezembro!$E$30</f>
        <v>75.875</v>
      </c>
      <c r="AB33" s="11">
        <f>[29]Dezembro!$E$31</f>
        <v>71.958333333333329</v>
      </c>
      <c r="AC33" s="11">
        <f>[29]Dezembro!$E$32</f>
        <v>72</v>
      </c>
      <c r="AD33" s="11">
        <f>[29]Dezembro!$E$33</f>
        <v>76.166666666666671</v>
      </c>
      <c r="AE33" s="11">
        <f>[29]Dezembro!$E$34</f>
        <v>69.125</v>
      </c>
      <c r="AF33" s="11">
        <f>[29]Dezembro!$E$35</f>
        <v>82.666666666666671</v>
      </c>
      <c r="AG33" s="93">
        <f t="shared" si="7"/>
        <v>75.785589060308538</v>
      </c>
    </row>
    <row r="34" spans="1:38" x14ac:dyDescent="0.2">
      <c r="A34" s="58" t="s">
        <v>13</v>
      </c>
      <c r="B34" s="11">
        <f>[30]Dezembro!$E$5</f>
        <v>72.400000000000006</v>
      </c>
      <c r="C34" s="11">
        <f>[30]Dezembro!$E$6</f>
        <v>79.230769230769226</v>
      </c>
      <c r="D34" s="11">
        <f>[30]Dezembro!$E$7</f>
        <v>79.333333333333329</v>
      </c>
      <c r="E34" s="11">
        <f>[30]Dezembro!$E$8</f>
        <v>75.428571428571431</v>
      </c>
      <c r="F34" s="11">
        <f>[30]Dezembro!$E$9</f>
        <v>72.583333333333329</v>
      </c>
      <c r="G34" s="11">
        <f>[30]Dezembro!$E$10</f>
        <v>77.416666666666671</v>
      </c>
      <c r="H34" s="11">
        <f>[30]Dezembro!$E$11</f>
        <v>70.291666666666671</v>
      </c>
      <c r="I34" s="11">
        <f>[30]Dezembro!$E$12</f>
        <v>73.375</v>
      </c>
      <c r="J34" s="11">
        <f>[30]Dezembro!$E$13</f>
        <v>90.708333333333329</v>
      </c>
      <c r="K34" s="11">
        <f>[30]Dezembro!$E$14</f>
        <v>82.958333333333329</v>
      </c>
      <c r="L34" s="11">
        <f>[30]Dezembro!$E$15</f>
        <v>73.916666666666671</v>
      </c>
      <c r="M34" s="11">
        <f>[30]Dezembro!$E$16</f>
        <v>68.208333333333329</v>
      </c>
      <c r="N34" s="11">
        <f>[30]Dezembro!$E$17</f>
        <v>76.5</v>
      </c>
      <c r="O34" s="11">
        <f>[30]Dezembro!$E$18</f>
        <v>76.833333333333329</v>
      </c>
      <c r="P34" s="11">
        <f>[30]Dezembro!$E$19</f>
        <v>71.791666666666671</v>
      </c>
      <c r="Q34" s="11">
        <f>[30]Dezembro!$E$20</f>
        <v>70.625</v>
      </c>
      <c r="R34" s="11">
        <f>[30]Dezembro!$E$21</f>
        <v>82.166666666666671</v>
      </c>
      <c r="S34" s="11">
        <f>[30]Dezembro!$E$22</f>
        <v>80.458333333333329</v>
      </c>
      <c r="T34" s="11">
        <f>[30]Dezembro!$E$23</f>
        <v>73.291666666666671</v>
      </c>
      <c r="U34" s="11">
        <f>[30]Dezembro!$E$24</f>
        <v>73.291666666666671</v>
      </c>
      <c r="V34" s="11">
        <f>[30]Dezembro!$E$25</f>
        <v>77.75</v>
      </c>
      <c r="W34" s="11">
        <f>[30]Dezembro!$E$26</f>
        <v>86.041666666666671</v>
      </c>
      <c r="X34" s="11">
        <f>[30]Dezembro!$E$27</f>
        <v>80.125</v>
      </c>
      <c r="Y34" s="11">
        <f>[30]Dezembro!$E$28</f>
        <v>71.333333333333329</v>
      </c>
      <c r="Z34" s="11">
        <f>[30]Dezembro!$E$29</f>
        <v>78.583333333333329</v>
      </c>
      <c r="AA34" s="11">
        <f>[30]Dezembro!$E$30</f>
        <v>78.708333333333329</v>
      </c>
      <c r="AB34" s="11">
        <f>[30]Dezembro!$E$31</f>
        <v>67.291666666666671</v>
      </c>
      <c r="AC34" s="11">
        <f>[30]Dezembro!$E$32</f>
        <v>68.875</v>
      </c>
      <c r="AD34" s="11">
        <f>[30]Dezembro!$E$33</f>
        <v>70.375</v>
      </c>
      <c r="AE34" s="11">
        <f>[30]Dezembro!$E$34</f>
        <v>68.375</v>
      </c>
      <c r="AF34" s="11">
        <f>[30]Dezembro!$E$35</f>
        <v>83.541666666666671</v>
      </c>
      <c r="AG34" s="93">
        <f t="shared" si="7"/>
        <v>75.864817440623895</v>
      </c>
      <c r="AJ34" t="s">
        <v>47</v>
      </c>
    </row>
    <row r="35" spans="1:38" x14ac:dyDescent="0.2">
      <c r="A35" s="58" t="s">
        <v>173</v>
      </c>
      <c r="B35" s="11">
        <f>[31]Dezembro!$E$5</f>
        <v>78.666666666666671</v>
      </c>
      <c r="C35" s="11">
        <f>[31]Dezembro!$E$6</f>
        <v>78.166666666666671</v>
      </c>
      <c r="D35" s="11">
        <f>[31]Dezembro!$E$7</f>
        <v>77.416666666666671</v>
      </c>
      <c r="E35" s="11">
        <f>[31]Dezembro!$E$8</f>
        <v>81.583333333333329</v>
      </c>
      <c r="F35" s="11">
        <f>[31]Dezembro!$E$9</f>
        <v>83.5</v>
      </c>
      <c r="G35" s="11">
        <f>[31]Dezembro!$E$10</f>
        <v>79.375</v>
      </c>
      <c r="H35" s="11">
        <f>[31]Dezembro!$E$11</f>
        <v>68.791666666666671</v>
      </c>
      <c r="I35" s="11">
        <f>[31]Dezembro!$E$12</f>
        <v>64.166666666666671</v>
      </c>
      <c r="J35" s="11">
        <f>[31]Dezembro!$E$13</f>
        <v>73.708333333333329</v>
      </c>
      <c r="K35" s="11">
        <f>[31]Dezembro!$E$14</f>
        <v>80.875</v>
      </c>
      <c r="L35" s="11">
        <f>[31]Dezembro!$E$15</f>
        <v>79.625</v>
      </c>
      <c r="M35" s="11">
        <f>[31]Dezembro!$E$16</f>
        <v>77.958333333333329</v>
      </c>
      <c r="N35" s="11">
        <f>[31]Dezembro!$E$17</f>
        <v>75.833333333333329</v>
      </c>
      <c r="O35" s="11">
        <f>[31]Dezembro!$E$18</f>
        <v>76.916666666666671</v>
      </c>
      <c r="P35" s="11">
        <f>[31]Dezembro!$E$19</f>
        <v>79.458333333333329</v>
      </c>
      <c r="Q35" s="11">
        <f>[31]Dezembro!$E$20</f>
        <v>81.541666666666671</v>
      </c>
      <c r="R35" s="11">
        <f>[31]Dezembro!$E$21</f>
        <v>85</v>
      </c>
      <c r="S35" s="11">
        <f>[31]Dezembro!$E$22</f>
        <v>85.75</v>
      </c>
      <c r="T35" s="11">
        <f>[31]Dezembro!$E$23</f>
        <v>83.791666666666671</v>
      </c>
      <c r="U35" s="11">
        <f>[31]Dezembro!$E$24</f>
        <v>78.666666666666671</v>
      </c>
      <c r="V35" s="11">
        <f>[31]Dezembro!$E$25</f>
        <v>82.375</v>
      </c>
      <c r="W35" s="11">
        <f>[31]Dezembro!$E$26</f>
        <v>81.708333333333329</v>
      </c>
      <c r="X35" s="11">
        <f>[31]Dezembro!$E$27</f>
        <v>74.333333333333329</v>
      </c>
      <c r="Y35" s="11">
        <f>[31]Dezembro!$E$28</f>
        <v>71</v>
      </c>
      <c r="Z35" s="11">
        <f>[31]Dezembro!$E$29</f>
        <v>69.708333333333329</v>
      </c>
      <c r="AA35" s="11">
        <f>[31]Dezembro!$E$30</f>
        <v>76.083333333333329</v>
      </c>
      <c r="AB35" s="11">
        <f>[31]Dezembro!$E$31</f>
        <v>73.875</v>
      </c>
      <c r="AC35" s="11">
        <f>[31]Dezembro!$E$32</f>
        <v>75.166666666666671</v>
      </c>
      <c r="AD35" s="11">
        <f>[31]Dezembro!$E$33</f>
        <v>76.791666666666671</v>
      </c>
      <c r="AE35" s="11">
        <f>[31]Dezembro!$E$34</f>
        <v>74.666666666666671</v>
      </c>
      <c r="AF35" s="11">
        <f>[31]Dezembro!$E$35</f>
        <v>73.75</v>
      </c>
      <c r="AG35" s="93">
        <f t="shared" si="7"/>
        <v>77.42741935483869</v>
      </c>
      <c r="AK35" t="s">
        <v>47</v>
      </c>
    </row>
    <row r="36" spans="1:38" x14ac:dyDescent="0.2">
      <c r="A36" s="58" t="s">
        <v>144</v>
      </c>
      <c r="B36" s="11" t="str">
        <f>[32]Dezembro!$E$5</f>
        <v>*</v>
      </c>
      <c r="C36" s="11" t="str">
        <f>[32]Dezembro!$E$6</f>
        <v>*</v>
      </c>
      <c r="D36" s="11" t="str">
        <f>[32]Dezembro!$E$7</f>
        <v>*</v>
      </c>
      <c r="E36" s="11" t="str">
        <f>[32]Dezembro!$E$8</f>
        <v>*</v>
      </c>
      <c r="F36" s="11" t="str">
        <f>[32]Dezembro!$E$9</f>
        <v>*</v>
      </c>
      <c r="G36" s="11" t="str">
        <f>[32]Dezembro!$E$10</f>
        <v>*</v>
      </c>
      <c r="H36" s="11" t="str">
        <f>[32]Dezembro!$E$11</f>
        <v>*</v>
      </c>
      <c r="I36" s="11" t="str">
        <f>[32]Dezembro!$E$12</f>
        <v>*</v>
      </c>
      <c r="J36" s="11" t="str">
        <f>[32]Dezembro!$E$13</f>
        <v>*</v>
      </c>
      <c r="K36" s="11" t="str">
        <f>[32]Dezembro!$E$14</f>
        <v>*</v>
      </c>
      <c r="L36" s="11" t="str">
        <f>[32]Dezembro!$E$15</f>
        <v>*</v>
      </c>
      <c r="M36" s="11" t="str">
        <f>[32]Dezembro!$E$16</f>
        <v>*</v>
      </c>
      <c r="N36" s="11" t="str">
        <f>[32]Dezembro!$E$17</f>
        <v>*</v>
      </c>
      <c r="O36" s="11" t="str">
        <f>[32]Dezembro!$E$18</f>
        <v>*</v>
      </c>
      <c r="P36" s="11" t="str">
        <f>[32]Dezembro!$E$19</f>
        <v>*</v>
      </c>
      <c r="Q36" s="11" t="str">
        <f>[32]Dezembro!$E$20</f>
        <v>*</v>
      </c>
      <c r="R36" s="11" t="str">
        <f>[32]Dezembro!$E$21</f>
        <v>*</v>
      </c>
      <c r="S36" s="11" t="str">
        <f>[32]Dezembro!$E$22</f>
        <v>*</v>
      </c>
      <c r="T36" s="11" t="str">
        <f>[32]Dezembro!$E$23</f>
        <v>*</v>
      </c>
      <c r="U36" s="11" t="str">
        <f>[32]Dezembro!$E$24</f>
        <v>*</v>
      </c>
      <c r="V36" s="11" t="str">
        <f>[32]Dezembro!$E$25</f>
        <v>*</v>
      </c>
      <c r="W36" s="11" t="str">
        <f>[32]Dezembro!$E$26</f>
        <v>*</v>
      </c>
      <c r="X36" s="11" t="str">
        <f>[32]Dezembro!$E$27</f>
        <v>*</v>
      </c>
      <c r="Y36" s="11" t="str">
        <f>[32]Dezembro!$E$28</f>
        <v>*</v>
      </c>
      <c r="Z36" s="11" t="str">
        <f>[32]Dezembro!$E$29</f>
        <v>*</v>
      </c>
      <c r="AA36" s="11" t="str">
        <f>[32]Dezembro!$E$30</f>
        <v>*</v>
      </c>
      <c r="AB36" s="11" t="str">
        <f>[32]Dezembro!$E$31</f>
        <v>*</v>
      </c>
      <c r="AC36" s="11" t="str">
        <f>[32]Dezembro!$E$32</f>
        <v>*</v>
      </c>
      <c r="AD36" s="11" t="str">
        <f>[32]Dezembro!$E$33</f>
        <v>*</v>
      </c>
      <c r="AE36" s="11" t="str">
        <f>[32]Dezembro!$E$34</f>
        <v>*</v>
      </c>
      <c r="AF36" s="11" t="str">
        <f>[32]Dezembro!$E$35</f>
        <v>*</v>
      </c>
      <c r="AG36" s="93" t="s">
        <v>226</v>
      </c>
      <c r="AK36" t="s">
        <v>47</v>
      </c>
    </row>
    <row r="37" spans="1:38" x14ac:dyDescent="0.2">
      <c r="A37" s="58" t="s">
        <v>14</v>
      </c>
      <c r="B37" s="11">
        <f>[33]Dezembro!$E$5</f>
        <v>76.333333333333329</v>
      </c>
      <c r="C37" s="11">
        <f>[33]Dezembro!$E$6</f>
        <v>78.708333333333329</v>
      </c>
      <c r="D37" s="11">
        <f>[33]Dezembro!$E$7</f>
        <v>83.043478260869563</v>
      </c>
      <c r="E37" s="11">
        <f>[33]Dezembro!$E$8</f>
        <v>76.5</v>
      </c>
      <c r="F37" s="11">
        <f>[33]Dezembro!$E$9</f>
        <v>74</v>
      </c>
      <c r="G37" s="11">
        <f>[33]Dezembro!$E$10</f>
        <v>81.333333333333329</v>
      </c>
      <c r="H37" s="11">
        <f>[33]Dezembro!$E$11</f>
        <v>58.384615384615387</v>
      </c>
      <c r="I37" s="11">
        <f>[33]Dezembro!$E$12</f>
        <v>48.583333333333336</v>
      </c>
      <c r="J37" s="11">
        <f>[33]Dezembro!$E$13</f>
        <v>77</v>
      </c>
      <c r="K37" s="11">
        <f>[33]Dezembro!$E$14</f>
        <v>76.909090909090907</v>
      </c>
      <c r="L37" s="11">
        <f>[33]Dezembro!$E$15</f>
        <v>73.400000000000006</v>
      </c>
      <c r="M37" s="11">
        <f>[33]Dezembro!$E$16</f>
        <v>70.166666666666671</v>
      </c>
      <c r="N37" s="11">
        <f>[33]Dezembro!$E$17</f>
        <v>71.444444444444443</v>
      </c>
      <c r="O37" s="11">
        <f>[33]Dezembro!$E$18</f>
        <v>60.363636363636367</v>
      </c>
      <c r="P37" s="11">
        <f>[33]Dezembro!$E$19</f>
        <v>67.318181818181813</v>
      </c>
      <c r="Q37" s="11">
        <f>[33]Dezembro!$E$20</f>
        <v>61.954545454545453</v>
      </c>
      <c r="R37" s="11">
        <f>[33]Dezembro!$E$21</f>
        <v>77.333333333333329</v>
      </c>
      <c r="S37" s="11">
        <f>[33]Dezembro!$E$22</f>
        <v>80.099999999999994</v>
      </c>
      <c r="T37" s="11">
        <f>[33]Dezembro!$E$23</f>
        <v>72</v>
      </c>
      <c r="U37" s="11">
        <f>[33]Dezembro!$E$24</f>
        <v>62.214285714285715</v>
      </c>
      <c r="V37" s="11">
        <f>[33]Dezembro!$E$25</f>
        <v>72</v>
      </c>
      <c r="W37" s="11">
        <f>[33]Dezembro!$E$26</f>
        <v>79.066666666666663</v>
      </c>
      <c r="X37" s="11">
        <f>[33]Dezembro!$E$27</f>
        <v>78.826086956521735</v>
      </c>
      <c r="Y37" s="11">
        <f>[33]Dezembro!$E$28</f>
        <v>65.769230769230774</v>
      </c>
      <c r="Z37" s="11">
        <f>[33]Dezembro!$E$29</f>
        <v>65.086956521739125</v>
      </c>
      <c r="AA37" s="11">
        <f>[33]Dezembro!$E$30</f>
        <v>62</v>
      </c>
      <c r="AB37" s="11">
        <f>[33]Dezembro!$E$31</f>
        <v>63.75</v>
      </c>
      <c r="AC37" s="11">
        <f>[33]Dezembro!$E$32</f>
        <v>70.708333333333329</v>
      </c>
      <c r="AD37" s="11">
        <f>[33]Dezembro!$E$33</f>
        <v>71.708333333333329</v>
      </c>
      <c r="AE37" s="11">
        <f>[33]Dezembro!$E$34</f>
        <v>65.416666666666671</v>
      </c>
      <c r="AF37" s="11">
        <f>[33]Dezembro!$E$35</f>
        <v>63.291666666666664</v>
      </c>
      <c r="AG37" s="93">
        <f t="shared" ref="AG37:AG38" si="8">AVERAGE(B37:AF37)</f>
        <v>70.474662987005175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[34]Dezembro!$E$5</f>
        <v>84.8125</v>
      </c>
      <c r="C38" s="11">
        <f>[34]Dezembro!$E$6</f>
        <v>84.705882352941174</v>
      </c>
      <c r="D38" s="11">
        <f>[34]Dezembro!$E$7</f>
        <v>85.95</v>
      </c>
      <c r="E38" s="11">
        <f>[34]Dezembro!$E$8</f>
        <v>87.833333333333329</v>
      </c>
      <c r="F38" s="11">
        <f>[34]Dezembro!$E$9</f>
        <v>85.066666666666663</v>
      </c>
      <c r="G38" s="11">
        <f>[34]Dezembro!$E$10</f>
        <v>85.555555555555557</v>
      </c>
      <c r="H38" s="11">
        <f>[34]Dezembro!$E$11</f>
        <v>87.5</v>
      </c>
      <c r="I38" s="11">
        <f>[34]Dezembro!$E$12</f>
        <v>83.857142857142861</v>
      </c>
      <c r="J38" s="11">
        <f>[34]Dezembro!$E$13</f>
        <v>85.047619047619051</v>
      </c>
      <c r="K38" s="11">
        <f>[34]Dezembro!$E$14</f>
        <v>89.5</v>
      </c>
      <c r="L38" s="11">
        <f>[34]Dezembro!$E$15</f>
        <v>89.13333333333334</v>
      </c>
      <c r="M38" s="11">
        <f>[34]Dezembro!$E$16</f>
        <v>85.857142857142861</v>
      </c>
      <c r="N38" s="11">
        <f>[34]Dezembro!$E$17</f>
        <v>83.4375</v>
      </c>
      <c r="O38" s="11">
        <f>[34]Dezembro!$E$18</f>
        <v>85.222222222222229</v>
      </c>
      <c r="P38" s="11">
        <f>[34]Dezembro!$E$19</f>
        <v>86.684210526315795</v>
      </c>
      <c r="Q38" s="11">
        <f>[34]Dezembro!$E$20</f>
        <v>87.8</v>
      </c>
      <c r="R38" s="11">
        <f>[34]Dezembro!$E$21</f>
        <v>86.727272727272734</v>
      </c>
      <c r="S38" s="11">
        <f>[34]Dezembro!$E$22</f>
        <v>90.125</v>
      </c>
      <c r="T38" s="11">
        <f>[34]Dezembro!$E$23</f>
        <v>84.722222222222229</v>
      </c>
      <c r="U38" s="11">
        <f>[34]Dezembro!$E$24</f>
        <v>84.2</v>
      </c>
      <c r="V38" s="11">
        <f>[34]Dezembro!$E$25</f>
        <v>84.368421052631575</v>
      </c>
      <c r="W38" s="11">
        <f>[34]Dezembro!$E$26</f>
        <v>90.347826086956516</v>
      </c>
      <c r="X38" s="11">
        <f>[34]Dezembro!$E$27</f>
        <v>91.2</v>
      </c>
      <c r="Y38" s="11">
        <f>[34]Dezembro!$E$28</f>
        <v>88.84615384615384</v>
      </c>
      <c r="Z38" s="11">
        <f>[34]Dezembro!$E$29</f>
        <v>85</v>
      </c>
      <c r="AA38" s="11">
        <f>[34]Dezembro!$E$30</f>
        <v>83.166666666666671</v>
      </c>
      <c r="AB38" s="11">
        <f>[34]Dezembro!$E$31</f>
        <v>81.666666666666671</v>
      </c>
      <c r="AC38" s="11">
        <f>[34]Dezembro!$E$32</f>
        <v>79.125</v>
      </c>
      <c r="AD38" s="11">
        <f>[34]Dezembro!$E$33</f>
        <v>83.857142857142861</v>
      </c>
      <c r="AE38" s="11">
        <f>[34]Dezembro!$E$34</f>
        <v>82.8</v>
      </c>
      <c r="AF38" s="11">
        <f>[34]Dezembro!$E$35</f>
        <v>84.684210526315795</v>
      </c>
      <c r="AG38" s="93">
        <f t="shared" si="8"/>
        <v>85.767731980783921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[35]Dezembro!$E$5</f>
        <v>74.125</v>
      </c>
      <c r="C39" s="11">
        <f>[35]Dezembro!$E$6</f>
        <v>71.708333333333329</v>
      </c>
      <c r="D39" s="11">
        <f>[35]Dezembro!$E$7</f>
        <v>79.958333333333329</v>
      </c>
      <c r="E39" s="11">
        <f>[35]Dezembro!$E$8</f>
        <v>84.708333333333329</v>
      </c>
      <c r="F39" s="11">
        <f>[35]Dezembro!$E$9</f>
        <v>92.708333333333329</v>
      </c>
      <c r="G39" s="11">
        <f>[35]Dezembro!$E$10</f>
        <v>64.347826086956516</v>
      </c>
      <c r="H39" s="11">
        <f>[35]Dezembro!$E$11</f>
        <v>46.833333333333336</v>
      </c>
      <c r="I39" s="11">
        <f>[35]Dezembro!$E$12</f>
        <v>62.5</v>
      </c>
      <c r="J39" s="11">
        <f>[35]Dezembro!$E$13</f>
        <v>86.625</v>
      </c>
      <c r="K39" s="11">
        <f>[35]Dezembro!$E$14</f>
        <v>85.958333333333329</v>
      </c>
      <c r="L39" s="11">
        <f>[35]Dezembro!$E$15</f>
        <v>81.666666666666671</v>
      </c>
      <c r="M39" s="11">
        <f>[35]Dezembro!$E$16</f>
        <v>79.833333333333329</v>
      </c>
      <c r="N39" s="11">
        <f>[35]Dezembro!$E$17</f>
        <v>72.333333333333329</v>
      </c>
      <c r="O39" s="11">
        <f>[35]Dezembro!$E$18</f>
        <v>78.25</v>
      </c>
      <c r="P39" s="11">
        <f>[35]Dezembro!$E$19</f>
        <v>74.75</v>
      </c>
      <c r="Q39" s="11">
        <f>[35]Dezembro!$E$20</f>
        <v>90.416666666666671</v>
      </c>
      <c r="R39" s="11">
        <f>[35]Dezembro!$E$21</f>
        <v>94.75</v>
      </c>
      <c r="S39" s="11">
        <f>[35]Dezembro!$E$22</f>
        <v>87.875</v>
      </c>
      <c r="T39" s="11">
        <f>[35]Dezembro!$E$23</f>
        <v>83.666666666666671</v>
      </c>
      <c r="U39" s="11">
        <f>[35]Dezembro!$E$24</f>
        <v>75.416666666666671</v>
      </c>
      <c r="V39" s="11">
        <f>[35]Dezembro!$E$25</f>
        <v>85.833333333333329</v>
      </c>
      <c r="W39" s="11">
        <f>[35]Dezembro!$E$26</f>
        <v>76.791666666666671</v>
      </c>
      <c r="X39" s="11">
        <f>[35]Dezembro!$E$27</f>
        <v>57.25</v>
      </c>
      <c r="Y39" s="11">
        <f>[35]Dezembro!$E$28</f>
        <v>63.875</v>
      </c>
      <c r="Z39" s="11">
        <f>[35]Dezembro!$E$29</f>
        <v>74.041666666666671</v>
      </c>
      <c r="AA39" s="11">
        <f>[35]Dezembro!$E$30</f>
        <v>67.333333333333329</v>
      </c>
      <c r="AB39" s="11">
        <f>[35]Dezembro!$E$31</f>
        <v>65</v>
      </c>
      <c r="AC39" s="11">
        <f>[35]Dezembro!$E$32</f>
        <v>60.791666666666664</v>
      </c>
      <c r="AD39" s="11">
        <f>[35]Dezembro!$E$33</f>
        <v>67.958333333333329</v>
      </c>
      <c r="AE39" s="11">
        <f>[35]Dezembro!$E$34</f>
        <v>62.75</v>
      </c>
      <c r="AF39" s="11">
        <f>[35]Dezembro!$E$35</f>
        <v>64.5</v>
      </c>
      <c r="AG39" s="93">
        <f t="shared" ref="AG39:AG41" si="9">AVERAGE(B39:AF39)</f>
        <v>74.663101916783546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[36]Dezembro!$E$5</f>
        <v>73.375</v>
      </c>
      <c r="C40" s="11">
        <f>[36]Dezembro!$E$6</f>
        <v>62.833333333333336</v>
      </c>
      <c r="D40" s="11">
        <f>[36]Dezembro!$E$7</f>
        <v>64</v>
      </c>
      <c r="E40" s="11">
        <f>[36]Dezembro!$E$8</f>
        <v>63.722222222222221</v>
      </c>
      <c r="F40" s="11">
        <f>[36]Dezembro!$E$9</f>
        <v>82.266666666666666</v>
      </c>
      <c r="G40" s="11">
        <f>[36]Dezembro!$E$10</f>
        <v>67.416666666666671</v>
      </c>
      <c r="H40" s="11">
        <f>[36]Dezembro!$E$11</f>
        <v>57.541666666666664</v>
      </c>
      <c r="I40" s="11">
        <f>[36]Dezembro!$E$12</f>
        <v>68.541666666666671</v>
      </c>
      <c r="J40" s="11">
        <f>[36]Dezembro!$E$13</f>
        <v>85.75</v>
      </c>
      <c r="K40" s="11">
        <f>[36]Dezembro!$E$14</f>
        <v>81.416666666666671</v>
      </c>
      <c r="L40" s="11">
        <f>[36]Dezembro!$E$15</f>
        <v>78.208333333333329</v>
      </c>
      <c r="M40" s="11">
        <f>[36]Dezembro!$E$16</f>
        <v>70.791666666666671</v>
      </c>
      <c r="N40" s="11">
        <f>[36]Dezembro!$E$17</f>
        <v>68.041666666666671</v>
      </c>
      <c r="O40" s="11">
        <f>[36]Dezembro!$E$18</f>
        <v>67.875</v>
      </c>
      <c r="P40" s="11">
        <f>[36]Dezembro!$E$19</f>
        <v>64.125</v>
      </c>
      <c r="Q40" s="11">
        <f>[36]Dezembro!$E$20</f>
        <v>84.916666666666671</v>
      </c>
      <c r="R40" s="11">
        <f>[36]Dezembro!$E$21</f>
        <v>90</v>
      </c>
      <c r="S40" s="11">
        <f>[36]Dezembro!$E$22</f>
        <v>81.208333333333329</v>
      </c>
      <c r="T40" s="11">
        <f>[36]Dezembro!$E$23</f>
        <v>72.75</v>
      </c>
      <c r="U40" s="11">
        <f>[36]Dezembro!$E$24</f>
        <v>67.041666666666671</v>
      </c>
      <c r="V40" s="11">
        <f>[36]Dezembro!$E$25</f>
        <v>82.208333333333329</v>
      </c>
      <c r="W40" s="11">
        <f>[36]Dezembro!$E$26</f>
        <v>77.875</v>
      </c>
      <c r="X40" s="11">
        <f>[36]Dezembro!$E$27</f>
        <v>63.458333333333336</v>
      </c>
      <c r="Y40" s="11">
        <f>[36]Dezembro!$E$28</f>
        <v>65.125</v>
      </c>
      <c r="Z40" s="11">
        <f>[36]Dezembro!$E$29</f>
        <v>61</v>
      </c>
      <c r="AA40" s="11">
        <f>[36]Dezembro!$E$30</f>
        <v>65.958333333333329</v>
      </c>
      <c r="AB40" s="11">
        <f>[36]Dezembro!$E$31</f>
        <v>65.875</v>
      </c>
      <c r="AC40" s="11">
        <f>[36]Dezembro!$E$32</f>
        <v>64.291666666666671</v>
      </c>
      <c r="AD40" s="11">
        <f>[36]Dezembro!$E$33</f>
        <v>69.571428571428569</v>
      </c>
      <c r="AE40" s="11" t="str">
        <f>[36]Dezembro!$E$34</f>
        <v>*</v>
      </c>
      <c r="AF40" s="11" t="str">
        <f>[36]Dezembro!$E$35</f>
        <v>*</v>
      </c>
      <c r="AG40" s="93">
        <f t="shared" si="9"/>
        <v>71.282252326217844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[37]Dezembro!$E$5</f>
        <v>81.666666666666671</v>
      </c>
      <c r="C41" s="11">
        <f>[37]Dezembro!$E$6</f>
        <v>84.041666666666671</v>
      </c>
      <c r="D41" s="11">
        <f>[37]Dezembro!$E$7</f>
        <v>82.041666666666671</v>
      </c>
      <c r="E41" s="11">
        <f>[37]Dezembro!$E$8</f>
        <v>82.791666666666671</v>
      </c>
      <c r="F41" s="11">
        <f>[37]Dezembro!$E$9</f>
        <v>89.708333333333329</v>
      </c>
      <c r="G41" s="11">
        <f>[37]Dezembro!$E$10</f>
        <v>81.541666666666671</v>
      </c>
      <c r="H41" s="11">
        <f>[37]Dezembro!$E$11</f>
        <v>66.125</v>
      </c>
      <c r="I41" s="11">
        <f>[37]Dezembro!$E$12</f>
        <v>64.125</v>
      </c>
      <c r="J41" s="11">
        <f>[37]Dezembro!$E$13</f>
        <v>77.916666666666671</v>
      </c>
      <c r="K41" s="11">
        <f>[37]Dezembro!$E$14</f>
        <v>80.875</v>
      </c>
      <c r="L41" s="11">
        <f>[37]Dezembro!$E$15</f>
        <v>89.666666666666671</v>
      </c>
      <c r="M41" s="11">
        <f>[37]Dezembro!$E$16</f>
        <v>84.125</v>
      </c>
      <c r="N41" s="11">
        <f>[37]Dezembro!$E$17</f>
        <v>82.458333333333329</v>
      </c>
      <c r="O41" s="11">
        <f>[37]Dezembro!$E$18</f>
        <v>86.416666666666671</v>
      </c>
      <c r="P41" s="11">
        <f>[37]Dezembro!$E$19</f>
        <v>83.75</v>
      </c>
      <c r="Q41" s="11">
        <f>[37]Dezembro!$E$20</f>
        <v>81</v>
      </c>
      <c r="R41" s="11">
        <f>[37]Dezembro!$E$21</f>
        <v>89.333333333333329</v>
      </c>
      <c r="S41" s="11">
        <f>[37]Dezembro!$E$22</f>
        <v>85.666666666666671</v>
      </c>
      <c r="T41" s="11">
        <f>[37]Dezembro!$E$23</f>
        <v>82.166666666666671</v>
      </c>
      <c r="U41" s="11">
        <f>[37]Dezembro!$E$24</f>
        <v>75.791666666666671</v>
      </c>
      <c r="V41" s="11">
        <f>[37]Dezembro!$E$25</f>
        <v>88.666666666666671</v>
      </c>
      <c r="W41" s="11">
        <f>[37]Dezembro!$E$26</f>
        <v>91.75</v>
      </c>
      <c r="X41" s="11">
        <f>[37]Dezembro!$E$27</f>
        <v>78.875</v>
      </c>
      <c r="Y41" s="11">
        <f>[37]Dezembro!$E$28</f>
        <v>72.041666666666671</v>
      </c>
      <c r="Z41" s="11">
        <f>[37]Dezembro!$E$29</f>
        <v>69.833333333333329</v>
      </c>
      <c r="AA41" s="11">
        <f>[37]Dezembro!$E$30</f>
        <v>75.833333333333329</v>
      </c>
      <c r="AB41" s="11">
        <f>[37]Dezembro!$E$31</f>
        <v>76.166666666666671</v>
      </c>
      <c r="AC41" s="11">
        <f>[37]Dezembro!$E$32</f>
        <v>75.375</v>
      </c>
      <c r="AD41" s="11">
        <f>[37]Dezembro!$E$33</f>
        <v>69.833333333333329</v>
      </c>
      <c r="AE41" s="11">
        <f>[37]Dezembro!$E$34</f>
        <v>68.416666666666671</v>
      </c>
      <c r="AF41" s="11">
        <f>[37]Dezembro!$E$35</f>
        <v>65.666666666666671</v>
      </c>
      <c r="AG41" s="93">
        <f t="shared" si="9"/>
        <v>79.473118279569889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[38]Dezembro!$E$5</f>
        <v>83.208333333333329</v>
      </c>
      <c r="C42" s="11">
        <f>[38]Dezembro!$E$6</f>
        <v>83.583333333333329</v>
      </c>
      <c r="D42" s="11">
        <f>[38]Dezembro!$E$7</f>
        <v>84.166666666666671</v>
      </c>
      <c r="E42" s="11">
        <f>[38]Dezembro!$E$8</f>
        <v>90.083333333333329</v>
      </c>
      <c r="F42" s="11">
        <f>[38]Dezembro!$E$9</f>
        <v>94.166666666666671</v>
      </c>
      <c r="G42" s="11">
        <f>[38]Dezembro!$E$10</f>
        <v>70.625</v>
      </c>
      <c r="H42" s="11">
        <f>[38]Dezembro!$E$11</f>
        <v>65.666666666666671</v>
      </c>
      <c r="I42" s="11">
        <f>[38]Dezembro!$E$12</f>
        <v>68.166666666666671</v>
      </c>
      <c r="J42" s="11">
        <f>[38]Dezembro!$E$13</f>
        <v>86.5</v>
      </c>
      <c r="K42" s="11">
        <f>[38]Dezembro!$E$14</f>
        <v>84.208333333333329</v>
      </c>
      <c r="L42" s="11">
        <f>[38]Dezembro!$E$15</f>
        <v>85.541666666666671</v>
      </c>
      <c r="M42" s="11">
        <f>[38]Dezembro!$E$16</f>
        <v>81.708333333333329</v>
      </c>
      <c r="N42" s="11">
        <f>[38]Dezembro!$E$17</f>
        <v>79.583333333333329</v>
      </c>
      <c r="O42" s="11">
        <f>[38]Dezembro!$E$18</f>
        <v>83.583333333333329</v>
      </c>
      <c r="P42" s="11">
        <f>[38]Dezembro!$E$19</f>
        <v>81.875</v>
      </c>
      <c r="Q42" s="11">
        <f>[38]Dezembro!$E$20</f>
        <v>89.333333333333329</v>
      </c>
      <c r="R42" s="11">
        <f>[38]Dezembro!$E$21</f>
        <v>92.625</v>
      </c>
      <c r="S42" s="11">
        <f>[38]Dezembro!$E$22</f>
        <v>91.130434782608702</v>
      </c>
      <c r="T42" s="11">
        <f>[38]Dezembro!$E$23</f>
        <v>85.291666666666671</v>
      </c>
      <c r="U42" s="11">
        <f>[38]Dezembro!$E$24</f>
        <v>78.708333333333329</v>
      </c>
      <c r="V42" s="11">
        <f>[38]Dezembro!$E$25</f>
        <v>90.708333333333329</v>
      </c>
      <c r="W42" s="11">
        <f>[38]Dezembro!$E$26</f>
        <v>82</v>
      </c>
      <c r="X42" s="11">
        <f>[38]Dezembro!$E$27</f>
        <v>69.916666666666671</v>
      </c>
      <c r="Y42" s="11">
        <f>[38]Dezembro!$E$28</f>
        <v>72.458333333333329</v>
      </c>
      <c r="Z42" s="11">
        <f>[38]Dezembro!$E$29</f>
        <v>69.291666666666671</v>
      </c>
      <c r="AA42" s="11">
        <f>[38]Dezembro!$E$30</f>
        <v>74.583333333333329</v>
      </c>
      <c r="AB42" s="11">
        <f>[38]Dezembro!$E$31</f>
        <v>73.791666666666671</v>
      </c>
      <c r="AC42" s="11">
        <f>[38]Dezembro!$E$32</f>
        <v>76.791666666666671</v>
      </c>
      <c r="AD42" s="11">
        <f>[38]Dezembro!$E$33</f>
        <v>79.041666666666671</v>
      </c>
      <c r="AE42" s="11">
        <f>[38]Dezembro!$E$34</f>
        <v>70.208333333333329</v>
      </c>
      <c r="AF42" s="11">
        <f>[38]Dezembro!$E$35</f>
        <v>71.916666666666671</v>
      </c>
      <c r="AG42" s="93">
        <f t="shared" ref="AG42:AG43" si="10">AVERAGE(B42:AF42)</f>
        <v>80.337540906965856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[39]Dezembro!$E$5</f>
        <v>89.708333333333329</v>
      </c>
      <c r="C43" s="11">
        <f>[39]Dezembro!$E$6</f>
        <v>85.958333333333329</v>
      </c>
      <c r="D43" s="11">
        <f>[39]Dezembro!$E$7</f>
        <v>87.208333333333329</v>
      </c>
      <c r="E43" s="11">
        <f>[39]Dezembro!$E$8</f>
        <v>87.875</v>
      </c>
      <c r="F43" s="11">
        <f>[39]Dezembro!$E$9</f>
        <v>93</v>
      </c>
      <c r="G43" s="11">
        <f>[39]Dezembro!$E$10</f>
        <v>81.833333333333329</v>
      </c>
      <c r="H43" s="11">
        <f>[39]Dezembro!$E$11</f>
        <v>64</v>
      </c>
      <c r="I43" s="11">
        <f>[39]Dezembro!$E$12</f>
        <v>70.166666666666671</v>
      </c>
      <c r="J43" s="11">
        <f>[39]Dezembro!$E$13</f>
        <v>88.166666666666671</v>
      </c>
      <c r="K43" s="11">
        <f>[39]Dezembro!$E$14</f>
        <v>86.416666666666671</v>
      </c>
      <c r="L43" s="11">
        <f>[39]Dezembro!$E$15</f>
        <v>96.083333333333329</v>
      </c>
      <c r="M43" s="11">
        <f>[39]Dezembro!$E$16</f>
        <v>90.333333333333329</v>
      </c>
      <c r="N43" s="11">
        <f>[39]Dezembro!$E$17</f>
        <v>85.583333333333329</v>
      </c>
      <c r="O43" s="11">
        <f>[39]Dezembro!$E$18</f>
        <v>87.25</v>
      </c>
      <c r="P43" s="11">
        <f>[39]Dezembro!$E$19</f>
        <v>84.916666666666671</v>
      </c>
      <c r="Q43" s="11">
        <f>[39]Dezembro!$E$20</f>
        <v>94.583333333333329</v>
      </c>
      <c r="R43" s="11">
        <f>[39]Dezembro!$E$21</f>
        <v>95.583333333333329</v>
      </c>
      <c r="S43" s="11">
        <f>[39]Dezembro!$E$22</f>
        <v>92.125</v>
      </c>
      <c r="T43" s="11">
        <f>[39]Dezembro!$E$23</f>
        <v>87.375</v>
      </c>
      <c r="U43" s="11">
        <f>[39]Dezembro!$E$24</f>
        <v>84.875</v>
      </c>
      <c r="V43" s="11">
        <f>[39]Dezembro!$E$25</f>
        <v>95.708333333333329</v>
      </c>
      <c r="W43" s="11">
        <f>[39]Dezembro!$E$26</f>
        <v>89.5</v>
      </c>
      <c r="X43" s="11">
        <f>[39]Dezembro!$E$27</f>
        <v>80</v>
      </c>
      <c r="Y43" s="11">
        <f>[39]Dezembro!$E$28</f>
        <v>76.041666666666671</v>
      </c>
      <c r="Z43" s="11">
        <f>[39]Dezembro!$E$29</f>
        <v>70.5</v>
      </c>
      <c r="AA43" s="11">
        <f>[39]Dezembro!$E$30</f>
        <v>72.75</v>
      </c>
      <c r="AB43" s="11">
        <f>[39]Dezembro!$E$31</f>
        <v>69.083333333333329</v>
      </c>
      <c r="AC43" s="11">
        <f>[39]Dezembro!$E$32</f>
        <v>71.708333333333329</v>
      </c>
      <c r="AD43" s="11">
        <f>[39]Dezembro!$E$33</f>
        <v>76.958333333333329</v>
      </c>
      <c r="AE43" s="11">
        <f>[39]Dezembro!$E$34</f>
        <v>72.666666666666671</v>
      </c>
      <c r="AF43" s="11">
        <f>[39]Dezembro!$E$35</f>
        <v>66.875</v>
      </c>
      <c r="AG43" s="93">
        <f t="shared" si="10"/>
        <v>83.05913978494624</v>
      </c>
      <c r="AK43" t="s">
        <v>47</v>
      </c>
    </row>
    <row r="44" spans="1:38" x14ac:dyDescent="0.2">
      <c r="A44" s="58" t="s">
        <v>18</v>
      </c>
      <c r="B44" s="11">
        <f>[40]Dezembro!$E$5</f>
        <v>78.75</v>
      </c>
      <c r="C44" s="11">
        <f>[40]Dezembro!$E$6</f>
        <v>84.458333333333329</v>
      </c>
      <c r="D44" s="11">
        <f>[40]Dezembro!$E$7</f>
        <v>87.75</v>
      </c>
      <c r="E44" s="11">
        <f>[40]Dezembro!$E$8</f>
        <v>89.958333333333329</v>
      </c>
      <c r="F44" s="11">
        <f>[40]Dezembro!$E$9</f>
        <v>93.083333333333329</v>
      </c>
      <c r="G44" s="11">
        <f>[40]Dezembro!$E$10</f>
        <v>89.416666666666671</v>
      </c>
      <c r="H44" s="11">
        <f>[40]Dezembro!$E$11</f>
        <v>76.583333333333329</v>
      </c>
      <c r="I44" s="11">
        <f>[40]Dezembro!$E$12</f>
        <v>73.5</v>
      </c>
      <c r="J44" s="11">
        <f>[40]Dezembro!$E$13</f>
        <v>89.708333333333329</v>
      </c>
      <c r="K44" s="11">
        <f>[40]Dezembro!$E$14</f>
        <v>86.625</v>
      </c>
      <c r="L44" s="11">
        <f>[40]Dezembro!$E$15</f>
        <v>83.25</v>
      </c>
      <c r="M44" s="11">
        <f>[40]Dezembro!$E$16</f>
        <v>79.958333333333329</v>
      </c>
      <c r="N44" s="11">
        <f>[40]Dezembro!$E$17</f>
        <v>81.416666666666671</v>
      </c>
      <c r="O44" s="11">
        <f>[40]Dezembro!$E$18</f>
        <v>79.875</v>
      </c>
      <c r="P44" s="11">
        <f>[40]Dezembro!$E$19</f>
        <v>85.458333333333329</v>
      </c>
      <c r="Q44" s="11">
        <f>[40]Dezembro!$E$20</f>
        <v>84.583333333333329</v>
      </c>
      <c r="R44" s="11">
        <f>[40]Dezembro!$E$21</f>
        <v>92.875</v>
      </c>
      <c r="S44" s="11">
        <f>[40]Dezembro!$E$22</f>
        <v>87.625</v>
      </c>
      <c r="T44" s="11">
        <f>[40]Dezembro!$E$23</f>
        <v>79.791666666666671</v>
      </c>
      <c r="U44" s="11">
        <f>[40]Dezembro!$E$24</f>
        <v>72.625</v>
      </c>
      <c r="V44" s="11">
        <f>[40]Dezembro!$E$25</f>
        <v>86.375</v>
      </c>
      <c r="W44" s="11">
        <f>[40]Dezembro!$E$26</f>
        <v>95.083333333333329</v>
      </c>
      <c r="X44" s="11">
        <f>[40]Dezembro!$E$27</f>
        <v>86.458333333333329</v>
      </c>
      <c r="Y44" s="11">
        <f>[40]Dezembro!$E$28</f>
        <v>76.291666666666671</v>
      </c>
      <c r="Z44" s="11">
        <f>[40]Dezembro!$E$29</f>
        <v>81.5</v>
      </c>
      <c r="AA44" s="11">
        <f>[40]Dezembro!$E$30</f>
        <v>84.041666666666671</v>
      </c>
      <c r="AB44" s="11">
        <f>[40]Dezembro!$E$31</f>
        <v>76.625</v>
      </c>
      <c r="AC44" s="11">
        <f>[40]Dezembro!$E$32</f>
        <v>79.916666666666671</v>
      </c>
      <c r="AD44" s="11">
        <f>[40]Dezembro!$E$33</f>
        <v>74.291666666666671</v>
      </c>
      <c r="AE44" s="11">
        <f>[40]Dezembro!$E$34</f>
        <v>71.958333333333329</v>
      </c>
      <c r="AF44" s="11">
        <f>[40]Dezembro!$E$35</f>
        <v>83.791666666666671</v>
      </c>
      <c r="AG44" s="93">
        <f t="shared" ref="AG44:AG45" si="11">AVERAGE(B44:AF44)</f>
        <v>83.020161290322562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[41]Dezembro!$E$5</f>
        <v>81.416666666666671</v>
      </c>
      <c r="C45" s="11">
        <f>[41]Dezembro!$E$6</f>
        <v>81.458333333333329</v>
      </c>
      <c r="D45" s="11">
        <f>[41]Dezembro!$E$7</f>
        <v>83.583333333333329</v>
      </c>
      <c r="E45" s="11">
        <f>[41]Dezembro!$E$8</f>
        <v>78.208333333333329</v>
      </c>
      <c r="F45" s="11">
        <f>[41]Dezembro!$E$9</f>
        <v>80.75</v>
      </c>
      <c r="G45" s="11">
        <f>[41]Dezembro!$E$10</f>
        <v>84.166666666666671</v>
      </c>
      <c r="H45" s="11">
        <f>[41]Dezembro!$E$11</f>
        <v>67.833333333333329</v>
      </c>
      <c r="I45" s="11">
        <f>[41]Dezembro!$E$12</f>
        <v>63.875</v>
      </c>
      <c r="J45" s="11">
        <f>[41]Dezembro!$E$13</f>
        <v>73.208333333333329</v>
      </c>
      <c r="K45" s="11">
        <f>[41]Dezembro!$E$14</f>
        <v>80.916666666666671</v>
      </c>
      <c r="L45" s="11">
        <f>[41]Dezembro!$E$15</f>
        <v>91.416666666666671</v>
      </c>
      <c r="M45" s="11">
        <f>[41]Dezembro!$E$16</f>
        <v>86.958333333333329</v>
      </c>
      <c r="N45" s="11">
        <f>[41]Dezembro!$E$17</f>
        <v>81.875</v>
      </c>
      <c r="O45" s="11">
        <f>[41]Dezembro!$E$18</f>
        <v>81.541666666666671</v>
      </c>
      <c r="P45" s="11">
        <f>[41]Dezembro!$E$19</f>
        <v>74.875</v>
      </c>
      <c r="Q45" s="11">
        <f>[41]Dezembro!$E$20</f>
        <v>74</v>
      </c>
      <c r="R45" s="11">
        <f>[41]Dezembro!$E$21</f>
        <v>84.583333333333329</v>
      </c>
      <c r="S45" s="11">
        <f>[41]Dezembro!$E$22</f>
        <v>86.958333333333329</v>
      </c>
      <c r="T45" s="11">
        <f>[41]Dezembro!$E$23</f>
        <v>81.833333333333329</v>
      </c>
      <c r="U45" s="11">
        <f>[41]Dezembro!$E$24</f>
        <v>75.875</v>
      </c>
      <c r="V45" s="11">
        <f>[41]Dezembro!$E$25</f>
        <v>82.541666666666671</v>
      </c>
      <c r="W45" s="11">
        <f>[41]Dezembro!$E$26</f>
        <v>90.333333333333329</v>
      </c>
      <c r="X45" s="11">
        <f>[41]Dezembro!$E$27</f>
        <v>88.166666666666671</v>
      </c>
      <c r="Y45" s="11">
        <f>[41]Dezembro!$E$28</f>
        <v>81.625</v>
      </c>
      <c r="Z45" s="11">
        <f>[41]Dezembro!$E$29</f>
        <v>72.041666666666671</v>
      </c>
      <c r="AA45" s="11">
        <f>[41]Dezembro!$E$30</f>
        <v>69.708333333333329</v>
      </c>
      <c r="AB45" s="11">
        <f>[41]Dezembro!$E$31</f>
        <v>71.833333333333329</v>
      </c>
      <c r="AC45" s="11">
        <f>[41]Dezembro!$E$32</f>
        <v>71</v>
      </c>
      <c r="AD45" s="11">
        <f>[41]Dezembro!$E$33</f>
        <v>68.666666666666671</v>
      </c>
      <c r="AE45" s="11">
        <f>[41]Dezembro!$E$34</f>
        <v>64.708333333333329</v>
      </c>
      <c r="AF45" s="11">
        <f>[41]Dezembro!$E$35</f>
        <v>62.291666666666664</v>
      </c>
      <c r="AG45" s="93">
        <f t="shared" si="11"/>
        <v>78.008064516129039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[42]Dezembro!$E$5</f>
        <v>84.375</v>
      </c>
      <c r="C46" s="11">
        <f>[42]Dezembro!$E$6</f>
        <v>71.333333333333329</v>
      </c>
      <c r="D46" s="11">
        <f>[42]Dezembro!$E$7</f>
        <v>75.125</v>
      </c>
      <c r="E46" s="11">
        <f>[42]Dezembro!$E$8</f>
        <v>90.875</v>
      </c>
      <c r="F46" s="11">
        <f>[42]Dezembro!$E$9</f>
        <v>86.458333333333329</v>
      </c>
      <c r="G46" s="11">
        <f>[42]Dezembro!$E$10</f>
        <v>64.833333333333329</v>
      </c>
      <c r="H46" s="11">
        <f>[42]Dezembro!$E$11</f>
        <v>56.666666666666664</v>
      </c>
      <c r="I46" s="11">
        <f>[42]Dezembro!$E$12</f>
        <v>72</v>
      </c>
      <c r="J46" s="11">
        <f>[42]Dezembro!$E$13</f>
        <v>92.875</v>
      </c>
      <c r="K46" s="11">
        <f>[42]Dezembro!$E$14</f>
        <v>81.916666666666671</v>
      </c>
      <c r="L46" s="11">
        <f>[42]Dezembro!$E$15</f>
        <v>80.583333333333329</v>
      </c>
      <c r="M46" s="11">
        <f>[42]Dezembro!$E$16</f>
        <v>86.541666666666671</v>
      </c>
      <c r="N46" s="11">
        <f>[42]Dezembro!$E$17</f>
        <v>78.666666666666671</v>
      </c>
      <c r="O46" s="11">
        <f>[42]Dezembro!$E$18</f>
        <v>78.541666666666671</v>
      </c>
      <c r="P46" s="11">
        <f>[42]Dezembro!$E$19</f>
        <v>76.75</v>
      </c>
      <c r="Q46" s="11">
        <f>[42]Dezembro!$E$20</f>
        <v>95.791666666666671</v>
      </c>
      <c r="R46" s="11">
        <f>[42]Dezembro!$E$21</f>
        <v>93.5</v>
      </c>
      <c r="S46" s="11">
        <f>[42]Dezembro!$E$22</f>
        <v>84.041666666666671</v>
      </c>
      <c r="T46" s="11">
        <f>[42]Dezembro!$E$23</f>
        <v>89.208333333333329</v>
      </c>
      <c r="U46" s="11">
        <f>[42]Dezembro!$E$24</f>
        <v>86.208333333333329</v>
      </c>
      <c r="V46" s="11">
        <f>[42]Dezembro!$E$25</f>
        <v>86.291666666666671</v>
      </c>
      <c r="W46" s="11">
        <f>[42]Dezembro!$E$26</f>
        <v>75.375</v>
      </c>
      <c r="X46" s="11">
        <f>[42]Dezembro!$E$27</f>
        <v>67.791666666666671</v>
      </c>
      <c r="Y46" s="11">
        <f>[42]Dezembro!$E$28</f>
        <v>58</v>
      </c>
      <c r="Z46" s="11">
        <f>[42]Dezembro!$E$29</f>
        <v>66.208333333333329</v>
      </c>
      <c r="AA46" s="11">
        <f>[42]Dezembro!$E$30</f>
        <v>67.166666666666671</v>
      </c>
      <c r="AB46" s="11">
        <f>[42]Dezembro!$E$31</f>
        <v>62.125</v>
      </c>
      <c r="AC46" s="11">
        <f>[42]Dezembro!$E$32</f>
        <v>63.291666666666664</v>
      </c>
      <c r="AD46" s="11">
        <f>[42]Dezembro!$E$33</f>
        <v>65.625</v>
      </c>
      <c r="AE46" s="11">
        <f>[42]Dezembro!$E$34</f>
        <v>58.208333333333336</v>
      </c>
      <c r="AF46" s="11">
        <f>[42]Dezembro!$E$35</f>
        <v>68.541666666666671</v>
      </c>
      <c r="AG46" s="93">
        <f t="shared" ref="AG46:AG49" si="12">AVERAGE(B46:AF46)</f>
        <v>76.287634408602145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[43]Dezembro!$E$5</f>
        <v>77.541666666666671</v>
      </c>
      <c r="C47" s="11">
        <f>[43]Dezembro!$E$6</f>
        <v>83.208333333333329</v>
      </c>
      <c r="D47" s="11">
        <f>[43]Dezembro!$E$7</f>
        <v>83.333333333333329</v>
      </c>
      <c r="E47" s="11">
        <f>[43]Dezembro!$E$8</f>
        <v>78.416666666666671</v>
      </c>
      <c r="F47" s="11">
        <f>[43]Dezembro!$E$9</f>
        <v>88.833333333333329</v>
      </c>
      <c r="G47" s="11">
        <f>[43]Dezembro!$E$10</f>
        <v>74</v>
      </c>
      <c r="H47" s="11">
        <f>[43]Dezembro!$E$11</f>
        <v>60.208333333333336</v>
      </c>
      <c r="I47" s="11">
        <f>[43]Dezembro!$E$12</f>
        <v>60.583333333333336</v>
      </c>
      <c r="J47" s="11">
        <f>[43]Dezembro!$E$13</f>
        <v>88.833333333333329</v>
      </c>
      <c r="K47" s="11">
        <f>[43]Dezembro!$E$14</f>
        <v>81.875</v>
      </c>
      <c r="L47" s="11">
        <f>[43]Dezembro!$E$15</f>
        <v>82.416666666666671</v>
      </c>
      <c r="M47" s="11">
        <f>[43]Dezembro!$E$16</f>
        <v>76.625</v>
      </c>
      <c r="N47" s="11">
        <f>[43]Dezembro!$E$17</f>
        <v>77.375</v>
      </c>
      <c r="O47" s="11">
        <f>[43]Dezembro!$E$18</f>
        <v>80.625</v>
      </c>
      <c r="P47" s="11">
        <f>[43]Dezembro!$E$19</f>
        <v>73.125</v>
      </c>
      <c r="Q47" s="11">
        <f>[43]Dezembro!$E$20</f>
        <v>76.875</v>
      </c>
      <c r="R47" s="11">
        <f>[43]Dezembro!$E$21</f>
        <v>87.333333333333329</v>
      </c>
      <c r="S47" s="11">
        <f>[43]Dezembro!$E$22</f>
        <v>83.125</v>
      </c>
      <c r="T47" s="11">
        <f>[43]Dezembro!$E$23</f>
        <v>76.791666666666671</v>
      </c>
      <c r="U47" s="11">
        <f>[43]Dezembro!$E$24</f>
        <v>69.333333333333329</v>
      </c>
      <c r="V47" s="11">
        <f>[43]Dezembro!$E$25</f>
        <v>86.5</v>
      </c>
      <c r="W47" s="11">
        <f>[43]Dezembro!$E$26</f>
        <v>85.083333333333329</v>
      </c>
      <c r="X47" s="11">
        <f>[43]Dezembro!$E$27</f>
        <v>73.791666666666671</v>
      </c>
      <c r="Y47" s="11">
        <f>[43]Dezembro!$E$28</f>
        <v>65.416666666666671</v>
      </c>
      <c r="Z47" s="11">
        <f>[43]Dezembro!$E$29</f>
        <v>68.083333333333329</v>
      </c>
      <c r="AA47" s="11">
        <f>[43]Dezembro!$E$30</f>
        <v>69.708333333333329</v>
      </c>
      <c r="AB47" s="11">
        <f>[43]Dezembro!$E$31</f>
        <v>76.083333333333329</v>
      </c>
      <c r="AC47" s="11">
        <f>[43]Dezembro!$E$32</f>
        <v>73.958333333333329</v>
      </c>
      <c r="AD47" s="11">
        <f>[43]Dezembro!$E$33</f>
        <v>76.666666666666671</v>
      </c>
      <c r="AE47" s="11">
        <f>[43]Dezembro!$E$34</f>
        <v>72.583333333333329</v>
      </c>
      <c r="AF47" s="11">
        <f>[43]Dezembro!$E$35</f>
        <v>78.875</v>
      </c>
      <c r="AG47" s="93">
        <f t="shared" si="12"/>
        <v>77.006720430107535</v>
      </c>
      <c r="AK47" t="s">
        <v>47</v>
      </c>
    </row>
    <row r="48" spans="1:38" x14ac:dyDescent="0.2">
      <c r="A48" s="58" t="s">
        <v>44</v>
      </c>
      <c r="B48" s="11">
        <f>[44]Dezembro!$E$5</f>
        <v>84.166666666666671</v>
      </c>
      <c r="C48" s="11">
        <f>[44]Dezembro!$E$6</f>
        <v>80</v>
      </c>
      <c r="D48" s="11">
        <f>[44]Dezembro!$E$7</f>
        <v>85.5</v>
      </c>
      <c r="E48" s="11">
        <f>[44]Dezembro!$E$8</f>
        <v>76.458333333333329</v>
      </c>
      <c r="F48" s="11">
        <f>[44]Dezembro!$E$9</f>
        <v>69.125</v>
      </c>
      <c r="G48" s="11">
        <f>[44]Dezembro!$E$10</f>
        <v>83.708333333333329</v>
      </c>
      <c r="H48" s="11">
        <f>[44]Dezembro!$E$11</f>
        <v>72.583333333333329</v>
      </c>
      <c r="I48" s="11">
        <f>[44]Dezembro!$E$12</f>
        <v>74.5</v>
      </c>
      <c r="J48" s="11">
        <f>[44]Dezembro!$E$13</f>
        <v>86.166666666666671</v>
      </c>
      <c r="K48" s="11">
        <f>[44]Dezembro!$E$14</f>
        <v>82.541666666666671</v>
      </c>
      <c r="L48" s="11">
        <f>[44]Dezembro!$E$15</f>
        <v>76.208333333333329</v>
      </c>
      <c r="M48" s="11">
        <f>[44]Dezembro!$E$16</f>
        <v>70.916666666666671</v>
      </c>
      <c r="N48" s="11">
        <f>[44]Dezembro!$E$17</f>
        <v>74.708333333333329</v>
      </c>
      <c r="O48" s="11">
        <f>[44]Dezembro!$E$18</f>
        <v>76.458333333333329</v>
      </c>
      <c r="P48" s="11">
        <f>[44]Dezembro!$E$19</f>
        <v>77.458333333333329</v>
      </c>
      <c r="Q48" s="11">
        <f>[44]Dezembro!$E$20</f>
        <v>77</v>
      </c>
      <c r="R48" s="11">
        <f>[44]Dezembro!$E$21</f>
        <v>83.708333333333329</v>
      </c>
      <c r="S48" s="11">
        <f>[44]Dezembro!$E$22</f>
        <v>77.833333333333329</v>
      </c>
      <c r="T48" s="11">
        <f>[44]Dezembro!$E$23</f>
        <v>73.625</v>
      </c>
      <c r="U48" s="11">
        <f>[44]Dezembro!$E$24</f>
        <v>69</v>
      </c>
      <c r="V48" s="11">
        <f>[44]Dezembro!$E$25</f>
        <v>74.041666666666671</v>
      </c>
      <c r="W48" s="11">
        <f>[44]Dezembro!$E$26</f>
        <v>87.875</v>
      </c>
      <c r="X48" s="11">
        <f>[44]Dezembro!$E$27</f>
        <v>81.041666666666671</v>
      </c>
      <c r="Y48" s="11">
        <f>[44]Dezembro!$E$28</f>
        <v>67.75</v>
      </c>
      <c r="Z48" s="11">
        <f>[44]Dezembro!$E$29</f>
        <v>66.416666666666671</v>
      </c>
      <c r="AA48" s="11">
        <f>[44]Dezembro!$E$30</f>
        <v>76.25</v>
      </c>
      <c r="AB48" s="11">
        <f>[44]Dezembro!$E$31</f>
        <v>67.833333333333329</v>
      </c>
      <c r="AC48" s="11">
        <f>[44]Dezembro!$E$32</f>
        <v>69.75</v>
      </c>
      <c r="AD48" s="11">
        <f>[44]Dezembro!$E$33</f>
        <v>72.166666666666671</v>
      </c>
      <c r="AE48" s="11">
        <f>[44]Dezembro!$E$34</f>
        <v>70.458333333333329</v>
      </c>
      <c r="AF48" s="11">
        <f>[44]Dezembro!$E$35</f>
        <v>81</v>
      </c>
      <c r="AG48" s="93">
        <f t="shared" si="12"/>
        <v>76.33064516129032</v>
      </c>
      <c r="AH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 t="str">
        <f>[45]Dezembro!$E$5</f>
        <v>*</v>
      </c>
      <c r="C49" s="11">
        <f>[45]Dezembro!$E$6</f>
        <v>68.333333333333329</v>
      </c>
      <c r="D49" s="11">
        <f>[45]Dezembro!$E$7</f>
        <v>68.782608695652172</v>
      </c>
      <c r="E49" s="11">
        <f>[45]Dezembro!$E$8</f>
        <v>69.75</v>
      </c>
      <c r="F49" s="11">
        <f>[45]Dezembro!$E$9</f>
        <v>75.375</v>
      </c>
      <c r="G49" s="11">
        <f>[45]Dezembro!$E$10</f>
        <v>74.708333333333329</v>
      </c>
      <c r="H49" s="11">
        <f>[45]Dezembro!$E$11</f>
        <v>53.75</v>
      </c>
      <c r="I49" s="11">
        <f>[45]Dezembro!$E$12</f>
        <v>48.5</v>
      </c>
      <c r="J49" s="11">
        <f>[45]Dezembro!$E$13</f>
        <v>60</v>
      </c>
      <c r="K49" s="11">
        <f>[45]Dezembro!$E$14</f>
        <v>69.25</v>
      </c>
      <c r="L49" s="11">
        <f>[45]Dezembro!$E$15</f>
        <v>83</v>
      </c>
      <c r="M49" s="11">
        <f>[45]Dezembro!$E$16</f>
        <v>78.208333333333329</v>
      </c>
      <c r="N49" s="11">
        <f>[45]Dezembro!$E$17</f>
        <v>77.416666666666671</v>
      </c>
      <c r="O49" s="11">
        <f>[45]Dezembro!$E$18</f>
        <v>72.291666666666671</v>
      </c>
      <c r="P49" s="11">
        <f>[45]Dezembro!$E$19</f>
        <v>71.428571428571431</v>
      </c>
      <c r="Q49" s="11">
        <f>[45]Dezembro!$E$20</f>
        <v>49</v>
      </c>
      <c r="R49" s="11" t="str">
        <f>[45]Dezembro!$E$21</f>
        <v>*</v>
      </c>
      <c r="S49" s="11">
        <f>[45]Dezembro!$E$22</f>
        <v>70.5</v>
      </c>
      <c r="T49" s="11">
        <f>[45]Dezembro!$E$23</f>
        <v>66</v>
      </c>
      <c r="U49" s="11">
        <f>[45]Dezembro!$E$24</f>
        <v>40</v>
      </c>
      <c r="V49" s="11" t="str">
        <f>[45]Dezembro!$E$25</f>
        <v>*</v>
      </c>
      <c r="W49" s="11">
        <f>[45]Dezembro!$E$26</f>
        <v>84</v>
      </c>
      <c r="X49" s="11">
        <f>[45]Dezembro!$E$27</f>
        <v>83.5</v>
      </c>
      <c r="Y49" s="11">
        <f>[45]Dezembro!$E$28</f>
        <v>63</v>
      </c>
      <c r="Z49" s="11">
        <f>[45]Dezembro!$E$29</f>
        <v>43.333333333333336</v>
      </c>
      <c r="AA49" s="11">
        <f>[45]Dezembro!$E$30</f>
        <v>43</v>
      </c>
      <c r="AB49" s="11" t="str">
        <f>[45]Dezembro!$E$31</f>
        <v>*</v>
      </c>
      <c r="AC49" s="11" t="str">
        <f>[45]Dezembro!$E$32</f>
        <v>*</v>
      </c>
      <c r="AD49" s="11" t="str">
        <f>[45]Dezembro!$E$33</f>
        <v>*</v>
      </c>
      <c r="AE49" s="11" t="str">
        <f>[45]Dezembro!$E$34</f>
        <v>*</v>
      </c>
      <c r="AF49" s="11" t="str">
        <f>[45]Dezembro!$E$35</f>
        <v>*</v>
      </c>
      <c r="AG49" s="93">
        <f t="shared" si="12"/>
        <v>65.788167251777836</v>
      </c>
      <c r="AI49" t="s">
        <v>47</v>
      </c>
      <c r="AJ49" t="s">
        <v>47</v>
      </c>
      <c r="AK49" t="s">
        <v>47</v>
      </c>
    </row>
    <row r="50" spans="1:38" s="5" customFormat="1" ht="17.100000000000001" customHeight="1" x14ac:dyDescent="0.2">
      <c r="A50" s="59" t="s">
        <v>227</v>
      </c>
      <c r="B50" s="13">
        <f t="shared" ref="B50:AE50" si="13">AVERAGE(B5:B49)</f>
        <v>77.149689542483657</v>
      </c>
      <c r="C50" s="13">
        <f t="shared" si="13"/>
        <v>76.536793647958532</v>
      </c>
      <c r="D50" s="13">
        <f t="shared" si="13"/>
        <v>80.189993405402618</v>
      </c>
      <c r="E50" s="13">
        <f t="shared" si="13"/>
        <v>82.10305741392699</v>
      </c>
      <c r="F50" s="13">
        <f t="shared" si="13"/>
        <v>85.07723596745339</v>
      </c>
      <c r="G50" s="13">
        <f t="shared" si="13"/>
        <v>72.147324887239435</v>
      </c>
      <c r="H50" s="13">
        <f t="shared" si="13"/>
        <v>62.015539414146239</v>
      </c>
      <c r="I50" s="13">
        <f t="shared" si="13"/>
        <v>65.345174142051249</v>
      </c>
      <c r="J50" s="13">
        <f t="shared" si="13"/>
        <v>83.647721948740056</v>
      </c>
      <c r="K50" s="13">
        <f t="shared" si="13"/>
        <v>81.80871936034977</v>
      </c>
      <c r="L50" s="13">
        <f t="shared" si="13"/>
        <v>82.403514940279635</v>
      </c>
      <c r="M50" s="13">
        <f t="shared" si="13"/>
        <v>79.421147486772483</v>
      </c>
      <c r="N50" s="13">
        <f t="shared" si="13"/>
        <v>76.687842683369638</v>
      </c>
      <c r="O50" s="13">
        <f t="shared" si="13"/>
        <v>77.849026666481905</v>
      </c>
      <c r="P50" s="13">
        <f t="shared" si="13"/>
        <v>76.438986546881281</v>
      </c>
      <c r="Q50" s="13">
        <f t="shared" si="13"/>
        <v>81.437960687960683</v>
      </c>
      <c r="R50" s="13">
        <f t="shared" si="13"/>
        <v>89.356749916749934</v>
      </c>
      <c r="S50" s="13">
        <f t="shared" si="13"/>
        <v>83.691286745291322</v>
      </c>
      <c r="T50" s="13">
        <f t="shared" si="13"/>
        <v>81.43523670729553</v>
      </c>
      <c r="U50" s="13">
        <f t="shared" si="13"/>
        <v>75.14003459259888</v>
      </c>
      <c r="V50" s="13">
        <f t="shared" si="13"/>
        <v>83.648302099946832</v>
      </c>
      <c r="W50" s="13">
        <f t="shared" si="13"/>
        <v>82.5819151632451</v>
      </c>
      <c r="X50" s="13">
        <f t="shared" si="13"/>
        <v>71.890109558316055</v>
      </c>
      <c r="Y50" s="13">
        <f t="shared" si="13"/>
        <v>67.595867382317721</v>
      </c>
      <c r="Z50" s="13">
        <f t="shared" si="13"/>
        <v>68.481755427247748</v>
      </c>
      <c r="AA50" s="13">
        <f t="shared" si="13"/>
        <v>70.063526762056171</v>
      </c>
      <c r="AB50" s="13">
        <f t="shared" si="13"/>
        <v>67.423879551820747</v>
      </c>
      <c r="AC50" s="13">
        <f t="shared" si="13"/>
        <v>68.931856630386022</v>
      </c>
      <c r="AD50" s="13">
        <f t="shared" si="13"/>
        <v>71.252010939510939</v>
      </c>
      <c r="AE50" s="13">
        <f t="shared" si="13"/>
        <v>66.865714285714319</v>
      </c>
      <c r="AF50" s="13">
        <f t="shared" ref="AF50" si="14">AVERAGE(AF5:AF49)</f>
        <v>71.095749352372522</v>
      </c>
      <c r="AG50" s="92">
        <f>AVERAGE(AG5:AG49)</f>
        <v>76.090529285297066</v>
      </c>
      <c r="AI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117"/>
      <c r="AG52" s="88"/>
      <c r="AK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88"/>
      <c r="AJ53" s="12" t="s">
        <v>47</v>
      </c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8" x14ac:dyDescent="0.2">
      <c r="AI59" t="s">
        <v>47</v>
      </c>
    </row>
    <row r="60" spans="1:38" x14ac:dyDescent="0.2">
      <c r="K60" s="2" t="s">
        <v>47</v>
      </c>
      <c r="AE60" s="2" t="s">
        <v>47</v>
      </c>
    </row>
    <row r="62" spans="1:38" x14ac:dyDescent="0.2">
      <c r="M62" s="2" t="s">
        <v>47</v>
      </c>
      <c r="T62" s="2" t="s">
        <v>47</v>
      </c>
      <c r="AL62" s="12" t="s">
        <v>47</v>
      </c>
    </row>
    <row r="63" spans="1:38" x14ac:dyDescent="0.2">
      <c r="AB63" s="2" t="s">
        <v>47</v>
      </c>
      <c r="AC63" s="2" t="s">
        <v>47</v>
      </c>
      <c r="AG63" s="7" t="s">
        <v>47</v>
      </c>
    </row>
    <row r="64" spans="1:38" x14ac:dyDescent="0.2">
      <c r="P64" s="2" t="s">
        <v>47</v>
      </c>
      <c r="R64" s="2" t="s">
        <v>47</v>
      </c>
      <c r="AJ64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2" sqref="AJ6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4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6" s="4" customFormat="1" ht="20.100000000000001" customHeight="1" x14ac:dyDescent="0.2">
      <c r="A2" s="174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3"/>
    </row>
    <row r="3" spans="1:36" s="5" customFormat="1" ht="20.100000000000001" customHeight="1" x14ac:dyDescent="0.2">
      <c r="A3" s="174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5">
        <v>30</v>
      </c>
      <c r="AF3" s="172">
        <v>31</v>
      </c>
      <c r="AG3" s="118" t="s">
        <v>37</v>
      </c>
      <c r="AH3" s="110" t="s">
        <v>36</v>
      </c>
    </row>
    <row r="4" spans="1:36" s="5" customFormat="1" ht="20.100000000000001" customHeight="1" x14ac:dyDescent="0.2">
      <c r="A4" s="174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5"/>
      <c r="AF4" s="173"/>
      <c r="AG4" s="118" t="s">
        <v>35</v>
      </c>
      <c r="AH4" s="110" t="s">
        <v>35</v>
      </c>
    </row>
    <row r="5" spans="1:36" s="5" customFormat="1" x14ac:dyDescent="0.2">
      <c r="A5" s="58" t="s">
        <v>40</v>
      </c>
      <c r="B5" s="129">
        <f>[1]Dezembro!$F$5</f>
        <v>97</v>
      </c>
      <c r="C5" s="129">
        <f>[1]Dezembro!$F$6</f>
        <v>99</v>
      </c>
      <c r="D5" s="129">
        <f>[1]Dezembro!$F$7</f>
        <v>94</v>
      </c>
      <c r="E5" s="129">
        <f>[1]Dezembro!$F$8</f>
        <v>92</v>
      </c>
      <c r="F5" s="129">
        <f>[1]Dezembro!$F$9</f>
        <v>97</v>
      </c>
      <c r="G5" s="129">
        <f>[1]Dezembro!$F$10</f>
        <v>98</v>
      </c>
      <c r="H5" s="129">
        <f>[1]Dezembro!$F$11</f>
        <v>99</v>
      </c>
      <c r="I5" s="129">
        <f>[1]Dezembro!$F$12</f>
        <v>98</v>
      </c>
      <c r="J5" s="129">
        <f>[1]Dezembro!$F$13</f>
        <v>99</v>
      </c>
      <c r="K5" s="129">
        <f>[1]Dezembro!$F$14</f>
        <v>99</v>
      </c>
      <c r="L5" s="129">
        <f>[1]Dezembro!$F$15</f>
        <v>98</v>
      </c>
      <c r="M5" s="129">
        <f>[1]Dezembro!$F$16</f>
        <v>99</v>
      </c>
      <c r="N5" s="129">
        <f>[1]Dezembro!$F$17</f>
        <v>100</v>
      </c>
      <c r="O5" s="129">
        <f>[1]Dezembro!$F$18</f>
        <v>97</v>
      </c>
      <c r="P5" s="129">
        <f>[1]Dezembro!$F$19</f>
        <v>99</v>
      </c>
      <c r="Q5" s="129">
        <f>[1]Dezembro!$F$20</f>
        <v>97</v>
      </c>
      <c r="R5" s="129">
        <f>[1]Dezembro!$F$21</f>
        <v>98</v>
      </c>
      <c r="S5" s="129">
        <f>[1]Dezembro!$F$22</f>
        <v>100</v>
      </c>
      <c r="T5" s="129">
        <f>[1]Dezembro!$F$23</f>
        <v>98</v>
      </c>
      <c r="U5" s="129">
        <f>[1]Dezembro!$F$24</f>
        <v>94</v>
      </c>
      <c r="V5" s="129">
        <f>[1]Dezembro!$F$25</f>
        <v>98</v>
      </c>
      <c r="W5" s="129">
        <f>[1]Dezembro!$F$26</f>
        <v>99</v>
      </c>
      <c r="X5" s="129">
        <f>[1]Dezembro!$F$27</f>
        <v>100</v>
      </c>
      <c r="Y5" s="129">
        <f>[1]Dezembro!$F$28</f>
        <v>99</v>
      </c>
      <c r="Z5" s="129">
        <f>[1]Dezembro!$F$29</f>
        <v>97</v>
      </c>
      <c r="AA5" s="129">
        <f>[1]Dezembro!$F$30</f>
        <v>96</v>
      </c>
      <c r="AB5" s="129">
        <f>[1]Dezembro!$F$31</f>
        <v>97</v>
      </c>
      <c r="AC5" s="129">
        <f>[1]Dezembro!$F$32</f>
        <v>93</v>
      </c>
      <c r="AD5" s="129">
        <f>[1]Dezembro!$F$33</f>
        <v>98</v>
      </c>
      <c r="AE5" s="129">
        <f>[1]Dezembro!$F$34</f>
        <v>97</v>
      </c>
      <c r="AF5" s="129">
        <f>[1]Dezembro!$F$35</f>
        <v>96</v>
      </c>
      <c r="AG5" s="15">
        <f>MAX(B5:AF5)</f>
        <v>100</v>
      </c>
      <c r="AH5" s="94">
        <f t="shared" ref="AH5:AH6" si="1">AVERAGE(B5:AF5)</f>
        <v>97.483870967741936</v>
      </c>
    </row>
    <row r="6" spans="1:36" x14ac:dyDescent="0.2">
      <c r="A6" s="58" t="s">
        <v>0</v>
      </c>
      <c r="B6" s="11">
        <f>[2]Dezembro!$F$5</f>
        <v>89</v>
      </c>
      <c r="C6" s="11">
        <f>[2]Dezembro!$F$6</f>
        <v>94</v>
      </c>
      <c r="D6" s="11">
        <f>[2]Dezembro!$F$7</f>
        <v>94</v>
      </c>
      <c r="E6" s="11">
        <f>[2]Dezembro!$F$8</f>
        <v>99</v>
      </c>
      <c r="F6" s="11">
        <f>[2]Dezembro!$F$9</f>
        <v>99</v>
      </c>
      <c r="G6" s="11">
        <f>[2]Dezembro!$F$10</f>
        <v>99</v>
      </c>
      <c r="H6" s="11">
        <f>[2]Dezembro!$F$11</f>
        <v>91</v>
      </c>
      <c r="I6" s="11">
        <f>[2]Dezembro!$F$12</f>
        <v>89</v>
      </c>
      <c r="J6" s="11">
        <f>[2]Dezembro!$F$13</f>
        <v>94</v>
      </c>
      <c r="K6" s="11">
        <f>[2]Dezembro!$F$14</f>
        <v>99</v>
      </c>
      <c r="L6" s="11">
        <f>[2]Dezembro!$F$15</f>
        <v>93</v>
      </c>
      <c r="M6" s="11">
        <f>[2]Dezembro!$F$16</f>
        <v>99</v>
      </c>
      <c r="N6" s="11">
        <f>[2]Dezembro!$F$17</f>
        <v>99</v>
      </c>
      <c r="O6" s="11">
        <f>[2]Dezembro!$F$18</f>
        <v>98</v>
      </c>
      <c r="P6" s="11">
        <f>[2]Dezembro!$F$19</f>
        <v>99</v>
      </c>
      <c r="Q6" s="11">
        <f>[2]Dezembro!$F$20</f>
        <v>99</v>
      </c>
      <c r="R6" s="11">
        <f>[2]Dezembro!$F$21</f>
        <v>100</v>
      </c>
      <c r="S6" s="11">
        <f>[2]Dezembro!$F$22</f>
        <v>100</v>
      </c>
      <c r="T6" s="11">
        <f>[2]Dezembro!$F$23</f>
        <v>99</v>
      </c>
      <c r="U6" s="11">
        <f>[2]Dezembro!$F$24</f>
        <v>99</v>
      </c>
      <c r="V6" s="11">
        <f>[2]Dezembro!$F$25</f>
        <v>99</v>
      </c>
      <c r="W6" s="11">
        <f>[2]Dezembro!$F$26</f>
        <v>99</v>
      </c>
      <c r="X6" s="11">
        <f>[2]Dezembro!$F$27</f>
        <v>91</v>
      </c>
      <c r="Y6" s="11">
        <f>[2]Dezembro!$F$28</f>
        <v>92</v>
      </c>
      <c r="Z6" s="11">
        <f>[2]Dezembro!$F$29</f>
        <v>89</v>
      </c>
      <c r="AA6" s="11">
        <f>[2]Dezembro!$F$30</f>
        <v>91</v>
      </c>
      <c r="AB6" s="11">
        <f>[2]Dezembro!$F$31</f>
        <v>95</v>
      </c>
      <c r="AC6" s="11">
        <f>[2]Dezembro!$F$32</f>
        <v>97</v>
      </c>
      <c r="AD6" s="11">
        <f>[2]Dezembro!$F$33</f>
        <v>91</v>
      </c>
      <c r="AE6" s="11">
        <f>[2]Dezembro!$F$34</f>
        <v>98</v>
      </c>
      <c r="AF6" s="11">
        <f>[2]Dezembro!$F$35</f>
        <v>91</v>
      </c>
      <c r="AG6" s="15">
        <f>MAX(B6:AF6)</f>
        <v>100</v>
      </c>
      <c r="AH6" s="94">
        <f t="shared" si="1"/>
        <v>95.645161290322577</v>
      </c>
    </row>
    <row r="7" spans="1:36" x14ac:dyDescent="0.2">
      <c r="A7" s="58" t="s">
        <v>104</v>
      </c>
      <c r="B7" s="11">
        <f>[3]Dezembro!$F$5</f>
        <v>97</v>
      </c>
      <c r="C7" s="11">
        <f>[3]Dezembro!$F$6</f>
        <v>96</v>
      </c>
      <c r="D7" s="11">
        <f>[3]Dezembro!$F$7</f>
        <v>97</v>
      </c>
      <c r="E7" s="11">
        <f>[3]Dezembro!$F$8</f>
        <v>97</v>
      </c>
      <c r="F7" s="11">
        <f>[3]Dezembro!$F$9</f>
        <v>98</v>
      </c>
      <c r="G7" s="11">
        <f>[3]Dezembro!$F$10</f>
        <v>94</v>
      </c>
      <c r="H7" s="11">
        <f>[3]Dezembro!$F$11</f>
        <v>72</v>
      </c>
      <c r="I7" s="11">
        <f>[3]Dezembro!$F$12</f>
        <v>90</v>
      </c>
      <c r="J7" s="11">
        <f>[3]Dezembro!$F$13</f>
        <v>96</v>
      </c>
      <c r="K7" s="11">
        <f>[3]Dezembro!$F$14</f>
        <v>97</v>
      </c>
      <c r="L7" s="11">
        <f>[3]Dezembro!$F$15</f>
        <v>97</v>
      </c>
      <c r="M7" s="11">
        <f>[3]Dezembro!$F$16</f>
        <v>98</v>
      </c>
      <c r="N7" s="11">
        <f>[3]Dezembro!$F$17</f>
        <v>97</v>
      </c>
      <c r="O7" s="11">
        <f>[3]Dezembro!$F$18</f>
        <v>97</v>
      </c>
      <c r="P7" s="11">
        <f>[3]Dezembro!$F$19</f>
        <v>96</v>
      </c>
      <c r="Q7" s="11">
        <f>[3]Dezembro!$F$20</f>
        <v>98</v>
      </c>
      <c r="R7" s="11">
        <f>[3]Dezembro!$F$21</f>
        <v>98</v>
      </c>
      <c r="S7" s="11">
        <f>[3]Dezembro!$F$22</f>
        <v>98</v>
      </c>
      <c r="T7" s="11">
        <f>[3]Dezembro!$F$23</f>
        <v>96</v>
      </c>
      <c r="U7" s="11">
        <f>[3]Dezembro!$F$24</f>
        <v>94</v>
      </c>
      <c r="V7" s="11">
        <f>[3]Dezembro!$F$25</f>
        <v>97</v>
      </c>
      <c r="W7" s="11">
        <f>[3]Dezembro!$F$26</f>
        <v>97</v>
      </c>
      <c r="X7" s="11">
        <f>[3]Dezembro!$F$27</f>
        <v>92</v>
      </c>
      <c r="Y7" s="11">
        <f>[3]Dezembro!$F$28</f>
        <v>94</v>
      </c>
      <c r="Z7" s="11">
        <f>[3]Dezembro!$F$29</f>
        <v>91</v>
      </c>
      <c r="AA7" s="11">
        <f>[3]Dezembro!$F$30</f>
        <v>92</v>
      </c>
      <c r="AB7" s="11">
        <f>[3]Dezembro!$F$31</f>
        <v>92</v>
      </c>
      <c r="AC7" s="11">
        <f>[3]Dezembro!$F$32</f>
        <v>95</v>
      </c>
      <c r="AD7" s="11">
        <f>[3]Dezembro!$F$33</f>
        <v>91</v>
      </c>
      <c r="AE7" s="11">
        <f>[3]Dezembro!$F$34</f>
        <v>92</v>
      </c>
      <c r="AF7" s="11">
        <f>[3]Dezembro!$F$35</f>
        <v>90</v>
      </c>
      <c r="AG7" s="15">
        <f>MAX(B7:AF7)</f>
        <v>98</v>
      </c>
      <c r="AH7" s="94">
        <f t="shared" ref="AH7" si="2">AVERAGE(B7:AF7)</f>
        <v>94.387096774193552</v>
      </c>
    </row>
    <row r="8" spans="1:36" x14ac:dyDescent="0.2">
      <c r="A8" s="58" t="s">
        <v>1</v>
      </c>
      <c r="B8" s="11" t="str">
        <f>[4]Dezembro!$F$5</f>
        <v>*</v>
      </c>
      <c r="C8" s="11" t="str">
        <f>[4]Dezembro!$F$6</f>
        <v>*</v>
      </c>
      <c r="D8" s="11" t="str">
        <f>[4]Dezembro!$F$7</f>
        <v>*</v>
      </c>
      <c r="E8" s="11">
        <f>[4]Dezembro!$F$8</f>
        <v>82</v>
      </c>
      <c r="F8" s="11">
        <f>[4]Dezembro!$F$9</f>
        <v>95</v>
      </c>
      <c r="G8" s="11">
        <f>[4]Dezembro!$F$10</f>
        <v>93</v>
      </c>
      <c r="H8" s="11">
        <f>[4]Dezembro!$F$11</f>
        <v>93</v>
      </c>
      <c r="I8" s="11">
        <f>[4]Dezembro!$F$12</f>
        <v>86</v>
      </c>
      <c r="J8" s="11">
        <f>[4]Dezembro!$F$13</f>
        <v>95</v>
      </c>
      <c r="K8" s="11">
        <f>[4]Dezembro!$F$14</f>
        <v>95</v>
      </c>
      <c r="L8" s="11" t="str">
        <f>[4]Dezembro!$F$15</f>
        <v>*</v>
      </c>
      <c r="M8" s="11" t="str">
        <f>[4]Dezembro!$F$16</f>
        <v>*</v>
      </c>
      <c r="N8" s="11" t="str">
        <f>[4]Dezembro!$F$17</f>
        <v>*</v>
      </c>
      <c r="O8" s="11">
        <f>[4]Dezembro!$F$18</f>
        <v>72</v>
      </c>
      <c r="P8" s="11">
        <f>[4]Dezembro!$F$19</f>
        <v>94</v>
      </c>
      <c r="Q8" s="11">
        <f>[4]Dezembro!$F$20</f>
        <v>95</v>
      </c>
      <c r="R8" s="11">
        <f>[4]Dezembro!$F$21</f>
        <v>95</v>
      </c>
      <c r="S8" s="11">
        <f>[4]Dezembro!$F$22</f>
        <v>93</v>
      </c>
      <c r="T8" s="11">
        <f>[4]Dezembro!$F$23</f>
        <v>93</v>
      </c>
      <c r="U8" s="11">
        <f>[4]Dezembro!$F$24</f>
        <v>92</v>
      </c>
      <c r="V8" s="11">
        <f>[4]Dezembro!$F$25</f>
        <v>95</v>
      </c>
      <c r="W8" s="11">
        <f>[4]Dezembro!$F$26</f>
        <v>94</v>
      </c>
      <c r="X8" s="11" t="str">
        <f>[4]Dezembro!$F$27</f>
        <v>*</v>
      </c>
      <c r="Y8" s="11" t="str">
        <f>[4]Dezembro!$F$28</f>
        <v>*</v>
      </c>
      <c r="Z8" s="11" t="str">
        <f>[4]Dezembro!$F$29</f>
        <v>*</v>
      </c>
      <c r="AA8" s="11" t="str">
        <f>[4]Dezembro!$F$30</f>
        <v>*</v>
      </c>
      <c r="AB8" s="11" t="str">
        <f>[4]Dezembro!$F$31</f>
        <v>*</v>
      </c>
      <c r="AC8" s="11">
        <f>[4]Dezembro!$F$32</f>
        <v>85</v>
      </c>
      <c r="AD8" s="11">
        <f>[4]Dezembro!$F$33</f>
        <v>93</v>
      </c>
      <c r="AE8" s="11">
        <f>[4]Dezembro!$F$34</f>
        <v>93</v>
      </c>
      <c r="AF8" s="11">
        <f>[4]Dezembro!$F$35</f>
        <v>95</v>
      </c>
      <c r="AG8" s="15">
        <f>MAX(B8:AF8)</f>
        <v>95</v>
      </c>
      <c r="AH8" s="94">
        <f t="shared" ref="AH8:AH9" si="3">AVERAGE(B8:AF8)</f>
        <v>91.4</v>
      </c>
    </row>
    <row r="9" spans="1:36" x14ac:dyDescent="0.2">
      <c r="A9" s="58" t="s">
        <v>167</v>
      </c>
      <c r="B9" s="11">
        <f>[5]Dezembro!$F$5</f>
        <v>91</v>
      </c>
      <c r="C9" s="11">
        <f>[5]Dezembro!$F$6</f>
        <v>96</v>
      </c>
      <c r="D9" s="11">
        <f>[5]Dezembro!$F$7</f>
        <v>97</v>
      </c>
      <c r="E9" s="11">
        <f>[5]Dezembro!$F$8</f>
        <v>99</v>
      </c>
      <c r="F9" s="11">
        <f>[5]Dezembro!$F$9</f>
        <v>99</v>
      </c>
      <c r="G9" s="11">
        <f>[5]Dezembro!$F$10</f>
        <v>87</v>
      </c>
      <c r="H9" s="11">
        <f>[5]Dezembro!$F$11</f>
        <v>72</v>
      </c>
      <c r="I9" s="11">
        <f>[5]Dezembro!$F$12</f>
        <v>92</v>
      </c>
      <c r="J9" s="11">
        <f>[5]Dezembro!$F$13</f>
        <v>98</v>
      </c>
      <c r="K9" s="11">
        <f>[5]Dezembro!$F$14</f>
        <v>98</v>
      </c>
      <c r="L9" s="11">
        <f>[5]Dezembro!$F$15</f>
        <v>92</v>
      </c>
      <c r="M9" s="11">
        <f>[5]Dezembro!$F$16</f>
        <v>98</v>
      </c>
      <c r="N9" s="11">
        <f>[5]Dezembro!$F$17</f>
        <v>99</v>
      </c>
      <c r="O9" s="11">
        <f>[5]Dezembro!$F$18</f>
        <v>98</v>
      </c>
      <c r="P9" s="11">
        <f>[5]Dezembro!$F$19</f>
        <v>98</v>
      </c>
      <c r="Q9" s="11">
        <f>[5]Dezembro!$F$20</f>
        <v>99</v>
      </c>
      <c r="R9" s="11">
        <f>[5]Dezembro!$F$21</f>
        <v>99</v>
      </c>
      <c r="S9" s="11">
        <f>[5]Dezembro!$F$22</f>
        <v>99</v>
      </c>
      <c r="T9" s="11">
        <f>[5]Dezembro!$F$23</f>
        <v>98</v>
      </c>
      <c r="U9" s="11">
        <f>[5]Dezembro!$F$24</f>
        <v>99</v>
      </c>
      <c r="V9" s="11">
        <f>[5]Dezembro!$F$25</f>
        <v>99</v>
      </c>
      <c r="W9" s="11">
        <f>[5]Dezembro!$F$26</f>
        <v>98</v>
      </c>
      <c r="X9" s="11">
        <f>[5]Dezembro!$F$27</f>
        <v>86</v>
      </c>
      <c r="Y9" s="11">
        <f>[5]Dezembro!$F$28</f>
        <v>81</v>
      </c>
      <c r="Z9" s="11">
        <f>[5]Dezembro!$F$29</f>
        <v>88</v>
      </c>
      <c r="AA9" s="11">
        <f>[5]Dezembro!$F$30</f>
        <v>95</v>
      </c>
      <c r="AB9" s="11">
        <f>[5]Dezembro!$F$31</f>
        <v>90</v>
      </c>
      <c r="AC9" s="11">
        <f>[5]Dezembro!$F$32</f>
        <v>88</v>
      </c>
      <c r="AD9" s="11">
        <f>[5]Dezembro!$F$33</f>
        <v>85</v>
      </c>
      <c r="AE9" s="11">
        <f>[5]Dezembro!$F$34</f>
        <v>77</v>
      </c>
      <c r="AF9" s="11">
        <f>[5]Dezembro!$F$35</f>
        <v>92</v>
      </c>
      <c r="AG9" s="15">
        <f>MAX(B9:AF9)</f>
        <v>99</v>
      </c>
      <c r="AH9" s="94">
        <f t="shared" si="3"/>
        <v>93.129032258064512</v>
      </c>
    </row>
    <row r="10" spans="1:36" x14ac:dyDescent="0.2">
      <c r="A10" s="58" t="s">
        <v>111</v>
      </c>
      <c r="B10" s="11" t="str">
        <f>[6]Dezembro!$F$5</f>
        <v>*</v>
      </c>
      <c r="C10" s="11" t="str">
        <f>[6]Dezembro!$F$6</f>
        <v>*</v>
      </c>
      <c r="D10" s="11" t="str">
        <f>[6]Dezembro!$F$7</f>
        <v>*</v>
      </c>
      <c r="E10" s="11" t="str">
        <f>[6]Dezembro!$F$8</f>
        <v>*</v>
      </c>
      <c r="F10" s="11" t="str">
        <f>[6]Dezembro!$F$9</f>
        <v>*</v>
      </c>
      <c r="G10" s="11" t="str">
        <f>[6]Dezembro!$F$10</f>
        <v>*</v>
      </c>
      <c r="H10" s="11" t="str">
        <f>[6]Dezembro!$F$11</f>
        <v>*</v>
      </c>
      <c r="I10" s="11" t="str">
        <f>[6]Dezembro!$F$12</f>
        <v>*</v>
      </c>
      <c r="J10" s="11" t="str">
        <f>[6]Dezembro!$F$13</f>
        <v>*</v>
      </c>
      <c r="K10" s="11" t="str">
        <f>[6]Dezembro!$F$14</f>
        <v>*</v>
      </c>
      <c r="L10" s="11" t="str">
        <f>[6]Dezembro!$F$15</f>
        <v>*</v>
      </c>
      <c r="M10" s="11" t="str">
        <f>[6]Dezembro!$F$16</f>
        <v>*</v>
      </c>
      <c r="N10" s="11" t="str">
        <f>[6]Dezembro!$F$17</f>
        <v>*</v>
      </c>
      <c r="O10" s="11" t="str">
        <f>[6]Dezembro!$F$18</f>
        <v>*</v>
      </c>
      <c r="P10" s="11" t="str">
        <f>[6]Dezembro!$F$19</f>
        <v>*</v>
      </c>
      <c r="Q10" s="11" t="str">
        <f>[6]Dezembro!$F$20</f>
        <v>*</v>
      </c>
      <c r="R10" s="11" t="str">
        <f>[6]Dezembro!$F$21</f>
        <v>*</v>
      </c>
      <c r="S10" s="11" t="str">
        <f>[6]Dezembro!$F$22</f>
        <v>*</v>
      </c>
      <c r="T10" s="11" t="str">
        <f>[6]Dezembro!$F$23</f>
        <v>*</v>
      </c>
      <c r="U10" s="11" t="str">
        <f>[6]Dezembro!$F$24</f>
        <v>*</v>
      </c>
      <c r="V10" s="11" t="str">
        <f>[6]Dezembro!$F$25</f>
        <v>*</v>
      </c>
      <c r="W10" s="11" t="str">
        <f>[6]Dezembro!$F$26</f>
        <v>*</v>
      </c>
      <c r="X10" s="11" t="str">
        <f>[6]Dezembro!$F$27</f>
        <v>*</v>
      </c>
      <c r="Y10" s="11" t="str">
        <f>[6]Dezembro!$F$28</f>
        <v>*</v>
      </c>
      <c r="Z10" s="11" t="str">
        <f>[6]Dezembro!$F$29</f>
        <v>*</v>
      </c>
      <c r="AA10" s="11" t="str">
        <f>[6]Dezembro!$F$30</f>
        <v>*</v>
      </c>
      <c r="AB10" s="11" t="str">
        <f>[6]Dezembro!$F$31</f>
        <v>*</v>
      </c>
      <c r="AC10" s="11" t="str">
        <f>[6]Dezembro!$F$32</f>
        <v>*</v>
      </c>
      <c r="AD10" s="11" t="str">
        <f>[6]Dezembro!$F$33</f>
        <v>*</v>
      </c>
      <c r="AE10" s="11" t="str">
        <f>[6]Dezembro!$F$34</f>
        <v>*</v>
      </c>
      <c r="AF10" s="11" t="str">
        <f>[6]Dezembro!$F$35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[7]Dezembro!$F$5</f>
        <v>100</v>
      </c>
      <c r="C11" s="11">
        <f>[7]Dezembro!$F$6</f>
        <v>100</v>
      </c>
      <c r="D11" s="11">
        <f>[7]Dezembro!$F$7</f>
        <v>100</v>
      </c>
      <c r="E11" s="11">
        <f>[7]Dezembro!$F$8</f>
        <v>100</v>
      </c>
      <c r="F11" s="11">
        <f>[7]Dezembro!$F$9</f>
        <v>100</v>
      </c>
      <c r="G11" s="11">
        <f>[7]Dezembro!$F$10</f>
        <v>100</v>
      </c>
      <c r="H11" s="11">
        <f>[7]Dezembro!$F$11</f>
        <v>78</v>
      </c>
      <c r="I11" s="11">
        <f>[7]Dezembro!$F$12</f>
        <v>78</v>
      </c>
      <c r="J11" s="11">
        <f>[7]Dezembro!$F$13</f>
        <v>100</v>
      </c>
      <c r="K11" s="11">
        <f>[7]Dezembro!$F$14</f>
        <v>100</v>
      </c>
      <c r="L11" s="11">
        <f>[7]Dezembro!$F$15</f>
        <v>100</v>
      </c>
      <c r="M11" s="11">
        <f>[7]Dezembro!$F$16</f>
        <v>100</v>
      </c>
      <c r="N11" s="11">
        <f>[7]Dezembro!$F$17</f>
        <v>100</v>
      </c>
      <c r="O11" s="11">
        <f>[7]Dezembro!$F$18</f>
        <v>100</v>
      </c>
      <c r="P11" s="11">
        <f>[7]Dezembro!$F$19</f>
        <v>100</v>
      </c>
      <c r="Q11" s="11">
        <f>[7]Dezembro!$F$20</f>
        <v>100</v>
      </c>
      <c r="R11" s="11">
        <f>[7]Dezembro!$F$21</f>
        <v>100</v>
      </c>
      <c r="S11" s="11">
        <f>[7]Dezembro!$F$22</f>
        <v>100</v>
      </c>
      <c r="T11" s="11">
        <f>[7]Dezembro!$F$23</f>
        <v>100</v>
      </c>
      <c r="U11" s="11">
        <f>[7]Dezembro!$F$24</f>
        <v>100</v>
      </c>
      <c r="V11" s="11">
        <f>[7]Dezembro!$F$25</f>
        <v>100</v>
      </c>
      <c r="W11" s="11">
        <f>[7]Dezembro!$F$26</f>
        <v>100</v>
      </c>
      <c r="X11" s="11">
        <f>[7]Dezembro!$F$27</f>
        <v>100</v>
      </c>
      <c r="Y11" s="11">
        <f>[7]Dezembro!$F$28</f>
        <v>100</v>
      </c>
      <c r="Z11" s="11">
        <f>[7]Dezembro!$F$29</f>
        <v>100</v>
      </c>
      <c r="AA11" s="11">
        <f>[7]Dezembro!$F$30</f>
        <v>100</v>
      </c>
      <c r="AB11" s="11">
        <f>[7]Dezembro!$F$31</f>
        <v>81</v>
      </c>
      <c r="AC11" s="11">
        <f>[7]Dezembro!$F$32</f>
        <v>82</v>
      </c>
      <c r="AD11" s="11">
        <f>[7]Dezembro!$F$33</f>
        <v>83</v>
      </c>
      <c r="AE11" s="11">
        <f>[7]Dezembro!$F$34</f>
        <v>100</v>
      </c>
      <c r="AF11" s="11">
        <f>[7]Dezembro!$F$35</f>
        <v>93</v>
      </c>
      <c r="AG11" s="15">
        <f>MAX(B11:AF11)</f>
        <v>100</v>
      </c>
      <c r="AH11" s="94">
        <f t="shared" ref="AH11:AH12" si="4">AVERAGE(B11:AF11)</f>
        <v>96.612903225806448</v>
      </c>
    </row>
    <row r="12" spans="1:36" x14ac:dyDescent="0.2">
      <c r="A12" s="58" t="s">
        <v>41</v>
      </c>
      <c r="B12" s="11">
        <f>[8]Dezembro!$F$5</f>
        <v>100</v>
      </c>
      <c r="C12" s="11">
        <f>[8]Dezembro!$F$6</f>
        <v>92</v>
      </c>
      <c r="D12" s="11">
        <f>[8]Dezembro!$F$7</f>
        <v>100</v>
      </c>
      <c r="E12" s="11">
        <f>[8]Dezembro!$F$8</f>
        <v>100</v>
      </c>
      <c r="F12" s="11">
        <f>[8]Dezembro!$F$9</f>
        <v>100</v>
      </c>
      <c r="G12" s="11">
        <f>[8]Dezembro!$F$10</f>
        <v>100</v>
      </c>
      <c r="H12" s="11">
        <f>[8]Dezembro!$F$11</f>
        <v>100</v>
      </c>
      <c r="I12" s="11">
        <f>[8]Dezembro!$F$12</f>
        <v>96</v>
      </c>
      <c r="J12" s="11">
        <f>[8]Dezembro!$F$13</f>
        <v>100</v>
      </c>
      <c r="K12" s="11">
        <f>[8]Dezembro!$F$14</f>
        <v>100</v>
      </c>
      <c r="L12" s="11">
        <f>[8]Dezembro!$F$15</f>
        <v>100</v>
      </c>
      <c r="M12" s="11">
        <f>[8]Dezembro!$F$16</f>
        <v>100</v>
      </c>
      <c r="N12" s="11">
        <f>[8]Dezembro!$F$17</f>
        <v>100</v>
      </c>
      <c r="O12" s="11">
        <f>[8]Dezembro!$F$18</f>
        <v>100</v>
      </c>
      <c r="P12" s="11">
        <f>[8]Dezembro!$F$19</f>
        <v>86</v>
      </c>
      <c r="Q12" s="11">
        <f>[8]Dezembro!$F$20</f>
        <v>100</v>
      </c>
      <c r="R12" s="11">
        <f>[8]Dezembro!$F$21</f>
        <v>100</v>
      </c>
      <c r="S12" s="11">
        <f>[8]Dezembro!$F$22</f>
        <v>100</v>
      </c>
      <c r="T12" s="11">
        <f>[8]Dezembro!$F$23</f>
        <v>100</v>
      </c>
      <c r="U12" s="11">
        <f>[8]Dezembro!$F$24</f>
        <v>100</v>
      </c>
      <c r="V12" s="11">
        <f>[8]Dezembro!$F$25</f>
        <v>100</v>
      </c>
      <c r="W12" s="11">
        <f>[8]Dezembro!$F$26</f>
        <v>100</v>
      </c>
      <c r="X12" s="11">
        <f>[8]Dezembro!$F$27</f>
        <v>100</v>
      </c>
      <c r="Y12" s="11">
        <f>[8]Dezembro!$F$28</f>
        <v>100</v>
      </c>
      <c r="Z12" s="11">
        <f>[8]Dezembro!$F$29</f>
        <v>84</v>
      </c>
      <c r="AA12" s="11">
        <f>[8]Dezembro!$F$30</f>
        <v>91</v>
      </c>
      <c r="AB12" s="11">
        <f>[8]Dezembro!$F$31</f>
        <v>91</v>
      </c>
      <c r="AC12" s="11">
        <f>[8]Dezembro!$F$32</f>
        <v>99</v>
      </c>
      <c r="AD12" s="11">
        <f>[8]Dezembro!$F$33</f>
        <v>94</v>
      </c>
      <c r="AE12" s="11">
        <f>[8]Dezembro!$F$34</f>
        <v>100</v>
      </c>
      <c r="AF12" s="11">
        <f>[8]Dezembro!$F$35</f>
        <v>100</v>
      </c>
      <c r="AG12" s="15">
        <f>MAX(B12:AF12)</f>
        <v>100</v>
      </c>
      <c r="AH12" s="94">
        <f t="shared" si="4"/>
        <v>97.838709677419359</v>
      </c>
    </row>
    <row r="13" spans="1:36" x14ac:dyDescent="0.2">
      <c r="A13" s="58" t="s">
        <v>114</v>
      </c>
      <c r="B13" s="11" t="str">
        <f>[9]Dezembro!$F$5</f>
        <v>*</v>
      </c>
      <c r="C13" s="11" t="str">
        <f>[9]Dezembro!$F$6</f>
        <v>*</v>
      </c>
      <c r="D13" s="11" t="str">
        <f>[9]Dezembro!$F$7</f>
        <v>*</v>
      </c>
      <c r="E13" s="11" t="str">
        <f>[9]Dezembro!$F$8</f>
        <v>*</v>
      </c>
      <c r="F13" s="11" t="str">
        <f>[9]Dezembro!$F$9</f>
        <v>*</v>
      </c>
      <c r="G13" s="11" t="str">
        <f>[9]Dezembro!$F$10</f>
        <v>*</v>
      </c>
      <c r="H13" s="11" t="str">
        <f>[9]Dezembro!$F$11</f>
        <v>*</v>
      </c>
      <c r="I13" s="11" t="str">
        <f>[9]Dezembro!$F$12</f>
        <v>*</v>
      </c>
      <c r="J13" s="11" t="str">
        <f>[9]Dezembro!$F$13</f>
        <v>*</v>
      </c>
      <c r="K13" s="11" t="str">
        <f>[9]Dezembro!$F$14</f>
        <v>*</v>
      </c>
      <c r="L13" s="11" t="str">
        <f>[9]Dezembro!$F$15</f>
        <v>*</v>
      </c>
      <c r="M13" s="11" t="str">
        <f>[9]Dezembro!$F$16</f>
        <v>*</v>
      </c>
      <c r="N13" s="11" t="str">
        <f>[9]Dezembro!$F$17</f>
        <v>*</v>
      </c>
      <c r="O13" s="11" t="str">
        <f>[9]Dezembro!$F$18</f>
        <v>*</v>
      </c>
      <c r="P13" s="11" t="str">
        <f>[9]Dezembro!$F$19</f>
        <v>*</v>
      </c>
      <c r="Q13" s="11" t="str">
        <f>[9]Dezembro!$F$20</f>
        <v>*</v>
      </c>
      <c r="R13" s="11" t="str">
        <f>[9]Dezembro!$F$21</f>
        <v>*</v>
      </c>
      <c r="S13" s="11" t="str">
        <f>[9]Dezembro!$F$22</f>
        <v>*</v>
      </c>
      <c r="T13" s="11" t="str">
        <f>[9]Dezembro!$F$23</f>
        <v>*</v>
      </c>
      <c r="U13" s="11" t="str">
        <f>[9]Dezembro!$F$24</f>
        <v>*</v>
      </c>
      <c r="V13" s="11" t="str">
        <f>[9]Dezembro!$F$25</f>
        <v>*</v>
      </c>
      <c r="W13" s="11" t="str">
        <f>[9]Dezembro!$F$26</f>
        <v>*</v>
      </c>
      <c r="X13" s="11" t="str">
        <f>[9]Dezembro!$F$27</f>
        <v>*</v>
      </c>
      <c r="Y13" s="11" t="str">
        <f>[9]Dezembro!$F$28</f>
        <v>*</v>
      </c>
      <c r="Z13" s="11" t="str">
        <f>[9]Dezembro!$F$29</f>
        <v>*</v>
      </c>
      <c r="AA13" s="11" t="str">
        <f>[9]Dezembro!$F$30</f>
        <v>*</v>
      </c>
      <c r="AB13" s="11" t="str">
        <f>[9]Dezembro!$F$31</f>
        <v>*</v>
      </c>
      <c r="AC13" s="11" t="str">
        <f>[9]Dezembro!$F$32</f>
        <v>*</v>
      </c>
      <c r="AD13" s="11" t="str">
        <f>[9]Dezembro!$F$33</f>
        <v>*</v>
      </c>
      <c r="AE13" s="11" t="str">
        <f>[9]Dezembro!$F$34</f>
        <v>*</v>
      </c>
      <c r="AF13" s="11" t="str">
        <f>[9]Dezembro!$F$35</f>
        <v>*</v>
      </c>
      <c r="AG13" s="15" t="s">
        <v>226</v>
      </c>
      <c r="AH13" s="113" t="s">
        <v>226</v>
      </c>
    </row>
    <row r="14" spans="1:36" x14ac:dyDescent="0.2">
      <c r="A14" s="58" t="s">
        <v>118</v>
      </c>
      <c r="B14" s="11" t="str">
        <f>[10]Dezembro!$F$5</f>
        <v>*</v>
      </c>
      <c r="C14" s="11" t="str">
        <f>[10]Dezembro!$F$6</f>
        <v>*</v>
      </c>
      <c r="D14" s="11" t="str">
        <f>[10]Dezembro!$F$7</f>
        <v>*</v>
      </c>
      <c r="E14" s="11" t="str">
        <f>[10]Dezembro!$F$8</f>
        <v>*</v>
      </c>
      <c r="F14" s="11" t="str">
        <f>[10]Dezembro!$F$9</f>
        <v>*</v>
      </c>
      <c r="G14" s="11" t="str">
        <f>[10]Dezembro!$F$10</f>
        <v>*</v>
      </c>
      <c r="H14" s="11" t="str">
        <f>[10]Dezembro!$F$11</f>
        <v>*</v>
      </c>
      <c r="I14" s="11" t="str">
        <f>[10]Dezembro!$F$12</f>
        <v>*</v>
      </c>
      <c r="J14" s="11" t="str">
        <f>[10]Dezembro!$F$13</f>
        <v>*</v>
      </c>
      <c r="K14" s="11" t="str">
        <f>[10]Dezembro!$F$14</f>
        <v>*</v>
      </c>
      <c r="L14" s="11" t="str">
        <f>[10]Dezembro!$F$15</f>
        <v>*</v>
      </c>
      <c r="M14" s="11" t="str">
        <f>[10]Dezembro!$F$16</f>
        <v>*</v>
      </c>
      <c r="N14" s="11" t="str">
        <f>[10]Dezembro!$F$17</f>
        <v>*</v>
      </c>
      <c r="O14" s="11" t="str">
        <f>[10]Dezembro!$F$18</f>
        <v>*</v>
      </c>
      <c r="P14" s="11" t="str">
        <f>[10]Dezembro!$F$19</f>
        <v>*</v>
      </c>
      <c r="Q14" s="11" t="str">
        <f>[10]Dezembro!$F$20</f>
        <v>*</v>
      </c>
      <c r="R14" s="11" t="str">
        <f>[10]Dezembro!$F$21</f>
        <v>*</v>
      </c>
      <c r="S14" s="11" t="str">
        <f>[10]Dezembro!$F$22</f>
        <v>*</v>
      </c>
      <c r="T14" s="11" t="str">
        <f>[10]Dezembro!$F$23</f>
        <v>*</v>
      </c>
      <c r="U14" s="11" t="str">
        <f>[10]Dezembro!$F$24</f>
        <v>*</v>
      </c>
      <c r="V14" s="11" t="str">
        <f>[10]Dezembro!$F$25</f>
        <v>*</v>
      </c>
      <c r="W14" s="11" t="str">
        <f>[10]Dezembro!$F$26</f>
        <v>*</v>
      </c>
      <c r="X14" s="11" t="str">
        <f>[10]Dezembro!$F$27</f>
        <v>*</v>
      </c>
      <c r="Y14" s="11" t="str">
        <f>[10]Dezembro!$F$28</f>
        <v>*</v>
      </c>
      <c r="Z14" s="11" t="str">
        <f>[10]Dezembro!$F$29</f>
        <v>*</v>
      </c>
      <c r="AA14" s="11" t="str">
        <f>[10]Dezembro!$F$30</f>
        <v>*</v>
      </c>
      <c r="AB14" s="11" t="str">
        <f>[10]Dezembro!$F$31</f>
        <v>*</v>
      </c>
      <c r="AC14" s="11" t="str">
        <f>[10]Dezembro!$F$32</f>
        <v>*</v>
      </c>
      <c r="AD14" s="11" t="str">
        <f>[10]Dezembro!$F$33</f>
        <v>*</v>
      </c>
      <c r="AE14" s="11" t="str">
        <f>[10]Dezembro!$F$34</f>
        <v>*</v>
      </c>
      <c r="AF14" s="11" t="str">
        <f>[10]Dezembro!$F$35</f>
        <v>*</v>
      </c>
      <c r="AG14" s="15" t="s">
        <v>226</v>
      </c>
      <c r="AH14" s="113" t="s">
        <v>226</v>
      </c>
    </row>
    <row r="15" spans="1:36" x14ac:dyDescent="0.2">
      <c r="A15" s="58" t="s">
        <v>121</v>
      </c>
      <c r="B15" s="11" t="str">
        <f>[11]Dezembro!$F$5</f>
        <v>*</v>
      </c>
      <c r="C15" s="11" t="str">
        <f>[11]Dezembro!$F$6</f>
        <v>*</v>
      </c>
      <c r="D15" s="11" t="str">
        <f>[11]Dezembro!$F$7</f>
        <v>*</v>
      </c>
      <c r="E15" s="11" t="str">
        <f>[11]Dezembro!$F$8</f>
        <v>*</v>
      </c>
      <c r="F15" s="11" t="str">
        <f>[11]Dezembro!$F$9</f>
        <v>*</v>
      </c>
      <c r="G15" s="11" t="str">
        <f>[11]Dezembro!$F$10</f>
        <v>*</v>
      </c>
      <c r="H15" s="11" t="str">
        <f>[11]Dezembro!$F$11</f>
        <v>*</v>
      </c>
      <c r="I15" s="11" t="str">
        <f>[11]Dezembro!$F$12</f>
        <v>*</v>
      </c>
      <c r="J15" s="11">
        <f>[11]Dezembro!$F$13</f>
        <v>94</v>
      </c>
      <c r="K15" s="11">
        <f>[11]Dezembro!$F$14</f>
        <v>94</v>
      </c>
      <c r="L15" s="11" t="str">
        <f>[11]Dezembro!$F$15</f>
        <v>*</v>
      </c>
      <c r="M15" s="11" t="str">
        <f>[11]Dezembro!$F$16</f>
        <v>*</v>
      </c>
      <c r="N15" s="11" t="str">
        <f>[11]Dezembro!$F$17</f>
        <v>*</v>
      </c>
      <c r="O15" s="11" t="str">
        <f>[11]Dezembro!$F$18</f>
        <v>*</v>
      </c>
      <c r="P15" s="11" t="str">
        <f>[11]Dezembro!$F$19</f>
        <v>*</v>
      </c>
      <c r="Q15" s="11" t="str">
        <f>[11]Dezembro!$F$20</f>
        <v>*</v>
      </c>
      <c r="R15" s="11" t="str">
        <f>[11]Dezembro!$F$21</f>
        <v>*</v>
      </c>
      <c r="S15" s="11">
        <f>[11]Dezembro!$F$22</f>
        <v>89</v>
      </c>
      <c r="T15" s="11" t="str">
        <f>[11]Dezembro!$F$23</f>
        <v>*</v>
      </c>
      <c r="U15" s="11" t="str">
        <f>[11]Dezembro!$F$24</f>
        <v>*</v>
      </c>
      <c r="V15" s="11" t="str">
        <f>[11]Dezembro!$F$25</f>
        <v>*</v>
      </c>
      <c r="W15" s="11" t="str">
        <f>[11]Dezembro!$F$26</f>
        <v>*</v>
      </c>
      <c r="X15" s="11" t="str">
        <f>[11]Dezembro!$F$27</f>
        <v>*</v>
      </c>
      <c r="Y15" s="11" t="str">
        <f>[11]Dezembro!$F$28</f>
        <v>*</v>
      </c>
      <c r="Z15" s="11" t="str">
        <f>[11]Dezembro!$F$29</f>
        <v>*</v>
      </c>
      <c r="AA15" s="11">
        <f>[11]Dezembro!$F$30</f>
        <v>96</v>
      </c>
      <c r="AB15" s="11" t="str">
        <f>[11]Dezembro!$F$31</f>
        <v>*</v>
      </c>
      <c r="AC15" s="11">
        <f>[11]Dezembro!$F$32</f>
        <v>91</v>
      </c>
      <c r="AD15" s="11" t="str">
        <f>[11]Dezembro!$F$33</f>
        <v>*</v>
      </c>
      <c r="AE15" s="11" t="str">
        <f>[11]Dezembro!$F$34</f>
        <v>*</v>
      </c>
      <c r="AF15" s="11" t="str">
        <f>[11]Dezembro!$F$35</f>
        <v>*</v>
      </c>
      <c r="AG15" s="15">
        <f>MAX(B15:AF15)</f>
        <v>96</v>
      </c>
      <c r="AH15" s="94">
        <f t="shared" ref="AH15" si="5">AVERAGE(B15:AF15)</f>
        <v>92.8</v>
      </c>
      <c r="AJ15" t="s">
        <v>47</v>
      </c>
    </row>
    <row r="16" spans="1:36" x14ac:dyDescent="0.2">
      <c r="A16" s="58" t="s">
        <v>168</v>
      </c>
      <c r="B16" s="11" t="str">
        <f>[12]Dezembro!$F$5</f>
        <v>*</v>
      </c>
      <c r="C16" s="11" t="str">
        <f>[12]Dezembro!$F$6</f>
        <v>*</v>
      </c>
      <c r="D16" s="11" t="str">
        <f>[12]Dezembro!$F$7</f>
        <v>*</v>
      </c>
      <c r="E16" s="11" t="str">
        <f>[12]Dezembro!$F$8</f>
        <v>*</v>
      </c>
      <c r="F16" s="11" t="str">
        <f>[12]Dezembro!$F$9</f>
        <v>*</v>
      </c>
      <c r="G16" s="11" t="str">
        <f>[12]Dezembro!$F$10</f>
        <v>*</v>
      </c>
      <c r="H16" s="11" t="str">
        <f>[12]Dezembro!$F$11</f>
        <v>*</v>
      </c>
      <c r="I16" s="11" t="str">
        <f>[12]Dezembro!$F$12</f>
        <v>*</v>
      </c>
      <c r="J16" s="11" t="str">
        <f>[12]Dezembro!$F$13</f>
        <v>*</v>
      </c>
      <c r="K16" s="11" t="str">
        <f>[12]Dezembro!$F$14</f>
        <v>*</v>
      </c>
      <c r="L16" s="11" t="str">
        <f>[12]Dezembro!$F$15</f>
        <v>*</v>
      </c>
      <c r="M16" s="11" t="str">
        <f>[12]Dezembro!$F$16</f>
        <v>*</v>
      </c>
      <c r="N16" s="11" t="str">
        <f>[12]Dezembro!$F$17</f>
        <v>*</v>
      </c>
      <c r="O16" s="11" t="str">
        <f>[12]Dezembro!$F$18</f>
        <v>*</v>
      </c>
      <c r="P16" s="11" t="str">
        <f>[12]Dezembro!$F$19</f>
        <v>*</v>
      </c>
      <c r="Q16" s="11" t="str">
        <f>[12]Dezembro!$F$20</f>
        <v>*</v>
      </c>
      <c r="R16" s="11" t="str">
        <f>[12]Dezembro!$F$21</f>
        <v>*</v>
      </c>
      <c r="S16" s="11" t="str">
        <f>[12]Dezembro!$F$22</f>
        <v>*</v>
      </c>
      <c r="T16" s="11" t="str">
        <f>[12]Dezembro!$F$23</f>
        <v>*</v>
      </c>
      <c r="U16" s="11" t="str">
        <f>[12]Dezembro!$F$24</f>
        <v>*</v>
      </c>
      <c r="V16" s="11" t="str">
        <f>[12]Dezembro!$F$25</f>
        <v>*</v>
      </c>
      <c r="W16" s="11" t="str">
        <f>[12]Dezembro!$F$26</f>
        <v>*</v>
      </c>
      <c r="X16" s="11" t="str">
        <f>[12]Dezembro!$F$27</f>
        <v>*</v>
      </c>
      <c r="Y16" s="11" t="str">
        <f>[12]Dezembro!$F$28</f>
        <v>*</v>
      </c>
      <c r="Z16" s="11" t="str">
        <f>[12]Dezembro!$F$29</f>
        <v>*</v>
      </c>
      <c r="AA16" s="11" t="str">
        <f>[12]Dezembro!$F$30</f>
        <v>*</v>
      </c>
      <c r="AB16" s="11" t="str">
        <f>[12]Dezembro!$F$31</f>
        <v>*</v>
      </c>
      <c r="AC16" s="11" t="str">
        <f>[12]Dezembro!$F$32</f>
        <v>*</v>
      </c>
      <c r="AD16" s="11" t="str">
        <f>[12]Dezembro!$F$33</f>
        <v>*</v>
      </c>
      <c r="AE16" s="11" t="str">
        <f>[12]Dezembro!$F$34</f>
        <v>*</v>
      </c>
      <c r="AF16" s="11" t="str">
        <f>[12]Dezembro!$F$35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[13]Dezembro!$F$5</f>
        <v>89</v>
      </c>
      <c r="C17" s="11">
        <f>[13]Dezembro!$F$6</f>
        <v>94</v>
      </c>
      <c r="D17" s="11">
        <f>[13]Dezembro!$F$7</f>
        <v>94</v>
      </c>
      <c r="E17" s="11">
        <f>[13]Dezembro!$F$8</f>
        <v>100</v>
      </c>
      <c r="F17" s="11">
        <f>[13]Dezembro!$F$9</f>
        <v>97</v>
      </c>
      <c r="G17" s="11">
        <f>[13]Dezembro!$F$10</f>
        <v>96</v>
      </c>
      <c r="H17" s="11">
        <f>[13]Dezembro!$F$11</f>
        <v>95</v>
      </c>
      <c r="I17" s="11">
        <f>[13]Dezembro!$F$12</f>
        <v>81</v>
      </c>
      <c r="J17" s="11">
        <f>[13]Dezembro!$F$13</f>
        <v>97</v>
      </c>
      <c r="K17" s="11">
        <f>[13]Dezembro!$F$14</f>
        <v>97</v>
      </c>
      <c r="L17" s="11">
        <f>[13]Dezembro!$F$15</f>
        <v>97</v>
      </c>
      <c r="M17" s="11">
        <f>[13]Dezembro!$F$16</f>
        <v>89</v>
      </c>
      <c r="N17" s="11">
        <f>[13]Dezembro!$F$17</f>
        <v>91</v>
      </c>
      <c r="O17" s="11">
        <f>[13]Dezembro!$F$18</f>
        <v>86</v>
      </c>
      <c r="P17" s="11">
        <f>[13]Dezembro!$F$19</f>
        <v>92</v>
      </c>
      <c r="Q17" s="11">
        <f>[13]Dezembro!$F$20</f>
        <v>100</v>
      </c>
      <c r="R17" s="11">
        <f>[13]Dezembro!$F$21</f>
        <v>100</v>
      </c>
      <c r="S17" s="11">
        <f>[13]Dezembro!$F$22</f>
        <v>95</v>
      </c>
      <c r="T17" s="11">
        <f>[13]Dezembro!$F$23</f>
        <v>94</v>
      </c>
      <c r="U17" s="11">
        <f>[13]Dezembro!$F$24</f>
        <v>85</v>
      </c>
      <c r="V17" s="11">
        <f>[13]Dezembro!$F$25</f>
        <v>99</v>
      </c>
      <c r="W17" s="11">
        <f>[13]Dezembro!$F$26</f>
        <v>100</v>
      </c>
      <c r="X17" s="11">
        <f>[13]Dezembro!$F$27</f>
        <v>99</v>
      </c>
      <c r="Y17" s="11">
        <f>[13]Dezembro!$F$28</f>
        <v>84</v>
      </c>
      <c r="Z17" s="11">
        <f>[13]Dezembro!$F$29</f>
        <v>100</v>
      </c>
      <c r="AA17" s="11">
        <f>[13]Dezembro!$F$30</f>
        <v>85</v>
      </c>
      <c r="AB17" s="11">
        <f>[13]Dezembro!$F$31</f>
        <v>91</v>
      </c>
      <c r="AC17" s="11">
        <f>[13]Dezembro!$F$32</f>
        <v>95</v>
      </c>
      <c r="AD17" s="11">
        <f>[13]Dezembro!$F$33</f>
        <v>92</v>
      </c>
      <c r="AE17" s="11">
        <f>[13]Dezembro!$F$34</f>
        <v>90</v>
      </c>
      <c r="AF17" s="11">
        <f>[13]Dezembro!$F$35</f>
        <v>93</v>
      </c>
      <c r="AG17" s="15">
        <f t="shared" ref="AG17:AG23" si="6">MAX(B17:AF17)</f>
        <v>100</v>
      </c>
      <c r="AH17" s="94">
        <f>AVERAGE(B17:AF17)</f>
        <v>93.451612903225808</v>
      </c>
      <c r="AJ17" s="12" t="s">
        <v>47</v>
      </c>
    </row>
    <row r="18" spans="1:37" x14ac:dyDescent="0.2">
      <c r="A18" s="58" t="s">
        <v>3</v>
      </c>
      <c r="B18" s="11">
        <f>[14]Dezembro!$F$5</f>
        <v>94</v>
      </c>
      <c r="C18" s="11">
        <f>[14]Dezembro!$F$6</f>
        <v>94</v>
      </c>
      <c r="D18" s="11">
        <f>[14]Dezembro!$F$7</f>
        <v>95</v>
      </c>
      <c r="E18" s="11">
        <f>[14]Dezembro!$F$8</f>
        <v>94</v>
      </c>
      <c r="F18" s="11">
        <f>[14]Dezembro!$F$9</f>
        <v>93</v>
      </c>
      <c r="G18" s="11">
        <f>[14]Dezembro!$F$10</f>
        <v>93</v>
      </c>
      <c r="H18" s="11">
        <f>[14]Dezembro!$F$11</f>
        <v>95</v>
      </c>
      <c r="I18" s="11">
        <f>[14]Dezembro!$F$12</f>
        <v>91</v>
      </c>
      <c r="J18" s="11">
        <f>[14]Dezembro!$F$13</f>
        <v>95</v>
      </c>
      <c r="K18" s="11">
        <f>[14]Dezembro!$F$14</f>
        <v>95</v>
      </c>
      <c r="L18" s="11">
        <f>[14]Dezembro!$F$15</f>
        <v>93</v>
      </c>
      <c r="M18" s="11">
        <f>[14]Dezembro!$F$16</f>
        <v>95</v>
      </c>
      <c r="N18" s="11">
        <f>[14]Dezembro!$F$17</f>
        <v>94</v>
      </c>
      <c r="O18" s="11">
        <f>[14]Dezembro!$F$18</f>
        <v>94</v>
      </c>
      <c r="P18" s="11">
        <f>[14]Dezembro!$F$19</f>
        <v>92</v>
      </c>
      <c r="Q18" s="11">
        <f>[14]Dezembro!$F$20</f>
        <v>90</v>
      </c>
      <c r="R18" s="11">
        <f>[14]Dezembro!$F$21</f>
        <v>95</v>
      </c>
      <c r="S18" s="11">
        <f>[14]Dezembro!$F$22</f>
        <v>93</v>
      </c>
      <c r="T18" s="11">
        <f>[14]Dezembro!$F$23</f>
        <v>94</v>
      </c>
      <c r="U18" s="11">
        <f>[14]Dezembro!$F$24</f>
        <v>93</v>
      </c>
      <c r="V18" s="11">
        <f>[14]Dezembro!$F$25</f>
        <v>91</v>
      </c>
      <c r="W18" s="11">
        <f>[14]Dezembro!$F$26</f>
        <v>95</v>
      </c>
      <c r="X18" s="11">
        <f>[14]Dezembro!$F$27</f>
        <v>95</v>
      </c>
      <c r="Y18" s="11">
        <f>[14]Dezembro!$F$28</f>
        <v>94</v>
      </c>
      <c r="Z18" s="11">
        <f>[14]Dezembro!$F$29</f>
        <v>93</v>
      </c>
      <c r="AA18" s="11">
        <f>[14]Dezembro!$F$30</f>
        <v>94</v>
      </c>
      <c r="AB18" s="11">
        <f>[14]Dezembro!$F$31</f>
        <v>90</v>
      </c>
      <c r="AC18" s="11">
        <f>[14]Dezembro!$F$32</f>
        <v>89</v>
      </c>
      <c r="AD18" s="11">
        <f>[14]Dezembro!$F$33</f>
        <v>91</v>
      </c>
      <c r="AE18" s="11">
        <f>[14]Dezembro!$F$34</f>
        <v>92</v>
      </c>
      <c r="AF18" s="11">
        <f>[14]Dezembro!$F$35</f>
        <v>90</v>
      </c>
      <c r="AG18" s="15">
        <f t="shared" si="6"/>
        <v>95</v>
      </c>
      <c r="AH18" s="94">
        <f>AVERAGE(B18:AF18)</f>
        <v>93.096774193548384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>
        <f>[15]Dezembro!$F$5</f>
        <v>93</v>
      </c>
      <c r="C19" s="11">
        <f>[15]Dezembro!$F$6</f>
        <v>94</v>
      </c>
      <c r="D19" s="11">
        <f>[15]Dezembro!$F$7</f>
        <v>93</v>
      </c>
      <c r="E19" s="11">
        <f>[15]Dezembro!$F$8</f>
        <v>95</v>
      </c>
      <c r="F19" s="11">
        <f>[15]Dezembro!$F$9</f>
        <v>90</v>
      </c>
      <c r="G19" s="11">
        <f>[15]Dezembro!$F$10</f>
        <v>90</v>
      </c>
      <c r="H19" s="11">
        <f>[15]Dezembro!$F$11</f>
        <v>94</v>
      </c>
      <c r="I19" s="11">
        <f>[15]Dezembro!$F$12</f>
        <v>85</v>
      </c>
      <c r="J19" s="11">
        <f>[15]Dezembro!$F$13</f>
        <v>93</v>
      </c>
      <c r="K19" s="11">
        <f>[15]Dezembro!$F$14</f>
        <v>93</v>
      </c>
      <c r="L19" s="11">
        <f>[15]Dezembro!$F$15</f>
        <v>94</v>
      </c>
      <c r="M19" s="11">
        <f>[15]Dezembro!$F$16</f>
        <v>95</v>
      </c>
      <c r="N19" s="11">
        <f>[15]Dezembro!$F$17</f>
        <v>95</v>
      </c>
      <c r="O19" s="11">
        <f>[15]Dezembro!$F$18</f>
        <v>89</v>
      </c>
      <c r="P19" s="11">
        <f>[15]Dezembro!$F$19</f>
        <v>92</v>
      </c>
      <c r="Q19" s="11">
        <f>[15]Dezembro!$F$20</f>
        <v>90</v>
      </c>
      <c r="R19" s="11">
        <f>[15]Dezembro!$F$21</f>
        <v>95</v>
      </c>
      <c r="S19" s="11">
        <f>[15]Dezembro!$F$22</f>
        <v>93</v>
      </c>
      <c r="T19" s="11">
        <f>[15]Dezembro!$F$23</f>
        <v>93</v>
      </c>
      <c r="U19" s="11">
        <f>[15]Dezembro!$F$24</f>
        <v>90</v>
      </c>
      <c r="V19" s="11">
        <f>[15]Dezembro!$F$25</f>
        <v>89</v>
      </c>
      <c r="W19" s="11">
        <f>[15]Dezembro!$F$26</f>
        <v>94</v>
      </c>
      <c r="X19" s="11">
        <f>[15]Dezembro!$F$27</f>
        <v>94</v>
      </c>
      <c r="Y19" s="11">
        <f>[15]Dezembro!$F$28</f>
        <v>95</v>
      </c>
      <c r="Z19" s="11">
        <f>[15]Dezembro!$F$29</f>
        <v>88</v>
      </c>
      <c r="AA19" s="11">
        <f>[15]Dezembro!$F$30</f>
        <v>93</v>
      </c>
      <c r="AB19" s="11">
        <f>[15]Dezembro!$F$31</f>
        <v>91</v>
      </c>
      <c r="AC19" s="11">
        <f>[15]Dezembro!$F$32</f>
        <v>92</v>
      </c>
      <c r="AD19" s="11">
        <f>[15]Dezembro!$F$33</f>
        <v>85</v>
      </c>
      <c r="AE19" s="11">
        <f>[15]Dezembro!$F$34</f>
        <v>90</v>
      </c>
      <c r="AF19" s="11">
        <f>[15]Dezembro!$F$35</f>
        <v>86</v>
      </c>
      <c r="AG19" s="15">
        <f>MAX(B19:AF19)</f>
        <v>95</v>
      </c>
      <c r="AH19" s="94">
        <f t="shared" ref="AH19:AH23" si="7">AVERAGE(B19:AF19)</f>
        <v>91.709677419354833</v>
      </c>
      <c r="AJ19" t="s">
        <v>47</v>
      </c>
    </row>
    <row r="20" spans="1:37" x14ac:dyDescent="0.2">
      <c r="A20" s="58" t="s">
        <v>5</v>
      </c>
      <c r="B20" s="11">
        <f>[16]Dezembro!$F$5</f>
        <v>87</v>
      </c>
      <c r="C20" s="11">
        <f>[16]Dezembro!$F$6</f>
        <v>87</v>
      </c>
      <c r="D20" s="11">
        <f>[16]Dezembro!$F$7</f>
        <v>91</v>
      </c>
      <c r="E20" s="11">
        <f>[16]Dezembro!$F$8</f>
        <v>86</v>
      </c>
      <c r="F20" s="11">
        <f>[16]Dezembro!$F$9</f>
        <v>83</v>
      </c>
      <c r="G20" s="11">
        <f>[16]Dezembro!$F$10</f>
        <v>85</v>
      </c>
      <c r="H20" s="11">
        <f>[16]Dezembro!$F$11</f>
        <v>89</v>
      </c>
      <c r="I20" s="11">
        <f>[16]Dezembro!$F$12</f>
        <v>76</v>
      </c>
      <c r="J20" s="11">
        <f>[16]Dezembro!$F$13</f>
        <v>92</v>
      </c>
      <c r="K20" s="11">
        <f>[16]Dezembro!$F$14</f>
        <v>91</v>
      </c>
      <c r="L20" s="11">
        <f>[16]Dezembro!$F$15</f>
        <v>87</v>
      </c>
      <c r="M20" s="11">
        <f>[16]Dezembro!$F$16</f>
        <v>81</v>
      </c>
      <c r="N20" s="11">
        <f>[16]Dezembro!$F$17</f>
        <v>92</v>
      </c>
      <c r="O20" s="11">
        <f>[16]Dezembro!$F$18</f>
        <v>91</v>
      </c>
      <c r="P20" s="11">
        <f>[16]Dezembro!$F$19</f>
        <v>86</v>
      </c>
      <c r="Q20" s="11">
        <f>[16]Dezembro!$F$20</f>
        <v>83</v>
      </c>
      <c r="R20" s="11">
        <f>[16]Dezembro!$F$21</f>
        <v>92</v>
      </c>
      <c r="S20" s="11">
        <f>[16]Dezembro!$F$22</f>
        <v>92</v>
      </c>
      <c r="T20" s="11">
        <f>[16]Dezembro!$F$23</f>
        <v>93</v>
      </c>
      <c r="U20" s="11">
        <f>[16]Dezembro!$F$24</f>
        <v>84</v>
      </c>
      <c r="V20" s="11">
        <f>[16]Dezembro!$F$25</f>
        <v>91</v>
      </c>
      <c r="W20" s="11">
        <f>[16]Dezembro!$F$26</f>
        <v>92</v>
      </c>
      <c r="X20" s="11">
        <f>[16]Dezembro!$F$27</f>
        <v>88</v>
      </c>
      <c r="Y20" s="11">
        <f>[16]Dezembro!$F$28</f>
        <v>89</v>
      </c>
      <c r="Z20" s="11">
        <f>[16]Dezembro!$F$29</f>
        <v>80</v>
      </c>
      <c r="AA20" s="11">
        <f>[16]Dezembro!$F$30</f>
        <v>83</v>
      </c>
      <c r="AB20" s="11">
        <f>[16]Dezembro!$F$31</f>
        <v>83</v>
      </c>
      <c r="AC20" s="11">
        <f>[16]Dezembro!$F$32</f>
        <v>82</v>
      </c>
      <c r="AD20" s="11">
        <f>[16]Dezembro!$F$33</f>
        <v>88</v>
      </c>
      <c r="AE20" s="11">
        <f>[16]Dezembro!$F$34</f>
        <v>84</v>
      </c>
      <c r="AF20" s="11">
        <f>[16]Dezembro!$F$35</f>
        <v>91</v>
      </c>
      <c r="AG20" s="15">
        <f t="shared" si="6"/>
        <v>93</v>
      </c>
      <c r="AH20" s="94">
        <f t="shared" si="7"/>
        <v>87.064516129032256</v>
      </c>
      <c r="AI20" s="12" t="s">
        <v>47</v>
      </c>
    </row>
    <row r="21" spans="1:37" x14ac:dyDescent="0.2">
      <c r="A21" s="58" t="s">
        <v>43</v>
      </c>
      <c r="B21" s="11">
        <f>[17]Dezembro!$F$5</f>
        <v>93</v>
      </c>
      <c r="C21" s="11">
        <f>[17]Dezembro!$F$6</f>
        <v>97</v>
      </c>
      <c r="D21" s="11">
        <f>[17]Dezembro!$F$7</f>
        <v>97</v>
      </c>
      <c r="E21" s="11">
        <f>[17]Dezembro!$F$8</f>
        <v>98</v>
      </c>
      <c r="F21" s="11">
        <f>[17]Dezembro!$F$9</f>
        <v>94</v>
      </c>
      <c r="G21" s="11">
        <f>[17]Dezembro!$F$10</f>
        <v>97</v>
      </c>
      <c r="H21" s="11">
        <f>[17]Dezembro!$F$11</f>
        <v>98</v>
      </c>
      <c r="I21" s="11">
        <f>[17]Dezembro!$F$12</f>
        <v>95</v>
      </c>
      <c r="J21" s="11">
        <f>[17]Dezembro!$F$13</f>
        <v>98</v>
      </c>
      <c r="K21" s="11">
        <f>[17]Dezembro!$F$14</f>
        <v>98</v>
      </c>
      <c r="L21" s="11">
        <f>[17]Dezembro!$F$15</f>
        <v>97</v>
      </c>
      <c r="M21" s="11">
        <f>[17]Dezembro!$F$16</f>
        <v>98</v>
      </c>
      <c r="N21" s="11">
        <f>[17]Dezembro!$F$17</f>
        <v>98</v>
      </c>
      <c r="O21" s="11">
        <f>[17]Dezembro!$F$18</f>
        <v>98</v>
      </c>
      <c r="P21" s="11">
        <f>[17]Dezembro!$F$19</f>
        <v>98</v>
      </c>
      <c r="Q21" s="11">
        <f>[17]Dezembro!$F$20</f>
        <v>97</v>
      </c>
      <c r="R21" s="11">
        <f>[17]Dezembro!$F$21</f>
        <v>98</v>
      </c>
      <c r="S21" s="11">
        <f>[17]Dezembro!$F$22</f>
        <v>98</v>
      </c>
      <c r="T21" s="11">
        <f>[17]Dezembro!$F$23</f>
        <v>97</v>
      </c>
      <c r="U21" s="11">
        <f>[17]Dezembro!$F$24</f>
        <v>96</v>
      </c>
      <c r="V21" s="11">
        <f>[17]Dezembro!$F$25</f>
        <v>91</v>
      </c>
      <c r="W21" s="11">
        <f>[17]Dezembro!$F$26</f>
        <v>98</v>
      </c>
      <c r="X21" s="11">
        <f>[17]Dezembro!$F$27</f>
        <v>98</v>
      </c>
      <c r="Y21" s="11">
        <f>[17]Dezembro!$F$28</f>
        <v>98</v>
      </c>
      <c r="Z21" s="11">
        <f>[17]Dezembro!$F$29</f>
        <v>92</v>
      </c>
      <c r="AA21" s="11">
        <f>[17]Dezembro!$F$30</f>
        <v>90</v>
      </c>
      <c r="AB21" s="11">
        <f>[17]Dezembro!$F$31</f>
        <v>96</v>
      </c>
      <c r="AC21" s="11">
        <f>[17]Dezembro!$F$32</f>
        <v>96</v>
      </c>
      <c r="AD21" s="11">
        <f>[17]Dezembro!$F$33</f>
        <v>97</v>
      </c>
      <c r="AE21" s="11">
        <f>[17]Dezembro!$F$34</f>
        <v>91</v>
      </c>
      <c r="AF21" s="11">
        <f>[17]Dezembro!$F$35</f>
        <v>91</v>
      </c>
      <c r="AG21" s="15">
        <f t="shared" si="6"/>
        <v>98</v>
      </c>
      <c r="AH21" s="94">
        <f t="shared" si="7"/>
        <v>96.064516129032256</v>
      </c>
    </row>
    <row r="22" spans="1:37" x14ac:dyDescent="0.2">
      <c r="A22" s="58" t="s">
        <v>6</v>
      </c>
      <c r="B22" s="11">
        <f>[18]Dezembro!$F$5</f>
        <v>89</v>
      </c>
      <c r="C22" s="11">
        <f>[18]Dezembro!$F$6</f>
        <v>86</v>
      </c>
      <c r="D22" s="11">
        <f>[18]Dezembro!$F$7</f>
        <v>88</v>
      </c>
      <c r="E22" s="11">
        <f>[18]Dezembro!$F$8</f>
        <v>93</v>
      </c>
      <c r="F22" s="11">
        <f>[18]Dezembro!$F$9</f>
        <v>95</v>
      </c>
      <c r="G22" s="11">
        <f>[18]Dezembro!$F$10</f>
        <v>94</v>
      </c>
      <c r="H22" s="11">
        <f>[18]Dezembro!$F$11</f>
        <v>95</v>
      </c>
      <c r="I22" s="11">
        <f>[18]Dezembro!$F$12</f>
        <v>91</v>
      </c>
      <c r="J22" s="11">
        <f>[18]Dezembro!$F$13</f>
        <v>96</v>
      </c>
      <c r="K22" s="11">
        <f>[18]Dezembro!$F$14</f>
        <v>96</v>
      </c>
      <c r="L22" s="11">
        <f>[18]Dezembro!$F$15</f>
        <v>95</v>
      </c>
      <c r="M22" s="11">
        <f>[18]Dezembro!$F$16</f>
        <v>94</v>
      </c>
      <c r="N22" s="11">
        <f>[18]Dezembro!$F$17</f>
        <v>95</v>
      </c>
      <c r="O22" s="11">
        <f>[18]Dezembro!$F$18</f>
        <v>95</v>
      </c>
      <c r="P22" s="11">
        <f>[18]Dezembro!$F$19</f>
        <v>95</v>
      </c>
      <c r="Q22" s="11">
        <f>[18]Dezembro!$F$20</f>
        <v>95</v>
      </c>
      <c r="R22" s="11">
        <f>[18]Dezembro!$F$21</f>
        <v>96</v>
      </c>
      <c r="S22" s="11">
        <f>[18]Dezembro!$F$22</f>
        <v>96</v>
      </c>
      <c r="T22" s="11">
        <f>[18]Dezembro!$F$23</f>
        <v>96</v>
      </c>
      <c r="U22" s="11">
        <f>[18]Dezembro!$F$24</f>
        <v>94</v>
      </c>
      <c r="V22" s="11">
        <f>[18]Dezembro!$F$25</f>
        <v>94</v>
      </c>
      <c r="W22" s="11">
        <f>[18]Dezembro!$F$26</f>
        <v>96</v>
      </c>
      <c r="X22" s="11">
        <f>[18]Dezembro!$F$27</f>
        <v>96</v>
      </c>
      <c r="Y22" s="11">
        <f>[18]Dezembro!$F$28</f>
        <v>95</v>
      </c>
      <c r="Z22" s="11">
        <f>[18]Dezembro!$F$29</f>
        <v>95</v>
      </c>
      <c r="AA22" s="11">
        <f>[18]Dezembro!$F$30</f>
        <v>95</v>
      </c>
      <c r="AB22" s="11">
        <f>[18]Dezembro!$F$31</f>
        <v>95</v>
      </c>
      <c r="AC22" s="11">
        <f>[18]Dezembro!$F$32</f>
        <v>95</v>
      </c>
      <c r="AD22" s="11">
        <f>[18]Dezembro!$F$33</f>
        <v>96</v>
      </c>
      <c r="AE22" s="11">
        <f>[18]Dezembro!$F$34</f>
        <v>92</v>
      </c>
      <c r="AF22" s="11">
        <f>[18]Dezembro!$F$35</f>
        <v>91</v>
      </c>
      <c r="AG22" s="15">
        <f t="shared" si="6"/>
        <v>96</v>
      </c>
      <c r="AH22" s="94">
        <f t="shared" si="7"/>
        <v>94</v>
      </c>
    </row>
    <row r="23" spans="1:37" x14ac:dyDescent="0.2">
      <c r="A23" s="58" t="s">
        <v>7</v>
      </c>
      <c r="B23" s="11">
        <f>[19]Dezembro!$F$5</f>
        <v>93</v>
      </c>
      <c r="C23" s="11">
        <f>[19]Dezembro!$F$6</f>
        <v>94</v>
      </c>
      <c r="D23" s="11">
        <f>[19]Dezembro!$F$7</f>
        <v>98</v>
      </c>
      <c r="E23" s="11">
        <f>[19]Dezembro!$F$8</f>
        <v>95</v>
      </c>
      <c r="F23" s="11">
        <f>[19]Dezembro!$F$9</f>
        <v>97</v>
      </c>
      <c r="G23" s="11">
        <f>[19]Dezembro!$F$10</f>
        <v>90</v>
      </c>
      <c r="H23" s="11">
        <f>[19]Dezembro!$F$11</f>
        <v>78</v>
      </c>
      <c r="I23" s="11">
        <f>[19]Dezembro!$F$12</f>
        <v>71</v>
      </c>
      <c r="J23" s="11">
        <f>[19]Dezembro!$F$13</f>
        <v>97</v>
      </c>
      <c r="K23" s="11">
        <f>[19]Dezembro!$F$14</f>
        <v>96</v>
      </c>
      <c r="L23" s="11">
        <f>[19]Dezembro!$F$15</f>
        <v>95</v>
      </c>
      <c r="M23" s="11">
        <f>[19]Dezembro!$F$16</f>
        <v>98</v>
      </c>
      <c r="N23" s="11">
        <f>[19]Dezembro!$F$17</f>
        <v>97</v>
      </c>
      <c r="O23" s="11">
        <f>[19]Dezembro!$F$18</f>
        <v>95</v>
      </c>
      <c r="P23" s="11">
        <f>[19]Dezembro!$F$19</f>
        <v>96</v>
      </c>
      <c r="Q23" s="11">
        <f>[19]Dezembro!$F$20</f>
        <v>92</v>
      </c>
      <c r="R23" s="11">
        <f>[19]Dezembro!$F$21</f>
        <v>98</v>
      </c>
      <c r="S23" s="11">
        <f>[19]Dezembro!$F$22</f>
        <v>99</v>
      </c>
      <c r="T23" s="11">
        <f>[19]Dezembro!$F$23</f>
        <v>97</v>
      </c>
      <c r="U23" s="11">
        <f>[19]Dezembro!$F$24</f>
        <v>97</v>
      </c>
      <c r="V23" s="11">
        <f>[19]Dezembro!$F$25</f>
        <v>97</v>
      </c>
      <c r="W23" s="11">
        <f>[19]Dezembro!$F$26</f>
        <v>95</v>
      </c>
      <c r="X23" s="11">
        <f>[19]Dezembro!$F$27</f>
        <v>91</v>
      </c>
      <c r="Y23" s="11">
        <f>[19]Dezembro!$F$28</f>
        <v>88</v>
      </c>
      <c r="Z23" s="11">
        <f>[19]Dezembro!$F$29</f>
        <v>83</v>
      </c>
      <c r="AA23" s="11">
        <f>[19]Dezembro!$F$30</f>
        <v>91</v>
      </c>
      <c r="AB23" s="11">
        <f>[19]Dezembro!$F$31</f>
        <v>86</v>
      </c>
      <c r="AC23" s="11">
        <f>[19]Dezembro!$F$32</f>
        <v>88</v>
      </c>
      <c r="AD23" s="11">
        <f>[19]Dezembro!$F$33</f>
        <v>88</v>
      </c>
      <c r="AE23" s="11">
        <f>[19]Dezembro!$F$34</f>
        <v>84</v>
      </c>
      <c r="AF23" s="11">
        <f>[19]Dezembro!$F$35</f>
        <v>86</v>
      </c>
      <c r="AG23" s="15">
        <f t="shared" si="6"/>
        <v>99</v>
      </c>
      <c r="AH23" s="94">
        <f t="shared" si="7"/>
        <v>91.935483870967744</v>
      </c>
      <c r="AJ23" t="s">
        <v>47</v>
      </c>
    </row>
    <row r="24" spans="1:37" x14ac:dyDescent="0.2">
      <c r="A24" s="58" t="s">
        <v>169</v>
      </c>
      <c r="B24" s="11" t="str">
        <f>[20]Dezembro!$F$5</f>
        <v>*</v>
      </c>
      <c r="C24" s="11" t="str">
        <f>[20]Dezembro!$F$6</f>
        <v>*</v>
      </c>
      <c r="D24" s="11" t="str">
        <f>[20]Dezembro!$F$7</f>
        <v>*</v>
      </c>
      <c r="E24" s="11" t="str">
        <f>[20]Dezembro!$F$8</f>
        <v>*</v>
      </c>
      <c r="F24" s="11" t="str">
        <f>[20]Dezembro!$F$9</f>
        <v>*</v>
      </c>
      <c r="G24" s="11" t="str">
        <f>[20]Dezembro!$F$10</f>
        <v>*</v>
      </c>
      <c r="H24" s="11" t="str">
        <f>[20]Dezembro!$F$11</f>
        <v>*</v>
      </c>
      <c r="I24" s="11" t="str">
        <f>[20]Dezembro!$F$12</f>
        <v>*</v>
      </c>
      <c r="J24" s="11" t="str">
        <f>[20]Dezembro!$F$13</f>
        <v>*</v>
      </c>
      <c r="K24" s="11" t="str">
        <f>[20]Dezembro!$F$14</f>
        <v>*</v>
      </c>
      <c r="L24" s="11" t="str">
        <f>[20]Dezembro!$F$15</f>
        <v>*</v>
      </c>
      <c r="M24" s="11" t="str">
        <f>[20]Dezembro!$F$16</f>
        <v>*</v>
      </c>
      <c r="N24" s="11" t="str">
        <f>[20]Dezembro!$F$17</f>
        <v>*</v>
      </c>
      <c r="O24" s="11" t="str">
        <f>[20]Dezembro!$F$18</f>
        <v>*</v>
      </c>
      <c r="P24" s="11" t="str">
        <f>[20]Dezembro!$F$19</f>
        <v>*</v>
      </c>
      <c r="Q24" s="11" t="str">
        <f>[20]Dezembro!$F$20</f>
        <v>*</v>
      </c>
      <c r="R24" s="11" t="str">
        <f>[20]Dezembro!$F$21</f>
        <v>*</v>
      </c>
      <c r="S24" s="11" t="str">
        <f>[20]Dezembro!$F$22</f>
        <v>*</v>
      </c>
      <c r="T24" s="11" t="str">
        <f>[20]Dezembro!$F$23</f>
        <v>*</v>
      </c>
      <c r="U24" s="11" t="str">
        <f>[20]Dezembro!$F$24</f>
        <v>*</v>
      </c>
      <c r="V24" s="11" t="str">
        <f>[20]Dezembro!$F$25</f>
        <v>*</v>
      </c>
      <c r="W24" s="11" t="str">
        <f>[20]Dezembro!$F$26</f>
        <v>*</v>
      </c>
      <c r="X24" s="11" t="str">
        <f>[20]Dezembro!$F$27</f>
        <v>*</v>
      </c>
      <c r="Y24" s="11" t="str">
        <f>[20]Dezembro!$F$28</f>
        <v>*</v>
      </c>
      <c r="Z24" s="11" t="str">
        <f>[20]Dezembro!$F$29</f>
        <v>*</v>
      </c>
      <c r="AA24" s="11" t="str">
        <f>[20]Dezembro!$F$30</f>
        <v>*</v>
      </c>
      <c r="AB24" s="11" t="str">
        <f>[20]Dezembro!$F$31</f>
        <v>*</v>
      </c>
      <c r="AC24" s="11" t="str">
        <f>[20]Dezembro!$F$32</f>
        <v>*</v>
      </c>
      <c r="AD24" s="11" t="str">
        <f>[20]Dezembro!$F$33</f>
        <v>*</v>
      </c>
      <c r="AE24" s="11" t="str">
        <f>[20]Dezembro!$F$34</f>
        <v>*</v>
      </c>
      <c r="AF24" s="11" t="str">
        <f>[20]Dezembro!$F$35</f>
        <v>*</v>
      </c>
      <c r="AG24" s="15" t="s">
        <v>226</v>
      </c>
      <c r="AH24" s="94" t="s">
        <v>226</v>
      </c>
    </row>
    <row r="25" spans="1:37" x14ac:dyDescent="0.2">
      <c r="A25" s="58" t="s">
        <v>170</v>
      </c>
      <c r="B25" s="11">
        <f>[21]Dezembro!$F$5</f>
        <v>93</v>
      </c>
      <c r="C25" s="11">
        <f>[21]Dezembro!$F$6</f>
        <v>98</v>
      </c>
      <c r="D25" s="11">
        <f>[21]Dezembro!$F$7</f>
        <v>94</v>
      </c>
      <c r="E25" s="11">
        <f>[21]Dezembro!$F$8</f>
        <v>98</v>
      </c>
      <c r="F25" s="11">
        <f>[21]Dezembro!$F$9</f>
        <v>97</v>
      </c>
      <c r="G25" s="11">
        <f>[21]Dezembro!$F$10</f>
        <v>95</v>
      </c>
      <c r="H25" s="11">
        <f>[21]Dezembro!$F$11</f>
        <v>95</v>
      </c>
      <c r="I25" s="11">
        <f>[21]Dezembro!$F$12</f>
        <v>91</v>
      </c>
      <c r="J25" s="11">
        <f>[21]Dezembro!$F$13</f>
        <v>98</v>
      </c>
      <c r="K25" s="11">
        <f>[21]Dezembro!$F$14</f>
        <v>96</v>
      </c>
      <c r="L25" s="11">
        <f>[21]Dezembro!$F$15</f>
        <v>98</v>
      </c>
      <c r="M25" s="11">
        <f>[21]Dezembro!$F$16</f>
        <v>96</v>
      </c>
      <c r="N25" s="11">
        <f>[21]Dezembro!$F$17</f>
        <v>98</v>
      </c>
      <c r="O25" s="11">
        <f>[21]Dezembro!$F$18</f>
        <v>91</v>
      </c>
      <c r="P25" s="11">
        <f>[21]Dezembro!$F$19</f>
        <v>91</v>
      </c>
      <c r="Q25" s="11">
        <f>[21]Dezembro!$F$20</f>
        <v>98</v>
      </c>
      <c r="R25" s="11">
        <f>[21]Dezembro!$F$21</f>
        <v>98</v>
      </c>
      <c r="S25" s="11">
        <f>[21]Dezembro!$F$22</f>
        <v>98</v>
      </c>
      <c r="T25" s="11">
        <f>[21]Dezembro!$F$23</f>
        <v>98</v>
      </c>
      <c r="U25" s="11">
        <f>[21]Dezembro!$F$24</f>
        <v>97</v>
      </c>
      <c r="V25" s="11">
        <f>[21]Dezembro!$F$25</f>
        <v>98</v>
      </c>
      <c r="W25" s="11">
        <f>[21]Dezembro!$F$26</f>
        <v>98</v>
      </c>
      <c r="X25" s="11">
        <f>[21]Dezembro!$F$27</f>
        <v>93</v>
      </c>
      <c r="Y25" s="11">
        <f>[21]Dezembro!$F$28</f>
        <v>95</v>
      </c>
      <c r="Z25" s="11">
        <f>[21]Dezembro!$F$29</f>
        <v>92</v>
      </c>
      <c r="AA25" s="11">
        <f>[21]Dezembro!$F$30</f>
        <v>94</v>
      </c>
      <c r="AB25" s="11">
        <f>[21]Dezembro!$F$31</f>
        <v>94</v>
      </c>
      <c r="AC25" s="11">
        <f>[21]Dezembro!$F$32</f>
        <v>97</v>
      </c>
      <c r="AD25" s="11">
        <f>[21]Dezembro!$F$33</f>
        <v>97</v>
      </c>
      <c r="AE25" s="11">
        <f>[21]Dezembro!$F$34</f>
        <v>98</v>
      </c>
      <c r="AF25" s="11">
        <f>[21]Dezembro!$F$35</f>
        <v>95</v>
      </c>
      <c r="AG25" s="15">
        <f t="shared" ref="AG25:AG26" si="8">MAX(B25:AF25)</f>
        <v>98</v>
      </c>
      <c r="AH25" s="94">
        <f t="shared" ref="AH25:AH26" si="9">AVERAGE(B25:AF25)</f>
        <v>95.774193548387103</v>
      </c>
      <c r="AI25" s="12" t="s">
        <v>47</v>
      </c>
    </row>
    <row r="26" spans="1:37" x14ac:dyDescent="0.2">
      <c r="A26" s="58" t="s">
        <v>171</v>
      </c>
      <c r="B26" s="11">
        <f>[22]Dezembro!$F$5</f>
        <v>94</v>
      </c>
      <c r="C26" s="11">
        <f>[22]Dezembro!$F$6</f>
        <v>97</v>
      </c>
      <c r="D26" s="11">
        <f>[22]Dezembro!$F$7</f>
        <v>98</v>
      </c>
      <c r="E26" s="11">
        <f>[22]Dezembro!$F$8</f>
        <v>97</v>
      </c>
      <c r="F26" s="11">
        <f>[22]Dezembro!$F$9</f>
        <v>98</v>
      </c>
      <c r="G26" s="11">
        <f>[22]Dezembro!$F$10</f>
        <v>87</v>
      </c>
      <c r="H26" s="11">
        <f>[22]Dezembro!$F$11</f>
        <v>73</v>
      </c>
      <c r="I26" s="11">
        <f>[22]Dezembro!$F$12</f>
        <v>81</v>
      </c>
      <c r="J26" s="11">
        <f>[22]Dezembro!$F$13</f>
        <v>96</v>
      </c>
      <c r="K26" s="11">
        <f>[22]Dezembro!$F$14</f>
        <v>96</v>
      </c>
      <c r="L26" s="11">
        <f>[22]Dezembro!$F$15</f>
        <v>95</v>
      </c>
      <c r="M26" s="11">
        <f>[22]Dezembro!$F$16</f>
        <v>97</v>
      </c>
      <c r="N26" s="11">
        <f>[22]Dezembro!$F$17</f>
        <v>98</v>
      </c>
      <c r="O26" s="11">
        <f>[22]Dezembro!$F$18</f>
        <v>95</v>
      </c>
      <c r="P26" s="11">
        <f>[22]Dezembro!$F$19</f>
        <v>97</v>
      </c>
      <c r="Q26" s="11">
        <f>[22]Dezembro!$F$20</f>
        <v>98</v>
      </c>
      <c r="R26" s="11">
        <f>[22]Dezembro!$F$21</f>
        <v>98</v>
      </c>
      <c r="S26" s="11">
        <f>[22]Dezembro!$F$22</f>
        <v>98</v>
      </c>
      <c r="T26" s="11">
        <f>[22]Dezembro!$F$23</f>
        <v>97</v>
      </c>
      <c r="U26" s="11">
        <f>[22]Dezembro!$F$24</f>
        <v>98</v>
      </c>
      <c r="V26" s="11">
        <f>[22]Dezembro!$F$25</f>
        <v>97</v>
      </c>
      <c r="W26" s="11">
        <f>[22]Dezembro!$F$26</f>
        <v>98</v>
      </c>
      <c r="X26" s="11">
        <f>[22]Dezembro!$F$27</f>
        <v>93</v>
      </c>
      <c r="Y26" s="11">
        <f>[22]Dezembro!$F$28</f>
        <v>92</v>
      </c>
      <c r="Z26" s="11">
        <f>[22]Dezembro!$F$29</f>
        <v>88</v>
      </c>
      <c r="AA26" s="11">
        <f>[22]Dezembro!$F$30</f>
        <v>94</v>
      </c>
      <c r="AB26" s="11">
        <f>[22]Dezembro!$F$31</f>
        <v>92</v>
      </c>
      <c r="AC26" s="11">
        <f>[22]Dezembro!$F$32</f>
        <v>98</v>
      </c>
      <c r="AD26" s="11">
        <f>[22]Dezembro!$F$33</f>
        <v>94</v>
      </c>
      <c r="AE26" s="11">
        <f>[22]Dezembro!$F$34</f>
        <v>91</v>
      </c>
      <c r="AF26" s="11">
        <f>[22]Dezembro!$F$35</f>
        <v>92</v>
      </c>
      <c r="AG26" s="15">
        <f t="shared" si="8"/>
        <v>98</v>
      </c>
      <c r="AH26" s="94">
        <f t="shared" si="9"/>
        <v>94.096774193548384</v>
      </c>
      <c r="AJ26" t="s">
        <v>47</v>
      </c>
    </row>
    <row r="27" spans="1:37" x14ac:dyDescent="0.2">
      <c r="A27" s="58" t="s">
        <v>8</v>
      </c>
      <c r="B27" s="11">
        <f>[23]Dezembro!$F$5</f>
        <v>89</v>
      </c>
      <c r="C27" s="11">
        <f>[23]Dezembro!$F$6</f>
        <v>93</v>
      </c>
      <c r="D27" s="11">
        <f>[23]Dezembro!$F$7</f>
        <v>99</v>
      </c>
      <c r="E27" s="11">
        <f>[23]Dezembro!$F$8</f>
        <v>100</v>
      </c>
      <c r="F27" s="11">
        <f>[23]Dezembro!$F$9</f>
        <v>100</v>
      </c>
      <c r="G27" s="11">
        <f>[23]Dezembro!$F$10</f>
        <v>89</v>
      </c>
      <c r="H27" s="11">
        <f>[23]Dezembro!$F$11</f>
        <v>83</v>
      </c>
      <c r="I27" s="11">
        <f>[23]Dezembro!$F$12</f>
        <v>93</v>
      </c>
      <c r="J27" s="11">
        <f>[23]Dezembro!$F$13</f>
        <v>100</v>
      </c>
      <c r="K27" s="11">
        <f>[23]Dezembro!$F$14</f>
        <v>100</v>
      </c>
      <c r="L27" s="11">
        <f>[23]Dezembro!$F$15</f>
        <v>98</v>
      </c>
      <c r="M27" s="11">
        <f>[23]Dezembro!$F$16</f>
        <v>100</v>
      </c>
      <c r="N27" s="11">
        <f>[23]Dezembro!$F$17</f>
        <v>100</v>
      </c>
      <c r="O27" s="11">
        <f>[23]Dezembro!$F$18</f>
        <v>92</v>
      </c>
      <c r="P27" s="11">
        <f>[23]Dezembro!$F$19</f>
        <v>97</v>
      </c>
      <c r="Q27" s="11">
        <f>[23]Dezembro!$F$20</f>
        <v>100</v>
      </c>
      <c r="R27" s="11">
        <f>[23]Dezembro!$F$21</f>
        <v>95</v>
      </c>
      <c r="S27" s="11">
        <f>[23]Dezembro!$F$22</f>
        <v>100</v>
      </c>
      <c r="T27" s="11">
        <f>[23]Dezembro!$F$23</f>
        <v>100</v>
      </c>
      <c r="U27" s="11">
        <f>[23]Dezembro!$F$24</f>
        <v>100</v>
      </c>
      <c r="V27" s="11">
        <f>[23]Dezembro!$F$25</f>
        <v>100</v>
      </c>
      <c r="W27" s="11">
        <f>[23]Dezembro!$F$26</f>
        <v>100</v>
      </c>
      <c r="X27" s="11">
        <f>[23]Dezembro!$F$27</f>
        <v>93</v>
      </c>
      <c r="Y27" s="11">
        <f>[23]Dezembro!$F$28</f>
        <v>92</v>
      </c>
      <c r="Z27" s="11">
        <f>[23]Dezembro!$F$29</f>
        <v>91</v>
      </c>
      <c r="AA27" s="11">
        <f>[23]Dezembro!$F$30</f>
        <v>96</v>
      </c>
      <c r="AB27" s="11">
        <f>[23]Dezembro!$F$31</f>
        <v>87</v>
      </c>
      <c r="AC27" s="11">
        <f>[23]Dezembro!$F$32</f>
        <v>95</v>
      </c>
      <c r="AD27" s="11">
        <f>[23]Dezembro!$F$33</f>
        <v>86</v>
      </c>
      <c r="AE27" s="11">
        <f>[23]Dezembro!$F$34</f>
        <v>100</v>
      </c>
      <c r="AF27" s="11">
        <f>[23]Dezembro!$F$35</f>
        <v>96</v>
      </c>
      <c r="AG27" s="15">
        <f>MAX(B27:AF27)</f>
        <v>100</v>
      </c>
      <c r="AH27" s="94">
        <f>AVERAGE(B27:AF27)</f>
        <v>95.612903225806448</v>
      </c>
      <c r="AJ27" t="s">
        <v>47</v>
      </c>
    </row>
    <row r="28" spans="1:37" x14ac:dyDescent="0.2">
      <c r="A28" s="58" t="s">
        <v>9</v>
      </c>
      <c r="B28" s="11">
        <f>[24]Dezembro!$F$5</f>
        <v>95</v>
      </c>
      <c r="C28" s="11">
        <f>[24]Dezembro!$F$6</f>
        <v>90</v>
      </c>
      <c r="D28" s="11">
        <f>[24]Dezembro!$F$7</f>
        <v>93</v>
      </c>
      <c r="E28" s="11">
        <f>[24]Dezembro!$F$8</f>
        <v>95</v>
      </c>
      <c r="F28" s="11">
        <f>[24]Dezembro!$F$9</f>
        <v>96</v>
      </c>
      <c r="G28" s="11">
        <f>[24]Dezembro!$F$10</f>
        <v>88</v>
      </c>
      <c r="H28" s="11">
        <f>[24]Dezembro!$F$11</f>
        <v>70</v>
      </c>
      <c r="I28" s="11">
        <f>[24]Dezembro!$F$12</f>
        <v>72</v>
      </c>
      <c r="J28" s="11">
        <f>[24]Dezembro!$F$13</f>
        <v>95</v>
      </c>
      <c r="K28" s="11">
        <f>[24]Dezembro!$F$14</f>
        <v>95</v>
      </c>
      <c r="L28" s="11">
        <f>[24]Dezembro!$F$15</f>
        <v>95</v>
      </c>
      <c r="M28" s="11">
        <f>[24]Dezembro!$F$16</f>
        <v>97</v>
      </c>
      <c r="N28" s="11">
        <f>[24]Dezembro!$F$17</f>
        <v>94</v>
      </c>
      <c r="O28" s="11">
        <f>[24]Dezembro!$F$18</f>
        <v>98</v>
      </c>
      <c r="P28" s="11">
        <f>[24]Dezembro!$F$19</f>
        <v>96</v>
      </c>
      <c r="Q28" s="11">
        <f>[24]Dezembro!$F$20</f>
        <v>96</v>
      </c>
      <c r="R28" s="11">
        <f>[24]Dezembro!$F$21</f>
        <v>97</v>
      </c>
      <c r="S28" s="11">
        <f>[24]Dezembro!$F$22</f>
        <v>100</v>
      </c>
      <c r="T28" s="11">
        <f>[24]Dezembro!$F$23</f>
        <v>95</v>
      </c>
      <c r="U28" s="11">
        <f>[24]Dezembro!$F$24</f>
        <v>100</v>
      </c>
      <c r="V28" s="11">
        <f>[24]Dezembro!$F$25</f>
        <v>95</v>
      </c>
      <c r="W28" s="11">
        <f>[24]Dezembro!$F$26</f>
        <v>94</v>
      </c>
      <c r="X28" s="11">
        <f>[24]Dezembro!$F$27</f>
        <v>88</v>
      </c>
      <c r="Y28" s="11">
        <f>[24]Dezembro!$F$28</f>
        <v>77</v>
      </c>
      <c r="Z28" s="11">
        <f>[24]Dezembro!$F$29</f>
        <v>87</v>
      </c>
      <c r="AA28" s="11">
        <f>[24]Dezembro!$F$30</f>
        <v>88</v>
      </c>
      <c r="AB28" s="11">
        <f>[24]Dezembro!$F$31</f>
        <v>86</v>
      </c>
      <c r="AC28" s="11">
        <f>[24]Dezembro!$F$32</f>
        <v>78</v>
      </c>
      <c r="AD28" s="11">
        <f>[24]Dezembro!$F$33</f>
        <v>82</v>
      </c>
      <c r="AE28" s="11">
        <f>[24]Dezembro!$F$34</f>
        <v>78</v>
      </c>
      <c r="AF28" s="11">
        <f>[24]Dezembro!$F$35</f>
        <v>76</v>
      </c>
      <c r="AG28" s="15">
        <f>MAX(B28:AF28)</f>
        <v>100</v>
      </c>
      <c r="AH28" s="94">
        <f>AVERAGE(B28:AF28)</f>
        <v>89.870967741935488</v>
      </c>
      <c r="AJ28" t="s">
        <v>47</v>
      </c>
    </row>
    <row r="29" spans="1:37" x14ac:dyDescent="0.2">
      <c r="A29" s="58" t="s">
        <v>42</v>
      </c>
      <c r="B29" s="11">
        <f>[25]Dezembro!$F$5</f>
        <v>86</v>
      </c>
      <c r="C29" s="11">
        <f>[25]Dezembro!$F$6</f>
        <v>85</v>
      </c>
      <c r="D29" s="11">
        <f>[25]Dezembro!$F$7</f>
        <v>94</v>
      </c>
      <c r="E29" s="11">
        <f>[25]Dezembro!$F$8</f>
        <v>97</v>
      </c>
      <c r="F29" s="11">
        <f>[25]Dezembro!$F$9</f>
        <v>100</v>
      </c>
      <c r="G29" s="11">
        <f>[25]Dezembro!$F$10</f>
        <v>100</v>
      </c>
      <c r="H29" s="11">
        <f>[25]Dezembro!$F$11</f>
        <v>83</v>
      </c>
      <c r="I29" s="11">
        <f>[25]Dezembro!$F$12</f>
        <v>78</v>
      </c>
      <c r="J29" s="11">
        <f>[25]Dezembro!$F$13</f>
        <v>98</v>
      </c>
      <c r="K29" s="11">
        <f>[25]Dezembro!$F$14</f>
        <v>100</v>
      </c>
      <c r="L29" s="11">
        <f>[25]Dezembro!$F$15</f>
        <v>94</v>
      </c>
      <c r="M29" s="11">
        <f>[25]Dezembro!$F$16</f>
        <v>88</v>
      </c>
      <c r="N29" s="11">
        <f>[25]Dezembro!$F$17</f>
        <v>91</v>
      </c>
      <c r="O29" s="11">
        <f>[25]Dezembro!$F$18</f>
        <v>90</v>
      </c>
      <c r="P29" s="11">
        <f>[25]Dezembro!$F$19</f>
        <v>87</v>
      </c>
      <c r="Q29" s="11">
        <f>[25]Dezembro!$F$20</f>
        <v>91</v>
      </c>
      <c r="R29" s="11">
        <f>[25]Dezembro!$F$21</f>
        <v>96</v>
      </c>
      <c r="S29" s="11">
        <f>[25]Dezembro!$F$22</f>
        <v>92</v>
      </c>
      <c r="T29" s="11">
        <f>[25]Dezembro!$F$23</f>
        <v>95</v>
      </c>
      <c r="U29" s="11">
        <f>[25]Dezembro!$F$24</f>
        <v>93</v>
      </c>
      <c r="V29" s="11">
        <f>[25]Dezembro!$F$25</f>
        <v>87</v>
      </c>
      <c r="W29" s="11">
        <f>[25]Dezembro!$F$26</f>
        <v>88</v>
      </c>
      <c r="X29" s="11">
        <f>[25]Dezembro!$F$27</f>
        <v>76</v>
      </c>
      <c r="Y29" s="11">
        <f>[25]Dezembro!$F$28</f>
        <v>80</v>
      </c>
      <c r="Z29" s="11">
        <f>[25]Dezembro!$F$29</f>
        <v>78</v>
      </c>
      <c r="AA29" s="11">
        <f>[25]Dezembro!$F$30</f>
        <v>83</v>
      </c>
      <c r="AB29" s="11">
        <f>[25]Dezembro!$F$31</f>
        <v>80</v>
      </c>
      <c r="AC29" s="11">
        <f>[25]Dezembro!$F$32</f>
        <v>90</v>
      </c>
      <c r="AD29" s="11">
        <f>[25]Dezembro!$F$33</f>
        <v>85</v>
      </c>
      <c r="AE29" s="11">
        <f>[25]Dezembro!$F$34</f>
        <v>87</v>
      </c>
      <c r="AF29" s="11">
        <f>[25]Dezembro!$F$35</f>
        <v>83</v>
      </c>
      <c r="AG29" s="15">
        <f t="shared" ref="AG29:AG30" si="10">MAX(B29:AF29)</f>
        <v>100</v>
      </c>
      <c r="AH29" s="94">
        <f t="shared" ref="AH29:AH31" si="11">AVERAGE(B29:AF29)</f>
        <v>88.870967741935488</v>
      </c>
      <c r="AJ29" t="s">
        <v>47</v>
      </c>
    </row>
    <row r="30" spans="1:37" x14ac:dyDescent="0.2">
      <c r="A30" s="58" t="s">
        <v>10</v>
      </c>
      <c r="B30" s="11">
        <f>[26]Dezembro!$F$5</f>
        <v>87</v>
      </c>
      <c r="C30" s="11">
        <f>[26]Dezembro!$F$6</f>
        <v>94</v>
      </c>
      <c r="D30" s="11">
        <f>[26]Dezembro!$F$7</f>
        <v>97</v>
      </c>
      <c r="E30" s="11">
        <f>[26]Dezembro!$F$8</f>
        <v>98</v>
      </c>
      <c r="F30" s="11">
        <f>[26]Dezembro!$F$9</f>
        <v>98</v>
      </c>
      <c r="G30" s="11">
        <f>[26]Dezembro!$F$10</f>
        <v>91</v>
      </c>
      <c r="H30" s="11">
        <f>[26]Dezembro!$F$11</f>
        <v>93</v>
      </c>
      <c r="I30" s="11">
        <f>[26]Dezembro!$F$12</f>
        <v>85</v>
      </c>
      <c r="J30" s="11">
        <f>[26]Dezembro!$F$13</f>
        <v>98</v>
      </c>
      <c r="K30" s="11">
        <f>[26]Dezembro!$F$14</f>
        <v>98</v>
      </c>
      <c r="L30" s="11">
        <f>[26]Dezembro!$F$15</f>
        <v>98</v>
      </c>
      <c r="M30" s="11">
        <f>[26]Dezembro!$F$16</f>
        <v>95</v>
      </c>
      <c r="N30" s="11">
        <f>[26]Dezembro!$F$17</f>
        <v>99</v>
      </c>
      <c r="O30" s="11">
        <f>[26]Dezembro!$F$18</f>
        <v>90</v>
      </c>
      <c r="P30" s="11">
        <f>[26]Dezembro!$F$19</f>
        <v>91</v>
      </c>
      <c r="Q30" s="11">
        <f>[26]Dezembro!$F$20</f>
        <v>98</v>
      </c>
      <c r="R30" s="11">
        <f>[26]Dezembro!$F$21</f>
        <v>99</v>
      </c>
      <c r="S30" s="11">
        <f>[26]Dezembro!$F$22</f>
        <v>99</v>
      </c>
      <c r="T30" s="11">
        <f>[26]Dezembro!$F$23</f>
        <v>97</v>
      </c>
      <c r="U30" s="11">
        <f>[26]Dezembro!$F$24</f>
        <v>97</v>
      </c>
      <c r="V30" s="11">
        <f>[26]Dezembro!$F$25</f>
        <v>98</v>
      </c>
      <c r="W30" s="11">
        <f>[26]Dezembro!$F$26</f>
        <v>97</v>
      </c>
      <c r="X30" s="11">
        <f>[26]Dezembro!$F$27</f>
        <v>91</v>
      </c>
      <c r="Y30" s="11">
        <f>[26]Dezembro!$F$28</f>
        <v>95</v>
      </c>
      <c r="Z30" s="11">
        <f>[26]Dezembro!$F$29</f>
        <v>85</v>
      </c>
      <c r="AA30" s="11">
        <f>[26]Dezembro!$F$30</f>
        <v>91</v>
      </c>
      <c r="AB30" s="11">
        <f>[26]Dezembro!$F$31</f>
        <v>92</v>
      </c>
      <c r="AC30" s="11">
        <f>[26]Dezembro!$F$32</f>
        <v>91</v>
      </c>
      <c r="AD30" s="11">
        <f>[26]Dezembro!$F$33</f>
        <v>93</v>
      </c>
      <c r="AE30" s="11">
        <f>[26]Dezembro!$F$34</f>
        <v>97</v>
      </c>
      <c r="AF30" s="11">
        <f>[26]Dezembro!$F$35</f>
        <v>93</v>
      </c>
      <c r="AG30" s="15">
        <f t="shared" si="10"/>
        <v>99</v>
      </c>
      <c r="AH30" s="94">
        <f t="shared" si="11"/>
        <v>94.354838709677423</v>
      </c>
      <c r="AJ30" t="s">
        <v>47</v>
      </c>
    </row>
    <row r="31" spans="1:37" x14ac:dyDescent="0.2">
      <c r="A31" s="58" t="s">
        <v>172</v>
      </c>
      <c r="B31" s="11">
        <f>[27]Dezembro!$F$5</f>
        <v>91</v>
      </c>
      <c r="C31" s="11">
        <f>[27]Dezembro!$F$6</f>
        <v>91</v>
      </c>
      <c r="D31" s="11">
        <f>[27]Dezembro!$F$7</f>
        <v>98</v>
      </c>
      <c r="E31" s="11">
        <f>[27]Dezembro!$F$8</f>
        <v>99</v>
      </c>
      <c r="F31" s="11">
        <f>[27]Dezembro!$F$9</f>
        <v>98</v>
      </c>
      <c r="G31" s="11">
        <f>[27]Dezembro!$F$10</f>
        <v>94</v>
      </c>
      <c r="H31" s="11">
        <f>[27]Dezembro!$F$11</f>
        <v>78</v>
      </c>
      <c r="I31" s="11">
        <f>[27]Dezembro!$F$12</f>
        <v>72</v>
      </c>
      <c r="J31" s="11">
        <f>[27]Dezembro!$F$13</f>
        <v>97</v>
      </c>
      <c r="K31" s="11">
        <f>[27]Dezembro!$F$14</f>
        <v>99</v>
      </c>
      <c r="L31" s="11">
        <f>[27]Dezembro!$F$15</f>
        <v>96</v>
      </c>
      <c r="M31" s="11">
        <f>[27]Dezembro!$F$16</f>
        <v>98</v>
      </c>
      <c r="N31" s="11">
        <f>[27]Dezembro!$F$17</f>
        <v>98</v>
      </c>
      <c r="O31" s="11">
        <f>[27]Dezembro!$F$18</f>
        <v>98</v>
      </c>
      <c r="P31" s="11">
        <f>[27]Dezembro!$F$19</f>
        <v>97</v>
      </c>
      <c r="Q31" s="11">
        <f>[27]Dezembro!$F$20</f>
        <v>99</v>
      </c>
      <c r="R31" s="11">
        <f>[27]Dezembro!$F$21</f>
        <v>99</v>
      </c>
      <c r="S31" s="11">
        <f>[27]Dezembro!$F$22</f>
        <v>99</v>
      </c>
      <c r="T31" s="11">
        <f>[27]Dezembro!$F$23</f>
        <v>98</v>
      </c>
      <c r="U31" s="11">
        <f>[27]Dezembro!$F$24</f>
        <v>99</v>
      </c>
      <c r="V31" s="11">
        <f>[27]Dezembro!$F$25</f>
        <v>97</v>
      </c>
      <c r="W31" s="11">
        <f>[27]Dezembro!$F$26</f>
        <v>96</v>
      </c>
      <c r="X31" s="11">
        <f>[27]Dezembro!$F$27</f>
        <v>89</v>
      </c>
      <c r="Y31" s="11">
        <f>[27]Dezembro!$F$28</f>
        <v>85</v>
      </c>
      <c r="Z31" s="11">
        <f>[27]Dezembro!$F$29</f>
        <v>91</v>
      </c>
      <c r="AA31" s="11">
        <f>[27]Dezembro!$F$30</f>
        <v>91</v>
      </c>
      <c r="AB31" s="11">
        <f>[27]Dezembro!$F$31</f>
        <v>92</v>
      </c>
      <c r="AC31" s="11">
        <f>[27]Dezembro!$F$32</f>
        <v>88</v>
      </c>
      <c r="AD31" s="11">
        <f>[27]Dezembro!$F$33</f>
        <v>86</v>
      </c>
      <c r="AE31" s="11">
        <f>[27]Dezembro!$F$34</f>
        <v>87</v>
      </c>
      <c r="AF31" s="11">
        <f>[27]Dezembro!$F$35</f>
        <v>99</v>
      </c>
      <c r="AG31" s="15">
        <f>MAX(B31:AF31)</f>
        <v>99</v>
      </c>
      <c r="AH31" s="94">
        <f t="shared" si="11"/>
        <v>93.516129032258064</v>
      </c>
      <c r="AI31" s="12" t="s">
        <v>47</v>
      </c>
    </row>
    <row r="32" spans="1:37" x14ac:dyDescent="0.2">
      <c r="A32" s="58" t="s">
        <v>11</v>
      </c>
      <c r="B32" s="11" t="str">
        <f>[28]Dezembro!$F$5</f>
        <v>*</v>
      </c>
      <c r="C32" s="11" t="str">
        <f>[28]Dezembro!$F$6</f>
        <v>*</v>
      </c>
      <c r="D32" s="11" t="str">
        <f>[28]Dezembro!$F$7</f>
        <v>*</v>
      </c>
      <c r="E32" s="11" t="str">
        <f>[28]Dezembro!$F$8</f>
        <v>*</v>
      </c>
      <c r="F32" s="11" t="str">
        <f>[28]Dezembro!$F$9</f>
        <v>*</v>
      </c>
      <c r="G32" s="11">
        <f>[28]Dezembro!$F$10</f>
        <v>53</v>
      </c>
      <c r="H32" s="11">
        <f>[28]Dezembro!$F$11</f>
        <v>88</v>
      </c>
      <c r="I32" s="11">
        <f>[28]Dezembro!$F$12</f>
        <v>90</v>
      </c>
      <c r="J32" s="11">
        <f>[28]Dezembro!$F$13</f>
        <v>94</v>
      </c>
      <c r="K32" s="11">
        <f>[28]Dezembro!$F$14</f>
        <v>95</v>
      </c>
      <c r="L32" s="11">
        <f>[28]Dezembro!$F$15</f>
        <v>93</v>
      </c>
      <c r="M32" s="11" t="str">
        <f>[28]Dezembro!$F$16</f>
        <v>*</v>
      </c>
      <c r="N32" s="11" t="str">
        <f>[28]Dezembro!$F$17</f>
        <v>*</v>
      </c>
      <c r="O32" s="11" t="str">
        <f>[28]Dezembro!$F$18</f>
        <v>*</v>
      </c>
      <c r="P32" s="11" t="str">
        <f>[28]Dezembro!$F$19</f>
        <v>*</v>
      </c>
      <c r="Q32" s="11" t="str">
        <f>[28]Dezembro!$F$20</f>
        <v>*</v>
      </c>
      <c r="R32" s="11" t="str">
        <f>[28]Dezembro!$F$21</f>
        <v>*</v>
      </c>
      <c r="S32" s="11" t="str">
        <f>[28]Dezembro!$F$22</f>
        <v>*</v>
      </c>
      <c r="T32" s="11" t="str">
        <f>[28]Dezembro!$F$23</f>
        <v>*</v>
      </c>
      <c r="U32" s="11" t="str">
        <f>[28]Dezembro!$F$24</f>
        <v>*</v>
      </c>
      <c r="V32" s="11" t="str">
        <f>[28]Dezembro!$F$25</f>
        <v>*</v>
      </c>
      <c r="W32" s="11" t="str">
        <f>[28]Dezembro!$F$26</f>
        <v>*</v>
      </c>
      <c r="X32" s="11" t="str">
        <f>[28]Dezembro!$F$27</f>
        <v>*</v>
      </c>
      <c r="Y32" s="11" t="str">
        <f>[28]Dezembro!$F$28</f>
        <v>*</v>
      </c>
      <c r="Z32" s="11" t="str">
        <f>[28]Dezembro!$F$29</f>
        <v>*</v>
      </c>
      <c r="AA32" s="11" t="str">
        <f>[28]Dezembro!$F$30</f>
        <v>*</v>
      </c>
      <c r="AB32" s="11" t="str">
        <f>[28]Dezembro!$F$31</f>
        <v>*</v>
      </c>
      <c r="AC32" s="11" t="str">
        <f>[28]Dezembro!$F$32</f>
        <v>*</v>
      </c>
      <c r="AD32" s="11" t="str">
        <f>[28]Dezembro!$F$33</f>
        <v>*</v>
      </c>
      <c r="AE32" s="11" t="str">
        <f>[28]Dezembro!$F$34</f>
        <v>*</v>
      </c>
      <c r="AF32" s="11" t="str">
        <f>[28]Dezembro!$F$35</f>
        <v>*</v>
      </c>
      <c r="AG32" s="15">
        <f t="shared" ref="AG32" si="12">MAX(B32:AF32)</f>
        <v>95</v>
      </c>
      <c r="AH32" s="94">
        <f t="shared" ref="AH32" si="13">AVERAGE(B32:AF32)</f>
        <v>85.5</v>
      </c>
      <c r="AJ32" s="12" t="s">
        <v>47</v>
      </c>
      <c r="AK32" t="s">
        <v>47</v>
      </c>
    </row>
    <row r="33" spans="1:36" s="5" customFormat="1" x14ac:dyDescent="0.2">
      <c r="A33" s="58" t="s">
        <v>12</v>
      </c>
      <c r="B33" s="11">
        <f>[29]Dezembro!$F$5</f>
        <v>91</v>
      </c>
      <c r="C33" s="11">
        <f>[29]Dezembro!$F$6</f>
        <v>89</v>
      </c>
      <c r="D33" s="11">
        <f>[29]Dezembro!$F$7</f>
        <v>93</v>
      </c>
      <c r="E33" s="11">
        <f>[29]Dezembro!$F$8</f>
        <v>90</v>
      </c>
      <c r="F33" s="11">
        <f>[29]Dezembro!$F$9</f>
        <v>93</v>
      </c>
      <c r="G33" s="11">
        <f>[29]Dezembro!$F$10</f>
        <v>88</v>
      </c>
      <c r="H33" s="11">
        <f>[29]Dezembro!$F$11</f>
        <v>86</v>
      </c>
      <c r="I33" s="11">
        <f>[29]Dezembro!$F$12</f>
        <v>89</v>
      </c>
      <c r="J33" s="11">
        <f>[29]Dezembro!$F$13</f>
        <v>94</v>
      </c>
      <c r="K33" s="11">
        <f>[29]Dezembro!$F$14</f>
        <v>94</v>
      </c>
      <c r="L33" s="11">
        <f>[29]Dezembro!$F$15</f>
        <v>94</v>
      </c>
      <c r="M33" s="11">
        <f>[29]Dezembro!$F$16</f>
        <v>90</v>
      </c>
      <c r="N33" s="11">
        <f>[29]Dezembro!$F$17</f>
        <v>91</v>
      </c>
      <c r="O33" s="11">
        <f>[29]Dezembro!$F$18</f>
        <v>93</v>
      </c>
      <c r="P33" s="11">
        <f>[29]Dezembro!$F$19</f>
        <v>92</v>
      </c>
      <c r="Q33" s="11">
        <f>[29]Dezembro!$F$20</f>
        <v>88</v>
      </c>
      <c r="R33" s="11">
        <f>[29]Dezembro!$F$21</f>
        <v>94</v>
      </c>
      <c r="S33" s="11">
        <f>[29]Dezembro!$F$22</f>
        <v>93</v>
      </c>
      <c r="T33" s="11">
        <f>[29]Dezembro!$F$23</f>
        <v>93</v>
      </c>
      <c r="U33" s="11">
        <f>[29]Dezembro!$F$24</f>
        <v>94</v>
      </c>
      <c r="V33" s="11">
        <f>[29]Dezembro!$F$25</f>
        <v>92</v>
      </c>
      <c r="W33" s="11">
        <f>[29]Dezembro!$F$26</f>
        <v>93</v>
      </c>
      <c r="X33" s="11">
        <f>[29]Dezembro!$F$27</f>
        <v>94</v>
      </c>
      <c r="Y33" s="11">
        <f>[29]Dezembro!$F$28</f>
        <v>91</v>
      </c>
      <c r="Z33" s="11">
        <f>[29]Dezembro!$F$29</f>
        <v>90</v>
      </c>
      <c r="AA33" s="11">
        <f>[29]Dezembro!$F$30</f>
        <v>92</v>
      </c>
      <c r="AB33" s="11">
        <f>[29]Dezembro!$F$31</f>
        <v>90</v>
      </c>
      <c r="AC33" s="11">
        <f>[29]Dezembro!$F$32</f>
        <v>92</v>
      </c>
      <c r="AD33" s="11">
        <f>[29]Dezembro!$F$33</f>
        <v>93</v>
      </c>
      <c r="AE33" s="11">
        <f>[29]Dezembro!$F$34</f>
        <v>91</v>
      </c>
      <c r="AF33" s="11">
        <f>[29]Dezembro!$F$35</f>
        <v>93</v>
      </c>
      <c r="AG33" s="15">
        <f t="shared" ref="AG33:AG34" si="14">MAX(B33:AF33)</f>
        <v>94</v>
      </c>
      <c r="AH33" s="94">
        <f t="shared" ref="AH33:AH35" si="15">AVERAGE(B33:AF33)</f>
        <v>91.612903225806448</v>
      </c>
    </row>
    <row r="34" spans="1:36" x14ac:dyDescent="0.2">
      <c r="A34" s="58" t="s">
        <v>13</v>
      </c>
      <c r="B34" s="11">
        <f>[30]Dezembro!$F$5</f>
        <v>93</v>
      </c>
      <c r="C34" s="11">
        <f>[30]Dezembro!$F$6</f>
        <v>92</v>
      </c>
      <c r="D34" s="11">
        <f>[30]Dezembro!$F$7</f>
        <v>96</v>
      </c>
      <c r="E34" s="11">
        <f>[30]Dezembro!$F$8</f>
        <v>96</v>
      </c>
      <c r="F34" s="11">
        <f>[30]Dezembro!$F$9</f>
        <v>87</v>
      </c>
      <c r="G34" s="11">
        <f>[30]Dezembro!$F$10</f>
        <v>93</v>
      </c>
      <c r="H34" s="11">
        <f>[30]Dezembro!$F$11</f>
        <v>96</v>
      </c>
      <c r="I34" s="11">
        <f>[30]Dezembro!$F$12</f>
        <v>94</v>
      </c>
      <c r="J34" s="11">
        <f>[30]Dezembro!$F$13</f>
        <v>96</v>
      </c>
      <c r="K34" s="11">
        <f>[30]Dezembro!$F$14</f>
        <v>96</v>
      </c>
      <c r="L34" s="11">
        <f>[30]Dezembro!$F$15</f>
        <v>93</v>
      </c>
      <c r="M34" s="11">
        <f>[30]Dezembro!$F$16</f>
        <v>87</v>
      </c>
      <c r="N34" s="11">
        <f>[30]Dezembro!$F$17</f>
        <v>93</v>
      </c>
      <c r="O34" s="11">
        <f>[30]Dezembro!$F$18</f>
        <v>95</v>
      </c>
      <c r="P34" s="11">
        <f>[30]Dezembro!$F$19</f>
        <v>95</v>
      </c>
      <c r="Q34" s="11">
        <f>[30]Dezembro!$F$20</f>
        <v>86</v>
      </c>
      <c r="R34" s="11">
        <f>[30]Dezembro!$F$21</f>
        <v>96</v>
      </c>
      <c r="S34" s="11">
        <f>[30]Dezembro!$F$22</f>
        <v>94</v>
      </c>
      <c r="T34" s="11">
        <f>[30]Dezembro!$F$23</f>
        <v>91</v>
      </c>
      <c r="U34" s="11">
        <f>[30]Dezembro!$F$24</f>
        <v>91</v>
      </c>
      <c r="V34" s="11">
        <f>[30]Dezembro!$F$25</f>
        <v>94</v>
      </c>
      <c r="W34" s="11">
        <f>[30]Dezembro!$F$26</f>
        <v>95</v>
      </c>
      <c r="X34" s="11">
        <f>[30]Dezembro!$F$27</f>
        <v>96</v>
      </c>
      <c r="Y34" s="11">
        <f>[30]Dezembro!$F$28</f>
        <v>95</v>
      </c>
      <c r="Z34" s="11">
        <f>[30]Dezembro!$F$29</f>
        <v>92</v>
      </c>
      <c r="AA34" s="11">
        <f>[30]Dezembro!$F$30</f>
        <v>95</v>
      </c>
      <c r="AB34" s="11">
        <f>[30]Dezembro!$F$31</f>
        <v>95</v>
      </c>
      <c r="AC34" s="11">
        <f>[30]Dezembro!$F$32</f>
        <v>92</v>
      </c>
      <c r="AD34" s="11">
        <f>[30]Dezembro!$F$33</f>
        <v>94</v>
      </c>
      <c r="AE34" s="11">
        <f>[30]Dezembro!$F$34</f>
        <v>93</v>
      </c>
      <c r="AF34" s="11">
        <f>[30]Dezembro!$F$35</f>
        <v>93</v>
      </c>
      <c r="AG34" s="15">
        <f t="shared" si="14"/>
        <v>96</v>
      </c>
      <c r="AH34" s="94">
        <f t="shared" si="15"/>
        <v>93.354838709677423</v>
      </c>
      <c r="AJ34" t="s">
        <v>47</v>
      </c>
    </row>
    <row r="35" spans="1:36" x14ac:dyDescent="0.2">
      <c r="A35" s="58" t="s">
        <v>173</v>
      </c>
      <c r="B35" s="11">
        <f>[31]Dezembro!$F$5</f>
        <v>84</v>
      </c>
      <c r="C35" s="11">
        <f>[31]Dezembro!$F$6</f>
        <v>85</v>
      </c>
      <c r="D35" s="11">
        <f>[31]Dezembro!$F$7</f>
        <v>82</v>
      </c>
      <c r="E35" s="11">
        <f>[31]Dezembro!$F$8</f>
        <v>86</v>
      </c>
      <c r="F35" s="11">
        <f>[31]Dezembro!$F$9</f>
        <v>86</v>
      </c>
      <c r="G35" s="11">
        <f>[31]Dezembro!$F$10</f>
        <v>86</v>
      </c>
      <c r="H35" s="11">
        <f>[31]Dezembro!$F$11</f>
        <v>85</v>
      </c>
      <c r="I35" s="11">
        <f>[31]Dezembro!$F$12</f>
        <v>77</v>
      </c>
      <c r="J35" s="11">
        <f>[31]Dezembro!$F$13</f>
        <v>81</v>
      </c>
      <c r="K35" s="11">
        <f>[31]Dezembro!$F$14</f>
        <v>86</v>
      </c>
      <c r="L35" s="11">
        <f>[31]Dezembro!$F$15</f>
        <v>85</v>
      </c>
      <c r="M35" s="11">
        <f>[31]Dezembro!$F$16</f>
        <v>87</v>
      </c>
      <c r="N35" s="11">
        <f>[31]Dezembro!$F$17</f>
        <v>85</v>
      </c>
      <c r="O35" s="11">
        <f>[31]Dezembro!$F$18</f>
        <v>82</v>
      </c>
      <c r="P35" s="11">
        <f>[31]Dezembro!$F$19</f>
        <v>85</v>
      </c>
      <c r="Q35" s="11">
        <f>[31]Dezembro!$F$20</f>
        <v>85</v>
      </c>
      <c r="R35" s="11">
        <f>[31]Dezembro!$F$21</f>
        <v>87</v>
      </c>
      <c r="S35" s="11">
        <f>[31]Dezembro!$F$22</f>
        <v>88</v>
      </c>
      <c r="T35" s="11">
        <f>[31]Dezembro!$F$23</f>
        <v>88</v>
      </c>
      <c r="U35" s="11">
        <f>[31]Dezembro!$F$24</f>
        <v>87</v>
      </c>
      <c r="V35" s="11">
        <f>[31]Dezembro!$F$25</f>
        <v>86</v>
      </c>
      <c r="W35" s="11">
        <f>[31]Dezembro!$F$26</f>
        <v>89</v>
      </c>
      <c r="X35" s="11">
        <f>[31]Dezembro!$F$27</f>
        <v>83</v>
      </c>
      <c r="Y35" s="11">
        <f>[31]Dezembro!$F$28</f>
        <v>85</v>
      </c>
      <c r="Z35" s="11">
        <f>[31]Dezembro!$F$29</f>
        <v>79</v>
      </c>
      <c r="AA35" s="11">
        <f>[31]Dezembro!$F$30</f>
        <v>84</v>
      </c>
      <c r="AB35" s="11">
        <f>[31]Dezembro!$F$31</f>
        <v>83</v>
      </c>
      <c r="AC35" s="11">
        <f>[31]Dezembro!$F$32</f>
        <v>84</v>
      </c>
      <c r="AD35" s="11">
        <f>[31]Dezembro!$F$33</f>
        <v>83</v>
      </c>
      <c r="AE35" s="11">
        <f>[31]Dezembro!$F$34</f>
        <v>84</v>
      </c>
      <c r="AF35" s="11">
        <f>[31]Dezembro!$F$35</f>
        <v>84</v>
      </c>
      <c r="AG35" s="15">
        <f>MAX(B35:AF35)</f>
        <v>89</v>
      </c>
      <c r="AH35" s="94">
        <f t="shared" si="15"/>
        <v>84.548387096774192</v>
      </c>
      <c r="AJ35" t="s">
        <v>47</v>
      </c>
    </row>
    <row r="36" spans="1:36" x14ac:dyDescent="0.2">
      <c r="A36" s="58" t="s">
        <v>144</v>
      </c>
      <c r="B36" s="11" t="str">
        <f>[32]Dezembro!$F$5</f>
        <v>*</v>
      </c>
      <c r="C36" s="11" t="str">
        <f>[32]Dezembro!$F$6</f>
        <v>*</v>
      </c>
      <c r="D36" s="11" t="str">
        <f>[32]Dezembro!$F$7</f>
        <v>*</v>
      </c>
      <c r="E36" s="11" t="str">
        <f>[32]Dezembro!$F$8</f>
        <v>*</v>
      </c>
      <c r="F36" s="11" t="str">
        <f>[32]Dezembro!$F$9</f>
        <v>*</v>
      </c>
      <c r="G36" s="11" t="str">
        <f>[32]Dezembro!$F$10</f>
        <v>*</v>
      </c>
      <c r="H36" s="11" t="str">
        <f>[32]Dezembro!$F$11</f>
        <v>*</v>
      </c>
      <c r="I36" s="11" t="str">
        <f>[32]Dezembro!$F$12</f>
        <v>*</v>
      </c>
      <c r="J36" s="11" t="str">
        <f>[32]Dezembro!$F$13</f>
        <v>*</v>
      </c>
      <c r="K36" s="11" t="str">
        <f>[32]Dezembro!$F$14</f>
        <v>*</v>
      </c>
      <c r="L36" s="11" t="str">
        <f>[32]Dezembro!$F$15</f>
        <v>*</v>
      </c>
      <c r="M36" s="11" t="str">
        <f>[32]Dezembro!$F$16</f>
        <v>*</v>
      </c>
      <c r="N36" s="11" t="str">
        <f>[32]Dezembro!$F$17</f>
        <v>*</v>
      </c>
      <c r="O36" s="11" t="str">
        <f>[32]Dezembro!$F$18</f>
        <v>*</v>
      </c>
      <c r="P36" s="11" t="str">
        <f>[32]Dezembro!$F$19</f>
        <v>*</v>
      </c>
      <c r="Q36" s="11" t="str">
        <f>[32]Dezembro!$F$20</f>
        <v>*</v>
      </c>
      <c r="R36" s="11" t="str">
        <f>[32]Dezembro!$F$21</f>
        <v>*</v>
      </c>
      <c r="S36" s="11" t="str">
        <f>[32]Dezembro!$F$22</f>
        <v>*</v>
      </c>
      <c r="T36" s="11" t="str">
        <f>[32]Dezembro!$F$23</f>
        <v>*</v>
      </c>
      <c r="U36" s="11" t="str">
        <f>[32]Dezembro!$F$24</f>
        <v>*</v>
      </c>
      <c r="V36" s="11" t="str">
        <f>[32]Dezembro!$F$25</f>
        <v>*</v>
      </c>
      <c r="W36" s="11" t="str">
        <f>[32]Dezembro!$F$26</f>
        <v>*</v>
      </c>
      <c r="X36" s="11" t="str">
        <f>[32]Dezembro!$F$27</f>
        <v>*</v>
      </c>
      <c r="Y36" s="11" t="str">
        <f>[32]Dezembro!$F$28</f>
        <v>*</v>
      </c>
      <c r="Z36" s="11" t="str">
        <f>[32]Dezembro!$F$29</f>
        <v>*</v>
      </c>
      <c r="AA36" s="11" t="str">
        <f>[32]Dezembro!$F$30</f>
        <v>*</v>
      </c>
      <c r="AB36" s="11" t="str">
        <f>[32]Dezembro!$F$31</f>
        <v>*</v>
      </c>
      <c r="AC36" s="11" t="str">
        <f>[32]Dezembro!$F$32</f>
        <v>*</v>
      </c>
      <c r="AD36" s="11" t="str">
        <f>[32]Dezembro!$F$33</f>
        <v>*</v>
      </c>
      <c r="AE36" s="11" t="str">
        <f>[32]Dezembro!$F$34</f>
        <v>*</v>
      </c>
      <c r="AF36" s="11" t="str">
        <f>[32]Dezembro!$F$35</f>
        <v>*</v>
      </c>
      <c r="AG36" s="15" t="s">
        <v>226</v>
      </c>
      <c r="AH36" s="94" t="s">
        <v>226</v>
      </c>
    </row>
    <row r="37" spans="1:36" x14ac:dyDescent="0.2">
      <c r="A37" s="58" t="s">
        <v>14</v>
      </c>
      <c r="B37" s="11">
        <f>[33]Dezembro!$F$5</f>
        <v>89</v>
      </c>
      <c r="C37" s="11">
        <f>[33]Dezembro!$F$6</f>
        <v>92</v>
      </c>
      <c r="D37" s="11">
        <f>[33]Dezembro!$F$7</f>
        <v>93</v>
      </c>
      <c r="E37" s="11">
        <f>[33]Dezembro!$F$8</f>
        <v>92</v>
      </c>
      <c r="F37" s="11">
        <f>[33]Dezembro!$F$9</f>
        <v>90</v>
      </c>
      <c r="G37" s="11">
        <f>[33]Dezembro!$F$10</f>
        <v>93</v>
      </c>
      <c r="H37" s="11">
        <f>[33]Dezembro!$F$11</f>
        <v>93</v>
      </c>
      <c r="I37" s="11">
        <f>[33]Dezembro!$F$12</f>
        <v>74</v>
      </c>
      <c r="J37" s="11">
        <f>[33]Dezembro!$F$13</f>
        <v>92</v>
      </c>
      <c r="K37" s="11">
        <f>[33]Dezembro!$F$14</f>
        <v>93</v>
      </c>
      <c r="L37" s="11">
        <f>[33]Dezembro!$F$15</f>
        <v>82</v>
      </c>
      <c r="M37" s="11">
        <f>[33]Dezembro!$F$16</f>
        <v>89</v>
      </c>
      <c r="N37" s="11">
        <f>[33]Dezembro!$F$17</f>
        <v>90</v>
      </c>
      <c r="O37" s="11">
        <f>[33]Dezembro!$F$18</f>
        <v>78</v>
      </c>
      <c r="P37" s="11">
        <f>[33]Dezembro!$F$19</f>
        <v>87</v>
      </c>
      <c r="Q37" s="11">
        <f>[33]Dezembro!$F$20</f>
        <v>90</v>
      </c>
      <c r="R37" s="11">
        <f>[33]Dezembro!$F$21</f>
        <v>93</v>
      </c>
      <c r="S37" s="11">
        <f>[33]Dezembro!$F$22</f>
        <v>92</v>
      </c>
      <c r="T37" s="11">
        <f>[33]Dezembro!$F$23</f>
        <v>84</v>
      </c>
      <c r="U37" s="11">
        <f>[33]Dezembro!$F$24</f>
        <v>88</v>
      </c>
      <c r="V37" s="11">
        <f>[33]Dezembro!$F$25</f>
        <v>88</v>
      </c>
      <c r="W37" s="11">
        <f>[33]Dezembro!$F$26</f>
        <v>93</v>
      </c>
      <c r="X37" s="11">
        <f>[33]Dezembro!$F$27</f>
        <v>93</v>
      </c>
      <c r="Y37" s="11">
        <f>[33]Dezembro!$F$28</f>
        <v>88</v>
      </c>
      <c r="Z37" s="11">
        <f>[33]Dezembro!$F$29</f>
        <v>91</v>
      </c>
      <c r="AA37" s="11">
        <f>[33]Dezembro!$F$30</f>
        <v>89</v>
      </c>
      <c r="AB37" s="11">
        <f>[33]Dezembro!$F$31</f>
        <v>90</v>
      </c>
      <c r="AC37" s="11">
        <f>[33]Dezembro!$F$32</f>
        <v>93</v>
      </c>
      <c r="AD37" s="11">
        <f>[33]Dezembro!$F$33</f>
        <v>92</v>
      </c>
      <c r="AE37" s="11">
        <f>[33]Dezembro!$F$34</f>
        <v>89</v>
      </c>
      <c r="AF37" s="11">
        <f>[33]Dezembro!$F$35</f>
        <v>89</v>
      </c>
      <c r="AG37" s="15">
        <f t="shared" ref="AG37" si="16">MAX(B37:AF37)</f>
        <v>93</v>
      </c>
      <c r="AH37" s="94">
        <f t="shared" ref="AH37:AH38" si="17">AVERAGE(B37:AF37)</f>
        <v>89.322580645161295</v>
      </c>
    </row>
    <row r="38" spans="1:36" x14ac:dyDescent="0.2">
      <c r="A38" s="58" t="s">
        <v>174</v>
      </c>
      <c r="B38" s="11">
        <f>[34]Dezembro!$F$5</f>
        <v>92</v>
      </c>
      <c r="C38" s="11">
        <f>[34]Dezembro!$F$6</f>
        <v>90</v>
      </c>
      <c r="D38" s="11">
        <f>[34]Dezembro!$F$7</f>
        <v>91</v>
      </c>
      <c r="E38" s="11">
        <f>[34]Dezembro!$F$8</f>
        <v>92</v>
      </c>
      <c r="F38" s="11">
        <f>[34]Dezembro!$F$9</f>
        <v>92</v>
      </c>
      <c r="G38" s="11">
        <f>[34]Dezembro!$F$10</f>
        <v>89</v>
      </c>
      <c r="H38" s="11">
        <f>[34]Dezembro!$F$11</f>
        <v>92</v>
      </c>
      <c r="I38" s="11">
        <f>[34]Dezembro!$F$12</f>
        <v>90</v>
      </c>
      <c r="J38" s="11">
        <f>[34]Dezembro!$F$13</f>
        <v>91</v>
      </c>
      <c r="K38" s="11">
        <f>[34]Dezembro!$F$14</f>
        <v>94</v>
      </c>
      <c r="L38" s="11">
        <f>[34]Dezembro!$F$15</f>
        <v>92</v>
      </c>
      <c r="M38" s="11">
        <f>[34]Dezembro!$F$16</f>
        <v>92</v>
      </c>
      <c r="N38" s="11">
        <f>[34]Dezembro!$F$17</f>
        <v>89</v>
      </c>
      <c r="O38" s="11">
        <f>[34]Dezembro!$F$18</f>
        <v>91</v>
      </c>
      <c r="P38" s="11">
        <f>[34]Dezembro!$F$19</f>
        <v>93</v>
      </c>
      <c r="Q38" s="11">
        <f>[34]Dezembro!$F$20</f>
        <v>92</v>
      </c>
      <c r="R38" s="11">
        <f>[34]Dezembro!$F$21</f>
        <v>91</v>
      </c>
      <c r="S38" s="11">
        <f>[34]Dezembro!$F$22</f>
        <v>93</v>
      </c>
      <c r="T38" s="11">
        <f>[34]Dezembro!$F$23</f>
        <v>90</v>
      </c>
      <c r="U38" s="11">
        <f>[34]Dezembro!$F$24</f>
        <v>90</v>
      </c>
      <c r="V38" s="11">
        <f>[34]Dezembro!$F$25</f>
        <v>91</v>
      </c>
      <c r="W38" s="11">
        <f>[34]Dezembro!$F$26</f>
        <v>93</v>
      </c>
      <c r="X38" s="11">
        <f>[34]Dezembro!$F$27</f>
        <v>94</v>
      </c>
      <c r="Y38" s="11">
        <f>[34]Dezembro!$F$28</f>
        <v>93</v>
      </c>
      <c r="Z38" s="11">
        <f>[34]Dezembro!$F$29</f>
        <v>92</v>
      </c>
      <c r="AA38" s="11">
        <f>[34]Dezembro!$F$30</f>
        <v>90</v>
      </c>
      <c r="AB38" s="11">
        <f>[34]Dezembro!$F$31</f>
        <v>91</v>
      </c>
      <c r="AC38" s="11">
        <f>[34]Dezembro!$F$32</f>
        <v>89</v>
      </c>
      <c r="AD38" s="11">
        <f>[34]Dezembro!$F$33</f>
        <v>91</v>
      </c>
      <c r="AE38" s="11">
        <f>[34]Dezembro!$F$34</f>
        <v>91</v>
      </c>
      <c r="AF38" s="11">
        <f>[34]Dezembro!$F$35</f>
        <v>91</v>
      </c>
      <c r="AG38" s="15">
        <f>MAX(B38:AF38)</f>
        <v>94</v>
      </c>
      <c r="AH38" s="94">
        <f t="shared" si="17"/>
        <v>91.354838709677423</v>
      </c>
    </row>
    <row r="39" spans="1:36" x14ac:dyDescent="0.2">
      <c r="A39" s="58" t="s">
        <v>15</v>
      </c>
      <c r="B39" s="11">
        <f>[35]Dezembro!$F$5</f>
        <v>90</v>
      </c>
      <c r="C39" s="11">
        <f>[35]Dezembro!$F$6</f>
        <v>95</v>
      </c>
      <c r="D39" s="11">
        <f>[35]Dezembro!$F$7</f>
        <v>95</v>
      </c>
      <c r="E39" s="11">
        <f>[35]Dezembro!$F$8</f>
        <v>95</v>
      </c>
      <c r="F39" s="11">
        <f>[35]Dezembro!$F$9</f>
        <v>96</v>
      </c>
      <c r="G39" s="11">
        <f>[35]Dezembro!$F$10</f>
        <v>90</v>
      </c>
      <c r="H39" s="11">
        <f>[35]Dezembro!$F$11</f>
        <v>64</v>
      </c>
      <c r="I39" s="11">
        <f>[35]Dezembro!$F$12</f>
        <v>82</v>
      </c>
      <c r="J39" s="11">
        <f>[35]Dezembro!$F$13</f>
        <v>95</v>
      </c>
      <c r="K39" s="11">
        <f>[35]Dezembro!$F$14</f>
        <v>96</v>
      </c>
      <c r="L39" s="11">
        <f>[35]Dezembro!$F$15</f>
        <v>94</v>
      </c>
      <c r="M39" s="11">
        <f>[35]Dezembro!$F$16</f>
        <v>96</v>
      </c>
      <c r="N39" s="11">
        <f>[35]Dezembro!$F$17</f>
        <v>95</v>
      </c>
      <c r="O39" s="11">
        <f>[35]Dezembro!$F$18</f>
        <v>92</v>
      </c>
      <c r="P39" s="11">
        <f>[35]Dezembro!$F$19</f>
        <v>96</v>
      </c>
      <c r="Q39" s="11">
        <f>[35]Dezembro!$F$20</f>
        <v>96</v>
      </c>
      <c r="R39" s="11">
        <f>[35]Dezembro!$F$21</f>
        <v>97</v>
      </c>
      <c r="S39" s="11">
        <f>[35]Dezembro!$F$22</f>
        <v>96</v>
      </c>
      <c r="T39" s="11">
        <f>[35]Dezembro!$F$23</f>
        <v>96</v>
      </c>
      <c r="U39" s="11">
        <f>[35]Dezembro!$F$24</f>
        <v>96</v>
      </c>
      <c r="V39" s="11">
        <f>[35]Dezembro!$F$25</f>
        <v>96</v>
      </c>
      <c r="W39" s="11">
        <f>[35]Dezembro!$F$26</f>
        <v>96</v>
      </c>
      <c r="X39" s="11">
        <f>[35]Dezembro!$F$27</f>
        <v>86</v>
      </c>
      <c r="Y39" s="11">
        <f>[35]Dezembro!$F$28</f>
        <v>88</v>
      </c>
      <c r="Z39" s="11">
        <f>[35]Dezembro!$F$29</f>
        <v>89</v>
      </c>
      <c r="AA39" s="11">
        <f>[35]Dezembro!$F$30</f>
        <v>90</v>
      </c>
      <c r="AB39" s="11">
        <f>[35]Dezembro!$F$31</f>
        <v>86</v>
      </c>
      <c r="AC39" s="11">
        <f>[35]Dezembro!$F$32</f>
        <v>77</v>
      </c>
      <c r="AD39" s="11">
        <f>[35]Dezembro!$F$33</f>
        <v>85</v>
      </c>
      <c r="AE39" s="11">
        <f>[35]Dezembro!$F$34</f>
        <v>78</v>
      </c>
      <c r="AF39" s="11">
        <f>[35]Dezembro!$F$35</f>
        <v>95</v>
      </c>
      <c r="AG39" s="15">
        <f t="shared" ref="AG39:AG41" si="18">MAX(B39:AF39)</f>
        <v>97</v>
      </c>
      <c r="AH39" s="94">
        <f t="shared" ref="AH39:AH41" si="19">AVERAGE(B39:AF39)</f>
        <v>90.903225806451616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[36]Dezembro!$F$5</f>
        <v>88</v>
      </c>
      <c r="C40" s="11">
        <f>[36]Dezembro!$F$6</f>
        <v>86</v>
      </c>
      <c r="D40" s="11">
        <f>[36]Dezembro!$F$7</f>
        <v>76</v>
      </c>
      <c r="E40" s="11">
        <f>[36]Dezembro!$F$8</f>
        <v>84</v>
      </c>
      <c r="F40" s="11">
        <f>[36]Dezembro!$F$9</f>
        <v>92</v>
      </c>
      <c r="G40" s="11">
        <f>[36]Dezembro!$F$10</f>
        <v>93</v>
      </c>
      <c r="H40" s="11">
        <f>[36]Dezembro!$F$11</f>
        <v>87</v>
      </c>
      <c r="I40" s="11">
        <f>[36]Dezembro!$F$12</f>
        <v>88</v>
      </c>
      <c r="J40" s="11">
        <f>[36]Dezembro!$F$13</f>
        <v>94</v>
      </c>
      <c r="K40" s="11">
        <f>[36]Dezembro!$F$14</f>
        <v>93</v>
      </c>
      <c r="L40" s="11">
        <f>[36]Dezembro!$F$15</f>
        <v>93</v>
      </c>
      <c r="M40" s="11">
        <f>[36]Dezembro!$F$16</f>
        <v>87</v>
      </c>
      <c r="N40" s="11">
        <f>[36]Dezembro!$F$17</f>
        <v>87</v>
      </c>
      <c r="O40" s="11">
        <f>[36]Dezembro!$F$18</f>
        <v>89</v>
      </c>
      <c r="P40" s="11">
        <f>[36]Dezembro!$F$19</f>
        <v>80</v>
      </c>
      <c r="Q40" s="11">
        <f>[36]Dezembro!$F$20</f>
        <v>94</v>
      </c>
      <c r="R40" s="11">
        <f>[36]Dezembro!$F$21</f>
        <v>94</v>
      </c>
      <c r="S40" s="11">
        <f>[36]Dezembro!$F$22</f>
        <v>93</v>
      </c>
      <c r="T40" s="11">
        <f>[36]Dezembro!$F$23</f>
        <v>90</v>
      </c>
      <c r="U40" s="11">
        <f>[36]Dezembro!$F$24</f>
        <v>88</v>
      </c>
      <c r="V40" s="11">
        <f>[36]Dezembro!$F$25</f>
        <v>96</v>
      </c>
      <c r="W40" s="11">
        <f>[36]Dezembro!$F$26</f>
        <v>94</v>
      </c>
      <c r="X40" s="11">
        <f>[36]Dezembro!$F$27</f>
        <v>86</v>
      </c>
      <c r="Y40" s="11">
        <f>[36]Dezembro!$F$28</f>
        <v>90</v>
      </c>
      <c r="Z40" s="11">
        <f>[36]Dezembro!$F$29</f>
        <v>77</v>
      </c>
      <c r="AA40" s="11">
        <f>[36]Dezembro!$F$30</f>
        <v>82</v>
      </c>
      <c r="AB40" s="11">
        <f>[36]Dezembro!$F$31</f>
        <v>83</v>
      </c>
      <c r="AC40" s="11">
        <f>[36]Dezembro!$F$32</f>
        <v>88</v>
      </c>
      <c r="AD40" s="11">
        <f>[36]Dezembro!$F$33</f>
        <v>76</v>
      </c>
      <c r="AE40" s="11" t="str">
        <f>[36]Dezembro!$F$34</f>
        <v>*</v>
      </c>
      <c r="AF40" s="11" t="str">
        <f>[36]Dezembro!$F$35</f>
        <v>*</v>
      </c>
      <c r="AG40" s="15">
        <f t="shared" si="18"/>
        <v>96</v>
      </c>
      <c r="AH40" s="94">
        <f t="shared" si="19"/>
        <v>87.862068965517238</v>
      </c>
    </row>
    <row r="41" spans="1:36" x14ac:dyDescent="0.2">
      <c r="A41" s="58" t="s">
        <v>175</v>
      </c>
      <c r="B41" s="11">
        <f>[37]Dezembro!$F$5</f>
        <v>97</v>
      </c>
      <c r="C41" s="11">
        <f>[37]Dezembro!$F$6</f>
        <v>98</v>
      </c>
      <c r="D41" s="11">
        <f>[37]Dezembro!$F$7</f>
        <v>97</v>
      </c>
      <c r="E41" s="11">
        <f>[37]Dezembro!$F$8</f>
        <v>95</v>
      </c>
      <c r="F41" s="11">
        <f>[37]Dezembro!$F$9</f>
        <v>97</v>
      </c>
      <c r="G41" s="11">
        <f>[37]Dezembro!$F$10</f>
        <v>97</v>
      </c>
      <c r="H41" s="11">
        <f>[37]Dezembro!$F$11</f>
        <v>96</v>
      </c>
      <c r="I41" s="11">
        <f>[37]Dezembro!$F$12</f>
        <v>96</v>
      </c>
      <c r="J41" s="11">
        <f>[37]Dezembro!$F$13</f>
        <v>91</v>
      </c>
      <c r="K41" s="11">
        <f>[37]Dezembro!$F$14</f>
        <v>97</v>
      </c>
      <c r="L41" s="11">
        <f>[37]Dezembro!$F$15</f>
        <v>97</v>
      </c>
      <c r="M41" s="11">
        <f>[37]Dezembro!$F$16</f>
        <v>97</v>
      </c>
      <c r="N41" s="11">
        <f>[37]Dezembro!$F$17</f>
        <v>98</v>
      </c>
      <c r="O41" s="11">
        <f>[37]Dezembro!$F$18</f>
        <v>98</v>
      </c>
      <c r="P41" s="11">
        <f>[37]Dezembro!$F$19</f>
        <v>98</v>
      </c>
      <c r="Q41" s="11">
        <f>[37]Dezembro!$F$20</f>
        <v>97</v>
      </c>
      <c r="R41" s="11">
        <f>[37]Dezembro!$F$21</f>
        <v>98</v>
      </c>
      <c r="S41" s="11">
        <f>[37]Dezembro!$F$22</f>
        <v>98</v>
      </c>
      <c r="T41" s="11">
        <f>[37]Dezembro!$F$23</f>
        <v>97</v>
      </c>
      <c r="U41" s="11">
        <f>[37]Dezembro!$F$24</f>
        <v>97</v>
      </c>
      <c r="V41" s="11">
        <f>[37]Dezembro!$F$25</f>
        <v>96</v>
      </c>
      <c r="W41" s="11">
        <f>[37]Dezembro!$F$26</f>
        <v>98</v>
      </c>
      <c r="X41" s="11">
        <f>[37]Dezembro!$F$27</f>
        <v>99</v>
      </c>
      <c r="Y41" s="11">
        <f>[37]Dezembro!$F$28</f>
        <v>98</v>
      </c>
      <c r="Z41" s="11">
        <f>[37]Dezembro!$F$29</f>
        <v>96</v>
      </c>
      <c r="AA41" s="11">
        <f>[37]Dezembro!$F$30</f>
        <v>97</v>
      </c>
      <c r="AB41" s="11">
        <f>[37]Dezembro!$F$31</f>
        <v>95</v>
      </c>
      <c r="AC41" s="11">
        <f>[37]Dezembro!$F$32</f>
        <v>98</v>
      </c>
      <c r="AD41" s="11">
        <f>[37]Dezembro!$F$33</f>
        <v>97</v>
      </c>
      <c r="AE41" s="11">
        <f>[37]Dezembro!$F$34</f>
        <v>96</v>
      </c>
      <c r="AF41" s="11">
        <f>[37]Dezembro!$F$35</f>
        <v>94</v>
      </c>
      <c r="AG41" s="15">
        <f t="shared" si="18"/>
        <v>99</v>
      </c>
      <c r="AH41" s="94">
        <f t="shared" si="19"/>
        <v>96.774193548387103</v>
      </c>
    </row>
    <row r="42" spans="1:36" x14ac:dyDescent="0.2">
      <c r="A42" s="58" t="s">
        <v>17</v>
      </c>
      <c r="B42" s="11">
        <f>[38]Dezembro!$F$5</f>
        <v>98</v>
      </c>
      <c r="C42" s="11">
        <f>[38]Dezembro!$F$6</f>
        <v>100</v>
      </c>
      <c r="D42" s="11">
        <f>[38]Dezembro!$F$7</f>
        <v>97</v>
      </c>
      <c r="E42" s="11">
        <f>[38]Dezembro!$F$8</f>
        <v>98</v>
      </c>
      <c r="F42" s="11">
        <f>[38]Dezembro!$F$9</f>
        <v>100</v>
      </c>
      <c r="G42" s="11">
        <f>[38]Dezembro!$F$10</f>
        <v>96</v>
      </c>
      <c r="H42" s="11">
        <f>[38]Dezembro!$F$11</f>
        <v>99</v>
      </c>
      <c r="I42" s="11">
        <f>[38]Dezembro!$F$12</f>
        <v>97</v>
      </c>
      <c r="J42" s="11">
        <f>[38]Dezembro!$F$13</f>
        <v>99</v>
      </c>
      <c r="K42" s="11">
        <f>[38]Dezembro!$F$14</f>
        <v>100</v>
      </c>
      <c r="L42" s="11">
        <f>[38]Dezembro!$F$15</f>
        <v>98</v>
      </c>
      <c r="M42" s="11">
        <f>[38]Dezembro!$F$16</f>
        <v>98</v>
      </c>
      <c r="N42" s="11">
        <f>[38]Dezembro!$F$17</f>
        <v>100</v>
      </c>
      <c r="O42" s="11">
        <f>[38]Dezembro!$F$18</f>
        <v>96</v>
      </c>
      <c r="P42" s="11">
        <f>[38]Dezembro!$F$19</f>
        <v>97</v>
      </c>
      <c r="Q42" s="11">
        <f>[38]Dezembro!$F$20</f>
        <v>100</v>
      </c>
      <c r="R42" s="11">
        <f>[38]Dezembro!$F$21</f>
        <v>100</v>
      </c>
      <c r="S42" s="11">
        <f>[38]Dezembro!$F$22</f>
        <v>100</v>
      </c>
      <c r="T42" s="11">
        <f>[38]Dezembro!$F$23</f>
        <v>98</v>
      </c>
      <c r="U42" s="11">
        <f>[38]Dezembro!$F$24</f>
        <v>98</v>
      </c>
      <c r="V42" s="11">
        <f>[38]Dezembro!$F$25</f>
        <v>99</v>
      </c>
      <c r="W42" s="11">
        <f>[38]Dezembro!$F$26</f>
        <v>100</v>
      </c>
      <c r="X42" s="11">
        <f>[38]Dezembro!$F$27</f>
        <v>97</v>
      </c>
      <c r="Y42" s="11">
        <f>[38]Dezembro!$F$28</f>
        <v>99</v>
      </c>
      <c r="Z42" s="11">
        <f>[38]Dezembro!$F$29</f>
        <v>92</v>
      </c>
      <c r="AA42" s="11">
        <f>[38]Dezembro!$F$30</f>
        <v>96</v>
      </c>
      <c r="AB42" s="11">
        <f>[38]Dezembro!$F$31</f>
        <v>93</v>
      </c>
      <c r="AC42" s="11">
        <f>[38]Dezembro!$F$32</f>
        <v>98</v>
      </c>
      <c r="AD42" s="11">
        <f>[38]Dezembro!$F$33</f>
        <v>99</v>
      </c>
      <c r="AE42" s="11">
        <f>[38]Dezembro!$F$34</f>
        <v>98</v>
      </c>
      <c r="AF42" s="11">
        <f>[38]Dezembro!$F$35</f>
        <v>98</v>
      </c>
      <c r="AG42" s="15">
        <f t="shared" ref="AG42:AG43" si="20">MAX(B42:AF42)</f>
        <v>100</v>
      </c>
      <c r="AH42" s="94">
        <f t="shared" ref="AH42:AH43" si="21">AVERAGE(B42:AF42)</f>
        <v>98</v>
      </c>
    </row>
    <row r="43" spans="1:36" x14ac:dyDescent="0.2">
      <c r="A43" s="58" t="s">
        <v>157</v>
      </c>
      <c r="B43" s="11">
        <f>[39]Dezembro!$F$5</f>
        <v>100</v>
      </c>
      <c r="C43" s="11">
        <f>[39]Dezembro!$F$6</f>
        <v>100</v>
      </c>
      <c r="D43" s="11">
        <f>[39]Dezembro!$F$7</f>
        <v>100</v>
      </c>
      <c r="E43" s="11">
        <f>[39]Dezembro!$F$8</f>
        <v>100</v>
      </c>
      <c r="F43" s="11">
        <f>[39]Dezembro!$F$9</f>
        <v>100</v>
      </c>
      <c r="G43" s="11">
        <f>[39]Dezembro!$F$10</f>
        <v>100</v>
      </c>
      <c r="H43" s="11">
        <f>[39]Dezembro!$F$11</f>
        <v>100</v>
      </c>
      <c r="I43" s="11">
        <f>[39]Dezembro!$F$12</f>
        <v>100</v>
      </c>
      <c r="J43" s="11">
        <f>[39]Dezembro!$F$13</f>
        <v>100</v>
      </c>
      <c r="K43" s="11">
        <f>[39]Dezembro!$F$14</f>
        <v>100</v>
      </c>
      <c r="L43" s="11">
        <f>[39]Dezembro!$F$15</f>
        <v>100</v>
      </c>
      <c r="M43" s="11">
        <f>[39]Dezembro!$F$16</f>
        <v>100</v>
      </c>
      <c r="N43" s="11">
        <f>[39]Dezembro!$F$17</f>
        <v>100</v>
      </c>
      <c r="O43" s="11">
        <f>[39]Dezembro!$F$18</f>
        <v>100</v>
      </c>
      <c r="P43" s="11">
        <f>[39]Dezembro!$F$19</f>
        <v>100</v>
      </c>
      <c r="Q43" s="11">
        <f>[39]Dezembro!$F$20</f>
        <v>100</v>
      </c>
      <c r="R43" s="11">
        <f>[39]Dezembro!$F$21</f>
        <v>100</v>
      </c>
      <c r="S43" s="11">
        <f>[39]Dezembro!$F$22</f>
        <v>100</v>
      </c>
      <c r="T43" s="11">
        <f>[39]Dezembro!$F$23</f>
        <v>100</v>
      </c>
      <c r="U43" s="11">
        <f>[39]Dezembro!$F$24</f>
        <v>100</v>
      </c>
      <c r="V43" s="11">
        <f>[39]Dezembro!$F$25</f>
        <v>100</v>
      </c>
      <c r="W43" s="11">
        <f>[39]Dezembro!$F$26</f>
        <v>100</v>
      </c>
      <c r="X43" s="11">
        <f>[39]Dezembro!$F$27</f>
        <v>100</v>
      </c>
      <c r="Y43" s="11">
        <f>[39]Dezembro!$F$28</f>
        <v>100</v>
      </c>
      <c r="Z43" s="11">
        <f>[39]Dezembro!$F$29</f>
        <v>100</v>
      </c>
      <c r="AA43" s="11">
        <f>[39]Dezembro!$F$30</f>
        <v>100</v>
      </c>
      <c r="AB43" s="11">
        <f>[39]Dezembro!$F$31</f>
        <v>100</v>
      </c>
      <c r="AC43" s="11">
        <f>[39]Dezembro!$F$32</f>
        <v>98</v>
      </c>
      <c r="AD43" s="11">
        <f>[39]Dezembro!$F$33</f>
        <v>100</v>
      </c>
      <c r="AE43" s="11">
        <f>[39]Dezembro!$F$34</f>
        <v>100</v>
      </c>
      <c r="AF43" s="11">
        <f>[39]Dezembro!$F$35</f>
        <v>100</v>
      </c>
      <c r="AG43" s="15">
        <f t="shared" si="20"/>
        <v>100</v>
      </c>
      <c r="AH43" s="94">
        <f t="shared" si="21"/>
        <v>99.935483870967744</v>
      </c>
    </row>
    <row r="44" spans="1:36" x14ac:dyDescent="0.2">
      <c r="A44" s="58" t="s">
        <v>18</v>
      </c>
      <c r="B44" s="11">
        <f>[40]Dezembro!$F$5</f>
        <v>95</v>
      </c>
      <c r="C44" s="11">
        <f>[40]Dezembro!$F$6</f>
        <v>95</v>
      </c>
      <c r="D44" s="11">
        <f>[40]Dezembro!$F$7</f>
        <v>97</v>
      </c>
      <c r="E44" s="11">
        <f>[40]Dezembro!$F$8</f>
        <v>97</v>
      </c>
      <c r="F44" s="11">
        <f>[40]Dezembro!$F$9</f>
        <v>97</v>
      </c>
      <c r="G44" s="11">
        <f>[40]Dezembro!$F$10</f>
        <v>98</v>
      </c>
      <c r="H44" s="11">
        <f>[40]Dezembro!$F$11</f>
        <v>97</v>
      </c>
      <c r="I44" s="11">
        <f>[40]Dezembro!$F$12</f>
        <v>91</v>
      </c>
      <c r="J44" s="11">
        <f>[40]Dezembro!$F$13</f>
        <v>96</v>
      </c>
      <c r="K44" s="11">
        <f>[40]Dezembro!$F$14</f>
        <v>97</v>
      </c>
      <c r="L44" s="11">
        <f>[40]Dezembro!$F$15</f>
        <v>96</v>
      </c>
      <c r="M44" s="11">
        <f>[40]Dezembro!$F$16</f>
        <v>96</v>
      </c>
      <c r="N44" s="11">
        <f>[40]Dezembro!$F$17</f>
        <v>95</v>
      </c>
      <c r="O44" s="11">
        <f>[40]Dezembro!$F$18</f>
        <v>94</v>
      </c>
      <c r="P44" s="11">
        <f>[40]Dezembro!$F$19</f>
        <v>97</v>
      </c>
      <c r="Q44" s="11">
        <f>[40]Dezembro!$F$20</f>
        <v>94</v>
      </c>
      <c r="R44" s="11">
        <f>[40]Dezembro!$F$21</f>
        <v>97</v>
      </c>
      <c r="S44" s="11">
        <f>[40]Dezembro!$F$22</f>
        <v>98</v>
      </c>
      <c r="T44" s="11">
        <f>[40]Dezembro!$F$23</f>
        <v>97</v>
      </c>
      <c r="U44" s="11">
        <f>[40]Dezembro!$F$24</f>
        <v>92</v>
      </c>
      <c r="V44" s="11">
        <f>[40]Dezembro!$F$25</f>
        <v>96</v>
      </c>
      <c r="W44" s="11">
        <f>[40]Dezembro!$F$26</f>
        <v>97</v>
      </c>
      <c r="X44" s="11">
        <f>[40]Dezembro!$F$27</f>
        <v>98</v>
      </c>
      <c r="Y44" s="11">
        <f>[40]Dezembro!$F$28</f>
        <v>96</v>
      </c>
      <c r="Z44" s="11">
        <f>[40]Dezembro!$F$29</f>
        <v>94</v>
      </c>
      <c r="AA44" s="11">
        <f>[40]Dezembro!$F$30</f>
        <v>96</v>
      </c>
      <c r="AB44" s="11">
        <f>[40]Dezembro!$F$31</f>
        <v>95</v>
      </c>
      <c r="AC44" s="11">
        <f>[40]Dezembro!$F$32</f>
        <v>93</v>
      </c>
      <c r="AD44" s="11">
        <f>[40]Dezembro!$F$33</f>
        <v>94</v>
      </c>
      <c r="AE44" s="11">
        <f>[40]Dezembro!$F$34</f>
        <v>96</v>
      </c>
      <c r="AF44" s="11">
        <f>[40]Dezembro!$F$35</f>
        <v>94</v>
      </c>
      <c r="AG44" s="15">
        <f t="shared" ref="AG44:AG45" si="22">MAX(B44:AF44)</f>
        <v>98</v>
      </c>
      <c r="AH44" s="94">
        <f t="shared" ref="AH44:AH45" si="23">AVERAGE(B44:AF44)</f>
        <v>95.645161290322577</v>
      </c>
      <c r="AJ44" t="s">
        <v>47</v>
      </c>
    </row>
    <row r="45" spans="1:36" x14ac:dyDescent="0.2">
      <c r="A45" s="58" t="s">
        <v>162</v>
      </c>
      <c r="B45" s="11">
        <f>[41]Dezembro!$F$5</f>
        <v>96</v>
      </c>
      <c r="C45" s="11">
        <f>[41]Dezembro!$F$6</f>
        <v>96</v>
      </c>
      <c r="D45" s="11">
        <f>[41]Dezembro!$F$7</f>
        <v>97</v>
      </c>
      <c r="E45" s="11">
        <f>[41]Dezembro!$F$8</f>
        <v>97</v>
      </c>
      <c r="F45" s="11">
        <f>[41]Dezembro!$F$9</f>
        <v>98</v>
      </c>
      <c r="G45" s="11">
        <f>[41]Dezembro!$F$10</f>
        <v>97</v>
      </c>
      <c r="H45" s="11">
        <f>[41]Dezembro!$F$11</f>
        <v>95</v>
      </c>
      <c r="I45" s="11">
        <f>[41]Dezembro!$F$12</f>
        <v>92</v>
      </c>
      <c r="J45" s="11">
        <f>[41]Dezembro!$F$13</f>
        <v>94</v>
      </c>
      <c r="K45" s="11">
        <f>[41]Dezembro!$F$14</f>
        <v>96</v>
      </c>
      <c r="L45" s="11">
        <f>[41]Dezembro!$F$15</f>
        <v>97</v>
      </c>
      <c r="M45" s="11">
        <f>[41]Dezembro!$F$16</f>
        <v>98</v>
      </c>
      <c r="N45" s="11">
        <f>[41]Dezembro!$F$17</f>
        <v>97</v>
      </c>
      <c r="O45" s="11">
        <f>[41]Dezembro!$F$18</f>
        <v>97</v>
      </c>
      <c r="P45" s="11">
        <f>[41]Dezembro!$F$19</f>
        <v>93</v>
      </c>
      <c r="Q45" s="11">
        <f>[41]Dezembro!$F$20</f>
        <v>94</v>
      </c>
      <c r="R45" s="11">
        <f>[41]Dezembro!$F$21</f>
        <v>98</v>
      </c>
      <c r="S45" s="11">
        <f>[41]Dezembro!$F$22</f>
        <v>98</v>
      </c>
      <c r="T45" s="11">
        <f>[41]Dezembro!$F$23</f>
        <v>97</v>
      </c>
      <c r="U45" s="11">
        <f>[41]Dezembro!$F$24</f>
        <v>93</v>
      </c>
      <c r="V45" s="11">
        <f>[41]Dezembro!$F$25</f>
        <v>98</v>
      </c>
      <c r="W45" s="11">
        <f>[41]Dezembro!$F$26</f>
        <v>97</v>
      </c>
      <c r="X45" s="11">
        <f>[41]Dezembro!$F$27</f>
        <v>98</v>
      </c>
      <c r="Y45" s="11">
        <f>[41]Dezembro!$F$28</f>
        <v>98</v>
      </c>
      <c r="Z45" s="11">
        <f>[41]Dezembro!$F$29</f>
        <v>95</v>
      </c>
      <c r="AA45" s="11">
        <f>[41]Dezembro!$F$30</f>
        <v>92</v>
      </c>
      <c r="AB45" s="11">
        <f>[41]Dezembro!$F$31</f>
        <v>96</v>
      </c>
      <c r="AC45" s="11">
        <f>[41]Dezembro!$F$32</f>
        <v>89</v>
      </c>
      <c r="AD45" s="11">
        <f>[41]Dezembro!$F$33</f>
        <v>93</v>
      </c>
      <c r="AE45" s="11">
        <f>[41]Dezembro!$F$34</f>
        <v>91</v>
      </c>
      <c r="AF45" s="11">
        <f>[41]Dezembro!$F$35</f>
        <v>92</v>
      </c>
      <c r="AG45" s="15">
        <f t="shared" si="22"/>
        <v>98</v>
      </c>
      <c r="AH45" s="94">
        <f t="shared" si="23"/>
        <v>95.451612903225808</v>
      </c>
      <c r="AJ45" t="s">
        <v>47</v>
      </c>
    </row>
    <row r="46" spans="1:36" x14ac:dyDescent="0.2">
      <c r="A46" s="58" t="s">
        <v>19</v>
      </c>
      <c r="B46" s="11">
        <f>[42]Dezembro!$F$5</f>
        <v>94</v>
      </c>
      <c r="C46" s="11">
        <f>[42]Dezembro!$F$6</f>
        <v>92</v>
      </c>
      <c r="D46" s="11">
        <f>[42]Dezembro!$F$7</f>
        <v>89</v>
      </c>
      <c r="E46" s="11">
        <f>[42]Dezembro!$F$8</f>
        <v>96</v>
      </c>
      <c r="F46" s="11">
        <f>[42]Dezembro!$F$9</f>
        <v>96</v>
      </c>
      <c r="G46" s="11">
        <f>[42]Dezembro!$F$10</f>
        <v>87</v>
      </c>
      <c r="H46" s="11">
        <f>[42]Dezembro!$F$11</f>
        <v>82</v>
      </c>
      <c r="I46" s="11">
        <f>[42]Dezembro!$F$12</f>
        <v>94</v>
      </c>
      <c r="J46" s="11">
        <f>[42]Dezembro!$F$13</f>
        <v>97</v>
      </c>
      <c r="K46" s="11">
        <f>[42]Dezembro!$F$14</f>
        <v>96</v>
      </c>
      <c r="L46" s="11">
        <f>[42]Dezembro!$F$15</f>
        <v>93</v>
      </c>
      <c r="M46" s="11">
        <f>[42]Dezembro!$F$16</f>
        <v>96</v>
      </c>
      <c r="N46" s="11">
        <f>[42]Dezembro!$F$17</f>
        <v>97</v>
      </c>
      <c r="O46" s="11">
        <f>[42]Dezembro!$F$18</f>
        <v>91</v>
      </c>
      <c r="P46" s="11">
        <f>[42]Dezembro!$F$19</f>
        <v>93</v>
      </c>
      <c r="Q46" s="11">
        <f>[42]Dezembro!$F$20</f>
        <v>97</v>
      </c>
      <c r="R46" s="11">
        <f>[42]Dezembro!$F$21</f>
        <v>97</v>
      </c>
      <c r="S46" s="11">
        <f>[42]Dezembro!$F$22</f>
        <v>97</v>
      </c>
      <c r="T46" s="11">
        <f>[42]Dezembro!$F$23</f>
        <v>96</v>
      </c>
      <c r="U46" s="11">
        <f>[42]Dezembro!$F$24</f>
        <v>96</v>
      </c>
      <c r="V46" s="11">
        <f>[42]Dezembro!$F$25</f>
        <v>97</v>
      </c>
      <c r="W46" s="11">
        <f>[42]Dezembro!$F$26</f>
        <v>95</v>
      </c>
      <c r="X46" s="11">
        <f>[42]Dezembro!$F$27</f>
        <v>88</v>
      </c>
      <c r="Y46" s="11">
        <f>[42]Dezembro!$F$28</f>
        <v>86</v>
      </c>
      <c r="Z46" s="11">
        <f>[42]Dezembro!$F$29</f>
        <v>88</v>
      </c>
      <c r="AA46" s="11">
        <f>[42]Dezembro!$F$30</f>
        <v>92</v>
      </c>
      <c r="AB46" s="11">
        <f>[42]Dezembro!$F$31</f>
        <v>88</v>
      </c>
      <c r="AC46" s="11">
        <f>[42]Dezembro!$F$32</f>
        <v>85</v>
      </c>
      <c r="AD46" s="11">
        <f>[42]Dezembro!$F$33</f>
        <v>92</v>
      </c>
      <c r="AE46" s="11">
        <f>[42]Dezembro!$F$34</f>
        <v>85</v>
      </c>
      <c r="AF46" s="11">
        <f>[42]Dezembro!$F$35</f>
        <v>86</v>
      </c>
      <c r="AG46" s="15">
        <f t="shared" ref="AG46" si="24">MAX(B46:AF46)</f>
        <v>97</v>
      </c>
      <c r="AH46" s="94">
        <f>AVERAGE(B46:AF46)</f>
        <v>92.193548387096769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[43]Dezembro!$F$5</f>
        <v>94</v>
      </c>
      <c r="C47" s="11">
        <f>[43]Dezembro!$F$6</f>
        <v>94</v>
      </c>
      <c r="D47" s="11">
        <f>[43]Dezembro!$F$7</f>
        <v>96</v>
      </c>
      <c r="E47" s="11">
        <f>[43]Dezembro!$F$8</f>
        <v>92</v>
      </c>
      <c r="F47" s="11">
        <f>[43]Dezembro!$F$9</f>
        <v>95</v>
      </c>
      <c r="G47" s="11">
        <f>[43]Dezembro!$F$10</f>
        <v>91</v>
      </c>
      <c r="H47" s="11">
        <f>[43]Dezembro!$F$11</f>
        <v>88</v>
      </c>
      <c r="I47" s="11">
        <f>[43]Dezembro!$F$12</f>
        <v>80</v>
      </c>
      <c r="J47" s="11">
        <f>[43]Dezembro!$F$13</f>
        <v>95</v>
      </c>
      <c r="K47" s="11">
        <f>[43]Dezembro!$F$14</f>
        <v>95</v>
      </c>
      <c r="L47" s="11">
        <f>[43]Dezembro!$F$15</f>
        <v>95</v>
      </c>
      <c r="M47" s="11">
        <f>[43]Dezembro!$F$16</f>
        <v>93</v>
      </c>
      <c r="N47" s="11">
        <f>[43]Dezembro!$F$17</f>
        <v>92</v>
      </c>
      <c r="O47" s="11">
        <f>[43]Dezembro!$F$18</f>
        <v>93</v>
      </c>
      <c r="P47" s="11">
        <f>[43]Dezembro!$F$19</f>
        <v>93</v>
      </c>
      <c r="Q47" s="11">
        <f>[43]Dezembro!$F$20</f>
        <v>95</v>
      </c>
      <c r="R47" s="11">
        <f>[43]Dezembro!$F$21</f>
        <v>95</v>
      </c>
      <c r="S47" s="11">
        <f>[43]Dezembro!$F$22</f>
        <v>93</v>
      </c>
      <c r="T47" s="11">
        <f>[43]Dezembro!$F$23</f>
        <v>93</v>
      </c>
      <c r="U47" s="11">
        <f>[43]Dezembro!$F$24</f>
        <v>89</v>
      </c>
      <c r="V47" s="11">
        <f>[43]Dezembro!$F$25</f>
        <v>95</v>
      </c>
      <c r="W47" s="11">
        <f>[43]Dezembro!$F$26</f>
        <v>96</v>
      </c>
      <c r="X47" s="11">
        <f>[43]Dezembro!$F$27</f>
        <v>94</v>
      </c>
      <c r="Y47" s="11">
        <f>[43]Dezembro!$F$28</f>
        <v>88</v>
      </c>
      <c r="Z47" s="11">
        <f>[43]Dezembro!$F$29</f>
        <v>96</v>
      </c>
      <c r="AA47" s="11">
        <f>[43]Dezembro!$F$30</f>
        <v>92</v>
      </c>
      <c r="AB47" s="11">
        <f>[43]Dezembro!$F$31</f>
        <v>95</v>
      </c>
      <c r="AC47" s="11">
        <f>[43]Dezembro!$F$32</f>
        <v>92</v>
      </c>
      <c r="AD47" s="11">
        <f>[43]Dezembro!$F$33</f>
        <v>93</v>
      </c>
      <c r="AE47" s="11">
        <f>[43]Dezembro!$F$34</f>
        <v>92</v>
      </c>
      <c r="AF47" s="11">
        <f>[43]Dezembro!$F$35</f>
        <v>96</v>
      </c>
      <c r="AG47" s="15">
        <f>MAX(B47:AF47)</f>
        <v>96</v>
      </c>
      <c r="AH47" s="94">
        <f t="shared" ref="AH47" si="25">AVERAGE(B47:AF47)</f>
        <v>92.903225806451616</v>
      </c>
      <c r="AJ47" t="s">
        <v>47</v>
      </c>
    </row>
    <row r="48" spans="1:36" x14ac:dyDescent="0.2">
      <c r="A48" s="58" t="s">
        <v>44</v>
      </c>
      <c r="B48" s="11">
        <f>[44]Dezembro!$F$5</f>
        <v>95</v>
      </c>
      <c r="C48" s="11">
        <f>[44]Dezembro!$F$6</f>
        <v>96</v>
      </c>
      <c r="D48" s="11">
        <f>[44]Dezembro!$F$7</f>
        <v>96</v>
      </c>
      <c r="E48" s="11">
        <f>[44]Dezembro!$F$8</f>
        <v>94</v>
      </c>
      <c r="F48" s="11">
        <f>[44]Dezembro!$F$9</f>
        <v>88</v>
      </c>
      <c r="G48" s="11">
        <f>[44]Dezembro!$F$10</f>
        <v>96</v>
      </c>
      <c r="H48" s="11">
        <f>[44]Dezembro!$F$11</f>
        <v>91</v>
      </c>
      <c r="I48" s="11">
        <f>[44]Dezembro!$F$12</f>
        <v>90</v>
      </c>
      <c r="J48" s="11">
        <f>[44]Dezembro!$F$13</f>
        <v>97</v>
      </c>
      <c r="K48" s="11">
        <f>[44]Dezembro!$F$14</f>
        <v>97</v>
      </c>
      <c r="L48" s="11">
        <f>[44]Dezembro!$F$15</f>
        <v>92</v>
      </c>
      <c r="M48" s="11">
        <f>[44]Dezembro!$F$16</f>
        <v>89</v>
      </c>
      <c r="N48" s="11">
        <f>[44]Dezembro!$F$17</f>
        <v>94</v>
      </c>
      <c r="O48" s="11">
        <f>[44]Dezembro!$F$18</f>
        <v>93</v>
      </c>
      <c r="P48" s="11">
        <f>[44]Dezembro!$F$19</f>
        <v>92</v>
      </c>
      <c r="Q48" s="11">
        <f>[44]Dezembro!$F$20</f>
        <v>93</v>
      </c>
      <c r="R48" s="11">
        <f>[44]Dezembro!$F$21</f>
        <v>95</v>
      </c>
      <c r="S48" s="11">
        <f>[44]Dezembro!$F$22</f>
        <v>96</v>
      </c>
      <c r="T48" s="11">
        <f>[44]Dezembro!$F$23</f>
        <v>91</v>
      </c>
      <c r="U48" s="11">
        <f>[44]Dezembro!$F$24</f>
        <v>86</v>
      </c>
      <c r="V48" s="11">
        <f>[44]Dezembro!$F$25</f>
        <v>91</v>
      </c>
      <c r="W48" s="11">
        <f>[44]Dezembro!$F$26</f>
        <v>96</v>
      </c>
      <c r="X48" s="11">
        <f>[44]Dezembro!$F$27</f>
        <v>97</v>
      </c>
      <c r="Y48" s="11">
        <f>[44]Dezembro!$F$28</f>
        <v>91</v>
      </c>
      <c r="Z48" s="11">
        <f>[44]Dezembro!$F$29</f>
        <v>88</v>
      </c>
      <c r="AA48" s="11">
        <f>[44]Dezembro!$F$30</f>
        <v>90</v>
      </c>
      <c r="AB48" s="11">
        <f>[44]Dezembro!$F$31</f>
        <v>89</v>
      </c>
      <c r="AC48" s="11">
        <f>[44]Dezembro!$F$32</f>
        <v>92</v>
      </c>
      <c r="AD48" s="11">
        <f>[44]Dezembro!$F$33</f>
        <v>89</v>
      </c>
      <c r="AE48" s="11">
        <f>[44]Dezembro!$F$34</f>
        <v>89</v>
      </c>
      <c r="AF48" s="11">
        <f>[44]Dezembro!$F$35</f>
        <v>94</v>
      </c>
      <c r="AG48" s="15">
        <f>MAX(B48:AF48)</f>
        <v>97</v>
      </c>
      <c r="AH48" s="94">
        <f>AVERAGE(B48:AF48)</f>
        <v>92.483870967741936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[45]Dezembro!$F$5</f>
        <v>*</v>
      </c>
      <c r="C49" s="11">
        <f>[45]Dezembro!$F$6</f>
        <v>72</v>
      </c>
      <c r="D49" s="11">
        <f>[45]Dezembro!$F$7</f>
        <v>94</v>
      </c>
      <c r="E49" s="11">
        <f>[45]Dezembro!$F$8</f>
        <v>93</v>
      </c>
      <c r="F49" s="11">
        <f>[45]Dezembro!$F$9</f>
        <v>89</v>
      </c>
      <c r="G49" s="11">
        <f>[45]Dezembro!$F$10</f>
        <v>91</v>
      </c>
      <c r="H49" s="11">
        <f>[45]Dezembro!$F$11</f>
        <v>78</v>
      </c>
      <c r="I49" s="11">
        <f>[45]Dezembro!$F$12</f>
        <v>78</v>
      </c>
      <c r="J49" s="11">
        <f>[45]Dezembro!$F$13</f>
        <v>78</v>
      </c>
      <c r="K49" s="11">
        <f>[45]Dezembro!$F$14</f>
        <v>88</v>
      </c>
      <c r="L49" s="11">
        <f>[45]Dezembro!$F$15</f>
        <v>95</v>
      </c>
      <c r="M49" s="11">
        <f>[45]Dezembro!$F$16</f>
        <v>93</v>
      </c>
      <c r="N49" s="11">
        <f>[45]Dezembro!$F$17</f>
        <v>94</v>
      </c>
      <c r="O49" s="11">
        <f>[45]Dezembro!$F$18</f>
        <v>89</v>
      </c>
      <c r="P49" s="11">
        <f>[45]Dezembro!$F$19</f>
        <v>81</v>
      </c>
      <c r="Q49" s="11">
        <f>[45]Dezembro!$F$20</f>
        <v>57</v>
      </c>
      <c r="R49" s="11" t="str">
        <f>[45]Dezembro!$F$21</f>
        <v>*</v>
      </c>
      <c r="S49" s="11">
        <f>[45]Dezembro!$F$22</f>
        <v>82</v>
      </c>
      <c r="T49" s="11">
        <f>[45]Dezembro!$F$23</f>
        <v>69</v>
      </c>
      <c r="U49" s="11">
        <f>[45]Dezembro!$F$24</f>
        <v>49</v>
      </c>
      <c r="V49" s="11" t="str">
        <f>[45]Dezembro!$F$25</f>
        <v>*</v>
      </c>
      <c r="W49" s="11">
        <f>[45]Dezembro!$F$26</f>
        <v>88</v>
      </c>
      <c r="X49" s="11">
        <f>[45]Dezembro!$F$27</f>
        <v>94</v>
      </c>
      <c r="Y49" s="11" t="str">
        <f>[45]Dezembro!$F$28</f>
        <v>*</v>
      </c>
      <c r="Z49" s="11">
        <f>[45]Dezembro!$F$29</f>
        <v>53</v>
      </c>
      <c r="AA49" s="11" t="str">
        <f>[45]Dezembro!$F$30</f>
        <v>*</v>
      </c>
      <c r="AB49" s="11" t="str">
        <f>[45]Dezembro!$F$31</f>
        <v>*</v>
      </c>
      <c r="AC49" s="11" t="str">
        <f>[45]Dezembro!$F$32</f>
        <v>*</v>
      </c>
      <c r="AD49" s="11" t="str">
        <f>[45]Dezembro!$F$33</f>
        <v>*</v>
      </c>
      <c r="AE49" s="11" t="str">
        <f>[45]Dezembro!$F$34</f>
        <v>*</v>
      </c>
      <c r="AF49" s="11" t="str">
        <f>[45]Dezembro!$F$35</f>
        <v>*</v>
      </c>
      <c r="AG49" s="15">
        <f>MAX(B49:AF49)</f>
        <v>95</v>
      </c>
      <c r="AH49" s="94">
        <f>AVERAGE(B49:AF49)</f>
        <v>81.19047619047619</v>
      </c>
    </row>
    <row r="50" spans="1:36" s="5" customFormat="1" ht="17.100000000000001" customHeight="1" x14ac:dyDescent="0.2">
      <c r="A50" s="59" t="s">
        <v>33</v>
      </c>
      <c r="B50" s="13">
        <f t="shared" ref="B50:AG50" si="26">MAX(B5:B49)</f>
        <v>100</v>
      </c>
      <c r="C50" s="13">
        <f t="shared" si="26"/>
        <v>100</v>
      </c>
      <c r="D50" s="13">
        <f t="shared" si="26"/>
        <v>100</v>
      </c>
      <c r="E50" s="13">
        <f t="shared" si="26"/>
        <v>100</v>
      </c>
      <c r="F50" s="13">
        <f t="shared" si="26"/>
        <v>100</v>
      </c>
      <c r="G50" s="13">
        <f t="shared" si="26"/>
        <v>100</v>
      </c>
      <c r="H50" s="13">
        <f t="shared" si="26"/>
        <v>100</v>
      </c>
      <c r="I50" s="13">
        <f t="shared" si="26"/>
        <v>100</v>
      </c>
      <c r="J50" s="13">
        <f t="shared" si="26"/>
        <v>100</v>
      </c>
      <c r="K50" s="13">
        <f t="shared" si="26"/>
        <v>100</v>
      </c>
      <c r="L50" s="13">
        <f t="shared" si="26"/>
        <v>100</v>
      </c>
      <c r="M50" s="13">
        <f t="shared" si="26"/>
        <v>100</v>
      </c>
      <c r="N50" s="13">
        <f t="shared" si="26"/>
        <v>100</v>
      </c>
      <c r="O50" s="13">
        <f t="shared" si="26"/>
        <v>100</v>
      </c>
      <c r="P50" s="13">
        <f t="shared" si="26"/>
        <v>100</v>
      </c>
      <c r="Q50" s="13">
        <f t="shared" si="26"/>
        <v>100</v>
      </c>
      <c r="R50" s="13">
        <f t="shared" si="26"/>
        <v>100</v>
      </c>
      <c r="S50" s="13">
        <f t="shared" si="26"/>
        <v>100</v>
      </c>
      <c r="T50" s="13">
        <f t="shared" si="26"/>
        <v>100</v>
      </c>
      <c r="U50" s="13">
        <f t="shared" si="26"/>
        <v>100</v>
      </c>
      <c r="V50" s="13">
        <f t="shared" si="26"/>
        <v>100</v>
      </c>
      <c r="W50" s="13">
        <f t="shared" si="26"/>
        <v>100</v>
      </c>
      <c r="X50" s="13">
        <f t="shared" si="26"/>
        <v>100</v>
      </c>
      <c r="Y50" s="13">
        <f t="shared" si="26"/>
        <v>100</v>
      </c>
      <c r="Z50" s="13">
        <f t="shared" si="26"/>
        <v>100</v>
      </c>
      <c r="AA50" s="13">
        <f t="shared" si="26"/>
        <v>100</v>
      </c>
      <c r="AB50" s="13">
        <f t="shared" si="26"/>
        <v>100</v>
      </c>
      <c r="AC50" s="13">
        <f t="shared" si="26"/>
        <v>99</v>
      </c>
      <c r="AD50" s="13">
        <f t="shared" si="26"/>
        <v>100</v>
      </c>
      <c r="AE50" s="13">
        <f t="shared" si="26"/>
        <v>100</v>
      </c>
      <c r="AF50" s="13">
        <f t="shared" ref="AF50" si="27">MAX(AF5:AF49)</f>
        <v>100</v>
      </c>
      <c r="AG50" s="15">
        <f t="shared" si="26"/>
        <v>100</v>
      </c>
      <c r="AH50" s="94">
        <f>AVERAGE(AH5:AH49)</f>
        <v>92.762885773230607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J54" s="12" t="s">
        <v>47</v>
      </c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  <c r="AJ6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  <c r="AJ63" s="1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69" spans="7:36" x14ac:dyDescent="0.2">
      <c r="AJ69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zoomScale="90" zoomScaleNormal="90" workbookViewId="0">
      <selection activeCell="AN65" sqref="AN6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8" t="s">
        <v>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4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3"/>
    </row>
    <row r="3" spans="1:34" s="5" customFormat="1" ht="20.100000000000001" customHeight="1" x14ac:dyDescent="0.2">
      <c r="A3" s="15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6">
        <v>30</v>
      </c>
      <c r="AF3" s="149">
        <v>31</v>
      </c>
      <c r="AG3" s="119" t="s">
        <v>38</v>
      </c>
      <c r="AH3" s="60" t="s">
        <v>36</v>
      </c>
    </row>
    <row r="4" spans="1:34" s="5" customFormat="1" ht="20.100000000000001" customHeight="1" x14ac:dyDescent="0.2">
      <c r="A4" s="15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50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[1]Dezembro!$G$5</f>
        <v>43</v>
      </c>
      <c r="C5" s="129">
        <f>[1]Dezembro!$G$6</f>
        <v>47</v>
      </c>
      <c r="D5" s="129">
        <f>[1]Dezembro!$G$7</f>
        <v>46</v>
      </c>
      <c r="E5" s="129">
        <f>[1]Dezembro!$G$8</f>
        <v>49</v>
      </c>
      <c r="F5" s="129">
        <f>[1]Dezembro!$G$9</f>
        <v>52</v>
      </c>
      <c r="G5" s="129">
        <f>[1]Dezembro!$G$10</f>
        <v>58</v>
      </c>
      <c r="H5" s="129">
        <f>[1]Dezembro!$G$11</f>
        <v>31</v>
      </c>
      <c r="I5" s="129">
        <f>[1]Dezembro!$G$12</f>
        <v>32</v>
      </c>
      <c r="J5" s="129">
        <f>[1]Dezembro!$G$13</f>
        <v>48</v>
      </c>
      <c r="K5" s="129">
        <f>[1]Dezembro!$G$14</f>
        <v>54</v>
      </c>
      <c r="L5" s="129">
        <f>[1]Dezembro!$G$15</f>
        <v>66</v>
      </c>
      <c r="M5" s="129">
        <f>[1]Dezembro!$G$16</f>
        <v>54</v>
      </c>
      <c r="N5" s="129">
        <f>[1]Dezembro!$G$17</f>
        <v>47</v>
      </c>
      <c r="O5" s="129">
        <f>[1]Dezembro!$G$18</f>
        <v>44</v>
      </c>
      <c r="P5" s="129">
        <f>[1]Dezembro!$G$19</f>
        <v>58</v>
      </c>
      <c r="Q5" s="129">
        <f>[1]Dezembro!$G$20</f>
        <v>42</v>
      </c>
      <c r="R5" s="129">
        <f>[1]Dezembro!$G$21</f>
        <v>60</v>
      </c>
      <c r="S5" s="129">
        <f>[1]Dezembro!$G$22</f>
        <v>54</v>
      </c>
      <c r="T5" s="129">
        <f>[1]Dezembro!$G$23</f>
        <v>48</v>
      </c>
      <c r="U5" s="129">
        <f>[1]Dezembro!$G$24</f>
        <v>35</v>
      </c>
      <c r="V5" s="129">
        <f>[1]Dezembro!$G$25</f>
        <v>66</v>
      </c>
      <c r="W5" s="129">
        <f>[1]Dezembro!$G$26</f>
        <v>80</v>
      </c>
      <c r="X5" s="129">
        <f>[1]Dezembro!$G$27</f>
        <v>50</v>
      </c>
      <c r="Y5" s="129">
        <f>[1]Dezembro!$G$28</f>
        <v>36</v>
      </c>
      <c r="Z5" s="129">
        <f>[1]Dezembro!$G$29</f>
        <v>32</v>
      </c>
      <c r="AA5" s="129">
        <f>[1]Dezembro!$G$30</f>
        <v>29</v>
      </c>
      <c r="AB5" s="129">
        <f>[1]Dezembro!$G$31</f>
        <v>35</v>
      </c>
      <c r="AC5" s="129">
        <f>[1]Dezembro!$G$32</f>
        <v>37</v>
      </c>
      <c r="AD5" s="129">
        <f>[1]Dezembro!$G$33</f>
        <v>27</v>
      </c>
      <c r="AE5" s="129">
        <f>[1]Dezembro!$G$34</f>
        <v>29</v>
      </c>
      <c r="AF5" s="129">
        <f>[1]Dezembro!$G$35</f>
        <v>23</v>
      </c>
      <c r="AG5" s="15">
        <f t="shared" ref="AG5:AG6" si="1">MIN(B5:AF5)</f>
        <v>23</v>
      </c>
      <c r="AH5" s="94">
        <f t="shared" ref="AH5:AH6" si="2">AVERAGE(B5:AF5)</f>
        <v>45.548387096774192</v>
      </c>
    </row>
    <row r="6" spans="1:34" x14ac:dyDescent="0.2">
      <c r="A6" s="58" t="s">
        <v>0</v>
      </c>
      <c r="B6" s="11">
        <f>[2]Dezembro!$G$5</f>
        <v>48</v>
      </c>
      <c r="C6" s="11">
        <f>[2]Dezembro!$G$6</f>
        <v>33</v>
      </c>
      <c r="D6" s="11">
        <f>[2]Dezembro!$G$7</f>
        <v>49</v>
      </c>
      <c r="E6" s="11">
        <f>[2]Dezembro!$G$8</f>
        <v>77</v>
      </c>
      <c r="F6" s="11">
        <f>[2]Dezembro!$G$9</f>
        <v>63</v>
      </c>
      <c r="G6" s="11">
        <f>[2]Dezembro!$G$10</f>
        <v>23</v>
      </c>
      <c r="H6" s="11">
        <f>[2]Dezembro!$G$11</f>
        <v>23</v>
      </c>
      <c r="I6" s="11">
        <f>[2]Dezembro!$G$12</f>
        <v>53</v>
      </c>
      <c r="J6" s="11">
        <f>[2]Dezembro!$G$13</f>
        <v>69</v>
      </c>
      <c r="K6" s="11">
        <f>[2]Dezembro!$G$14</f>
        <v>57</v>
      </c>
      <c r="L6" s="11">
        <f>[2]Dezembro!$G$15</f>
        <v>46</v>
      </c>
      <c r="M6" s="11">
        <f>[2]Dezembro!$G$16</f>
        <v>42</v>
      </c>
      <c r="N6" s="11">
        <f>[2]Dezembro!$G$17</f>
        <v>42</v>
      </c>
      <c r="O6" s="11">
        <f>[2]Dezembro!$G$18</f>
        <v>62</v>
      </c>
      <c r="P6" s="11">
        <f>[2]Dezembro!$G$19</f>
        <v>48</v>
      </c>
      <c r="Q6" s="11">
        <f>[2]Dezembro!$G$20</f>
        <v>67</v>
      </c>
      <c r="R6" s="11">
        <f>[2]Dezembro!$G$21</f>
        <v>87</v>
      </c>
      <c r="S6" s="11">
        <f>[2]Dezembro!$G$22</f>
        <v>54</v>
      </c>
      <c r="T6" s="11">
        <f>[2]Dezembro!$G$23</f>
        <v>51</v>
      </c>
      <c r="U6" s="11">
        <f>[2]Dezembro!$G$24</f>
        <v>43</v>
      </c>
      <c r="V6" s="11">
        <f>[2]Dezembro!$G$25</f>
        <v>55</v>
      </c>
      <c r="W6" s="11">
        <f>[2]Dezembro!$G$26</f>
        <v>41</v>
      </c>
      <c r="X6" s="11">
        <f>[2]Dezembro!$G$27</f>
        <v>26</v>
      </c>
      <c r="Y6" s="11">
        <f>[2]Dezembro!$G$28</f>
        <v>26</v>
      </c>
      <c r="Z6" s="11">
        <f>[2]Dezembro!$G$29</f>
        <v>38</v>
      </c>
      <c r="AA6" s="11">
        <f>[2]Dezembro!$G$30</f>
        <v>33</v>
      </c>
      <c r="AB6" s="11">
        <f>[2]Dezembro!$G$31</f>
        <v>37</v>
      </c>
      <c r="AC6" s="11">
        <f>[2]Dezembro!$G$32</f>
        <v>37</v>
      </c>
      <c r="AD6" s="11">
        <f>[2]Dezembro!$G$33</f>
        <v>44</v>
      </c>
      <c r="AE6" s="11">
        <f>[2]Dezembro!$G$34</f>
        <v>30</v>
      </c>
      <c r="AF6" s="11">
        <f>[2]Dezembro!$G$35</f>
        <v>31</v>
      </c>
      <c r="AG6" s="15">
        <f t="shared" si="1"/>
        <v>23</v>
      </c>
      <c r="AH6" s="94">
        <f t="shared" si="2"/>
        <v>46.29032258064516</v>
      </c>
    </row>
    <row r="7" spans="1:34" x14ac:dyDescent="0.2">
      <c r="A7" s="58" t="s">
        <v>104</v>
      </c>
      <c r="B7" s="11">
        <f>[3]Dezembro!$G$5</f>
        <v>59</v>
      </c>
      <c r="C7" s="11">
        <f>[3]Dezembro!$G$6</f>
        <v>47</v>
      </c>
      <c r="D7" s="11">
        <f>[3]Dezembro!$G$7</f>
        <v>56</v>
      </c>
      <c r="E7" s="11">
        <f>[3]Dezembro!$G$8</f>
        <v>63</v>
      </c>
      <c r="F7" s="11">
        <f>[3]Dezembro!$G$9</f>
        <v>81</v>
      </c>
      <c r="G7" s="11">
        <f>[3]Dezembro!$G$10</f>
        <v>40</v>
      </c>
      <c r="H7" s="11">
        <f>[3]Dezembro!$G$11</f>
        <v>27</v>
      </c>
      <c r="I7" s="11">
        <f>[3]Dezembro!$G$12</f>
        <v>39</v>
      </c>
      <c r="J7" s="11">
        <f>[3]Dezembro!$G$13</f>
        <v>64</v>
      </c>
      <c r="K7" s="11">
        <f>[3]Dezembro!$G$14</f>
        <v>57</v>
      </c>
      <c r="L7" s="11">
        <f>[3]Dezembro!$G$15</f>
        <v>54</v>
      </c>
      <c r="M7" s="11">
        <f>[3]Dezembro!$G$16</f>
        <v>52</v>
      </c>
      <c r="N7" s="11">
        <f>[3]Dezembro!$G$17</f>
        <v>51</v>
      </c>
      <c r="O7" s="11">
        <f>[3]Dezembro!$G$18</f>
        <v>68</v>
      </c>
      <c r="P7" s="11">
        <f>[3]Dezembro!$G$19</f>
        <v>63</v>
      </c>
      <c r="Q7" s="11">
        <f>[3]Dezembro!$G$20</f>
        <v>72</v>
      </c>
      <c r="R7" s="11">
        <f>[3]Dezembro!$G$21</f>
        <v>75</v>
      </c>
      <c r="S7" s="11">
        <f>[3]Dezembro!$G$22</f>
        <v>66</v>
      </c>
      <c r="T7" s="11">
        <f>[3]Dezembro!$G$23</f>
        <v>57</v>
      </c>
      <c r="U7" s="11">
        <f>[3]Dezembro!$G$24</f>
        <v>51</v>
      </c>
      <c r="V7" s="11">
        <f>[3]Dezembro!$G$25</f>
        <v>67</v>
      </c>
      <c r="W7" s="11">
        <f>[3]Dezembro!$G$26</f>
        <v>56</v>
      </c>
      <c r="X7" s="11">
        <f>[3]Dezembro!$G$27</f>
        <v>29</v>
      </c>
      <c r="Y7" s="11">
        <f>[3]Dezembro!$G$28</f>
        <v>39</v>
      </c>
      <c r="Z7" s="11">
        <f>[3]Dezembro!$G$29</f>
        <v>39</v>
      </c>
      <c r="AA7" s="11">
        <f>[3]Dezembro!$G$30</f>
        <v>41</v>
      </c>
      <c r="AB7" s="11">
        <f>[3]Dezembro!$G$31</f>
        <v>33</v>
      </c>
      <c r="AC7" s="11">
        <f>[3]Dezembro!$G$32</f>
        <v>47</v>
      </c>
      <c r="AD7" s="11">
        <f>[3]Dezembro!$G$33</f>
        <v>38</v>
      </c>
      <c r="AE7" s="11">
        <f>[3]Dezembro!$G$34</f>
        <v>36</v>
      </c>
      <c r="AF7" s="11">
        <f>[3]Dezembro!$G$35</f>
        <v>31</v>
      </c>
      <c r="AG7" s="15">
        <f t="shared" ref="AG7" si="3">MIN(B7:AF7)</f>
        <v>27</v>
      </c>
      <c r="AH7" s="94">
        <f t="shared" ref="AH7" si="4">AVERAGE(B7:AF7)</f>
        <v>51.548387096774192</v>
      </c>
    </row>
    <row r="8" spans="1:34" x14ac:dyDescent="0.2">
      <c r="A8" s="58" t="s">
        <v>1</v>
      </c>
      <c r="B8" s="11" t="str">
        <f>[4]Dezembro!$G$5</f>
        <v>*</v>
      </c>
      <c r="C8" s="11" t="str">
        <f>[4]Dezembro!$G$6</f>
        <v>*</v>
      </c>
      <c r="D8" s="11" t="str">
        <f>[4]Dezembro!$G$7</f>
        <v>*</v>
      </c>
      <c r="E8" s="11">
        <f>[4]Dezembro!$G$8</f>
        <v>54</v>
      </c>
      <c r="F8" s="11">
        <f>[4]Dezembro!$G$9</f>
        <v>65</v>
      </c>
      <c r="G8" s="11">
        <f>[4]Dezembro!$G$10</f>
        <v>48</v>
      </c>
      <c r="H8" s="11">
        <f>[4]Dezembro!$G$11</f>
        <v>30</v>
      </c>
      <c r="I8" s="11">
        <f>[4]Dezembro!$G$12</f>
        <v>48</v>
      </c>
      <c r="J8" s="11">
        <f>[4]Dezembro!$G$13</f>
        <v>70</v>
      </c>
      <c r="K8" s="11">
        <f>[4]Dezembro!$G$14</f>
        <v>90</v>
      </c>
      <c r="L8" s="11" t="str">
        <f>[4]Dezembro!$G$15</f>
        <v>*</v>
      </c>
      <c r="M8" s="11" t="str">
        <f>[4]Dezembro!$G$16</f>
        <v>*</v>
      </c>
      <c r="N8" s="11" t="str">
        <f>[4]Dezembro!$G$17</f>
        <v>*</v>
      </c>
      <c r="O8" s="11">
        <f>[4]Dezembro!$G$18</f>
        <v>51</v>
      </c>
      <c r="P8" s="11">
        <f>[4]Dezembro!$G$19</f>
        <v>45</v>
      </c>
      <c r="Q8" s="11">
        <f>[4]Dezembro!$G$20</f>
        <v>55</v>
      </c>
      <c r="R8" s="11">
        <f>[4]Dezembro!$G$21</f>
        <v>63</v>
      </c>
      <c r="S8" s="11">
        <f>[4]Dezembro!$G$22</f>
        <v>60</v>
      </c>
      <c r="T8" s="11">
        <f>[4]Dezembro!$G$23</f>
        <v>55</v>
      </c>
      <c r="U8" s="11">
        <f>[4]Dezembro!$G$24</f>
        <v>45</v>
      </c>
      <c r="V8" s="11">
        <f>[4]Dezembro!$G$25</f>
        <v>69</v>
      </c>
      <c r="W8" s="11">
        <f>[4]Dezembro!$G$26</f>
        <v>87</v>
      </c>
      <c r="X8" s="11" t="str">
        <f>[4]Dezembro!$G$27</f>
        <v>*</v>
      </c>
      <c r="Y8" s="11" t="str">
        <f>[4]Dezembro!$G$28</f>
        <v>*</v>
      </c>
      <c r="Z8" s="11" t="str">
        <f>[4]Dezembro!$G$29</f>
        <v>*</v>
      </c>
      <c r="AA8" s="11" t="str">
        <f>[4]Dezembro!$G$30</f>
        <v>*</v>
      </c>
      <c r="AB8" s="11" t="str">
        <f>[4]Dezembro!$G$31</f>
        <v>*</v>
      </c>
      <c r="AC8" s="11">
        <f>[4]Dezembro!$G$32</f>
        <v>35</v>
      </c>
      <c r="AD8" s="11">
        <f>[4]Dezembro!$G$33</f>
        <v>48</v>
      </c>
      <c r="AE8" s="11">
        <f>[4]Dezembro!$G$34</f>
        <v>33</v>
      </c>
      <c r="AF8" s="11">
        <f>[4]Dezembro!$G$35</f>
        <v>48</v>
      </c>
      <c r="AG8" s="15">
        <f t="shared" ref="AG8:AG9" si="5">MIN(B8:AF8)</f>
        <v>30</v>
      </c>
      <c r="AH8" s="94">
        <f t="shared" ref="AH8:AH9" si="6">AVERAGE(B8:AF8)</f>
        <v>54.95</v>
      </c>
    </row>
    <row r="9" spans="1:34" x14ac:dyDescent="0.2">
      <c r="A9" s="58" t="s">
        <v>167</v>
      </c>
      <c r="B9" s="11">
        <f>[5]Dezembro!$G$5</f>
        <v>59</v>
      </c>
      <c r="C9" s="11">
        <f>[5]Dezembro!$G$6</f>
        <v>53</v>
      </c>
      <c r="D9" s="11">
        <f>[5]Dezembro!$G$7</f>
        <v>52</v>
      </c>
      <c r="E9" s="11">
        <f>[5]Dezembro!$G$8</f>
        <v>74</v>
      </c>
      <c r="F9" s="11">
        <f>[5]Dezembro!$G$9</f>
        <v>81</v>
      </c>
      <c r="G9" s="11">
        <f>[5]Dezembro!$G$10</f>
        <v>36</v>
      </c>
      <c r="H9" s="11">
        <f>[5]Dezembro!$G$11</f>
        <v>29</v>
      </c>
      <c r="I9" s="11">
        <f>[5]Dezembro!$G$12</f>
        <v>50</v>
      </c>
      <c r="J9" s="11">
        <f>[5]Dezembro!$G$13</f>
        <v>82</v>
      </c>
      <c r="K9" s="11">
        <f>[5]Dezembro!$G$14</f>
        <v>60</v>
      </c>
      <c r="L9" s="11">
        <f>[5]Dezembro!$G$15</f>
        <v>58</v>
      </c>
      <c r="M9" s="11">
        <f>[5]Dezembro!$G$16</f>
        <v>54</v>
      </c>
      <c r="N9" s="11">
        <f>[5]Dezembro!$G$17</f>
        <v>51</v>
      </c>
      <c r="O9" s="11">
        <f>[5]Dezembro!$G$18</f>
        <v>59</v>
      </c>
      <c r="P9" s="11">
        <f>[5]Dezembro!$G$19</f>
        <v>48</v>
      </c>
      <c r="Q9" s="11">
        <f>[5]Dezembro!$G$20</f>
        <v>75</v>
      </c>
      <c r="R9" s="11">
        <f>[5]Dezembro!$G$21</f>
        <v>88</v>
      </c>
      <c r="S9" s="11">
        <f>[5]Dezembro!$G$22</f>
        <v>68</v>
      </c>
      <c r="T9" s="11">
        <f>[5]Dezembro!$G$23</f>
        <v>58</v>
      </c>
      <c r="U9" s="11">
        <f>[5]Dezembro!$G$24</f>
        <v>50</v>
      </c>
      <c r="V9" s="11">
        <f>[5]Dezembro!$G$25</f>
        <v>62</v>
      </c>
      <c r="W9" s="11">
        <f>[5]Dezembro!$G$26</f>
        <v>50</v>
      </c>
      <c r="X9" s="11">
        <f>[5]Dezembro!$G$27</f>
        <v>41</v>
      </c>
      <c r="Y9" s="11">
        <f>[5]Dezembro!$G$28</f>
        <v>43</v>
      </c>
      <c r="Z9" s="11">
        <f>[5]Dezembro!$G$29</f>
        <v>52</v>
      </c>
      <c r="AA9" s="11">
        <f>[5]Dezembro!$G$30</f>
        <v>47</v>
      </c>
      <c r="AB9" s="11">
        <f>[5]Dezembro!$G$31</f>
        <v>50</v>
      </c>
      <c r="AC9" s="11">
        <f>[5]Dezembro!$G$32</f>
        <v>51</v>
      </c>
      <c r="AD9" s="11">
        <f>[5]Dezembro!$G$33</f>
        <v>48</v>
      </c>
      <c r="AE9" s="11">
        <f>[5]Dezembro!$G$34</f>
        <v>44</v>
      </c>
      <c r="AF9" s="11">
        <f>[5]Dezembro!$G$35</f>
        <v>50</v>
      </c>
      <c r="AG9" s="15">
        <f t="shared" si="5"/>
        <v>29</v>
      </c>
      <c r="AH9" s="94">
        <f t="shared" si="6"/>
        <v>55.58064516129032</v>
      </c>
    </row>
    <row r="10" spans="1:34" x14ac:dyDescent="0.2">
      <c r="A10" s="58" t="s">
        <v>111</v>
      </c>
      <c r="B10" s="11" t="str">
        <f>[6]Dezembro!$G$5</f>
        <v>*</v>
      </c>
      <c r="C10" s="11" t="str">
        <f>[6]Dezembro!$G$6</f>
        <v>*</v>
      </c>
      <c r="D10" s="11" t="str">
        <f>[6]Dezembro!$G$7</f>
        <v>*</v>
      </c>
      <c r="E10" s="11" t="str">
        <f>[6]Dezembro!$G$8</f>
        <v>*</v>
      </c>
      <c r="F10" s="11" t="str">
        <f>[6]Dezembro!$G$9</f>
        <v>*</v>
      </c>
      <c r="G10" s="11" t="str">
        <f>[6]Dezembro!$G$10</f>
        <v>*</v>
      </c>
      <c r="H10" s="11" t="str">
        <f>[6]Dezembro!$G$11</f>
        <v>*</v>
      </c>
      <c r="I10" s="11" t="str">
        <f>[6]Dezembro!$G$12</f>
        <v>*</v>
      </c>
      <c r="J10" s="11" t="str">
        <f>[6]Dezembro!$G$13</f>
        <v>*</v>
      </c>
      <c r="K10" s="11" t="str">
        <f>[6]Dezembro!$G$14</f>
        <v>*</v>
      </c>
      <c r="L10" s="11" t="str">
        <f>[6]Dezembro!$G$15</f>
        <v>*</v>
      </c>
      <c r="M10" s="11" t="str">
        <f>[6]Dezembro!$G$16</f>
        <v>*</v>
      </c>
      <c r="N10" s="11" t="str">
        <f>[6]Dezembro!$G$17</f>
        <v>*</v>
      </c>
      <c r="O10" s="11" t="str">
        <f>[6]Dezembro!$G$18</f>
        <v>*</v>
      </c>
      <c r="P10" s="11" t="str">
        <f>[6]Dezembro!$G$19</f>
        <v>*</v>
      </c>
      <c r="Q10" s="11" t="str">
        <f>[6]Dezembro!$G$20</f>
        <v>*</v>
      </c>
      <c r="R10" s="11" t="str">
        <f>[6]Dezembro!$G$21</f>
        <v>*</v>
      </c>
      <c r="S10" s="11" t="str">
        <f>[6]Dezembro!$G$22</f>
        <v>*</v>
      </c>
      <c r="T10" s="11" t="str">
        <f>[6]Dezembro!$G$23</f>
        <v>*</v>
      </c>
      <c r="U10" s="11" t="str">
        <f>[6]Dezembro!$G$24</f>
        <v>*</v>
      </c>
      <c r="V10" s="11" t="str">
        <f>[6]Dezembro!$G$25</f>
        <v>*</v>
      </c>
      <c r="W10" s="11" t="str">
        <f>[6]Dezembro!$G$26</f>
        <v>*</v>
      </c>
      <c r="X10" s="11" t="str">
        <f>[6]Dezembro!$G$27</f>
        <v>*</v>
      </c>
      <c r="Y10" s="11" t="str">
        <f>[6]Dezembro!$G$28</f>
        <v>*</v>
      </c>
      <c r="Z10" s="11" t="str">
        <f>[6]Dezembro!$G$29</f>
        <v>*</v>
      </c>
      <c r="AA10" s="11" t="str">
        <f>[6]Dezembro!$G$30</f>
        <v>*</v>
      </c>
      <c r="AB10" s="11" t="str">
        <f>[6]Dezembro!$G$31</f>
        <v>*</v>
      </c>
      <c r="AC10" s="11" t="str">
        <f>[6]Dezembro!$G$32</f>
        <v>*</v>
      </c>
      <c r="AD10" s="11" t="str">
        <f>[6]Dezembro!$G$33</f>
        <v>*</v>
      </c>
      <c r="AE10" s="11" t="str">
        <f>[6]Dezembro!$G$34</f>
        <v>*</v>
      </c>
      <c r="AF10" s="11" t="str">
        <f>[6]Dezembro!$G$35</f>
        <v>*</v>
      </c>
      <c r="AG10" s="15" t="s">
        <v>226</v>
      </c>
      <c r="AH10" s="94" t="s">
        <v>226</v>
      </c>
    </row>
    <row r="11" spans="1:34" x14ac:dyDescent="0.2">
      <c r="A11" s="58" t="s">
        <v>64</v>
      </c>
      <c r="B11" s="11">
        <f>[7]Dezembro!$G$5</f>
        <v>41</v>
      </c>
      <c r="C11" s="11">
        <f>[7]Dezembro!$G$6</f>
        <v>46</v>
      </c>
      <c r="D11" s="11">
        <f>[7]Dezembro!$G$7</f>
        <v>49</v>
      </c>
      <c r="E11" s="11">
        <f>[7]Dezembro!$G$8</f>
        <v>62</v>
      </c>
      <c r="F11" s="11">
        <f>[7]Dezembro!$G$9</f>
        <v>66</v>
      </c>
      <c r="G11" s="11">
        <f>[7]Dezembro!$G$10</f>
        <v>44</v>
      </c>
      <c r="H11" s="11">
        <f>[7]Dezembro!$G$11</f>
        <v>22</v>
      </c>
      <c r="I11" s="11">
        <f>[7]Dezembro!$G$12</f>
        <v>28</v>
      </c>
      <c r="J11" s="11">
        <f>[7]Dezembro!$G$13</f>
        <v>34</v>
      </c>
      <c r="K11" s="11">
        <f>[7]Dezembro!$G$14</f>
        <v>48</v>
      </c>
      <c r="L11" s="11">
        <f>[7]Dezembro!$G$15</f>
        <v>67</v>
      </c>
      <c r="M11" s="11">
        <f>[7]Dezembro!$G$16</f>
        <v>54</v>
      </c>
      <c r="N11" s="11">
        <f>[7]Dezembro!$G$17</f>
        <v>47</v>
      </c>
      <c r="O11" s="11">
        <f>[7]Dezembro!$G$18</f>
        <v>56</v>
      </c>
      <c r="P11" s="11">
        <f>[7]Dezembro!$G$19</f>
        <v>47</v>
      </c>
      <c r="Q11" s="11">
        <f>[7]Dezembro!$G$20</f>
        <v>69</v>
      </c>
      <c r="R11" s="11">
        <f>[7]Dezembro!$G$21</f>
        <v>87</v>
      </c>
      <c r="S11" s="11">
        <f>[7]Dezembro!$G$22</f>
        <v>55</v>
      </c>
      <c r="T11" s="11">
        <f>[7]Dezembro!$G$23</f>
        <v>55</v>
      </c>
      <c r="U11" s="11">
        <f>[7]Dezembro!$G$24</f>
        <v>44</v>
      </c>
      <c r="V11" s="11">
        <f>[7]Dezembro!$G$25</f>
        <v>64</v>
      </c>
      <c r="W11" s="11">
        <f>[7]Dezembro!$G$26</f>
        <v>54</v>
      </c>
      <c r="X11" s="11">
        <f>[7]Dezembro!$G$27</f>
        <v>40</v>
      </c>
      <c r="Y11" s="11">
        <f>[7]Dezembro!$G$28</f>
        <v>40</v>
      </c>
      <c r="Z11" s="11">
        <f>[7]Dezembro!$G$29</f>
        <v>34</v>
      </c>
      <c r="AA11" s="11">
        <f>[7]Dezembro!$G$30</f>
        <v>33</v>
      </c>
      <c r="AB11" s="11">
        <f>[7]Dezembro!$G$31</f>
        <v>27</v>
      </c>
      <c r="AC11" s="11">
        <f>[7]Dezembro!$G$32</f>
        <v>45</v>
      </c>
      <c r="AD11" s="11">
        <f>[7]Dezembro!$G$33</f>
        <v>34</v>
      </c>
      <c r="AE11" s="11">
        <f>[7]Dezembro!$G$34</f>
        <v>29</v>
      </c>
      <c r="AF11" s="11">
        <f>[7]Dezembro!$G$35</f>
        <v>28</v>
      </c>
      <c r="AG11" s="15">
        <f t="shared" ref="AG11:AG12" si="7">MIN(B11:AF11)</f>
        <v>22</v>
      </c>
      <c r="AH11" s="94">
        <f t="shared" ref="AH11:AH12" si="8">AVERAGE(B11:AF11)</f>
        <v>46.741935483870968</v>
      </c>
    </row>
    <row r="12" spans="1:34" x14ac:dyDescent="0.2">
      <c r="A12" s="58" t="s">
        <v>41</v>
      </c>
      <c r="B12" s="11">
        <f>[8]Dezembro!$G$5</f>
        <v>60</v>
      </c>
      <c r="C12" s="11">
        <f>[8]Dezembro!$G$6</f>
        <v>46</v>
      </c>
      <c r="D12" s="11">
        <f>[8]Dezembro!$G$7</f>
        <v>59</v>
      </c>
      <c r="E12" s="11">
        <f>[8]Dezembro!$G$8</f>
        <v>44</v>
      </c>
      <c r="F12" s="11">
        <f>[8]Dezembro!$G$9</f>
        <v>64</v>
      </c>
      <c r="G12" s="11">
        <f>[8]Dezembro!$G$10</f>
        <v>28</v>
      </c>
      <c r="H12" s="11">
        <f>[8]Dezembro!$G$11</f>
        <v>26</v>
      </c>
      <c r="I12" s="11">
        <f>[8]Dezembro!$G$12</f>
        <v>48</v>
      </c>
      <c r="J12" s="11">
        <f>[8]Dezembro!$G$13</f>
        <v>68</v>
      </c>
      <c r="K12" s="11">
        <f>[8]Dezembro!$G$14</f>
        <v>59</v>
      </c>
      <c r="L12" s="11">
        <f>[8]Dezembro!$G$15</f>
        <v>57</v>
      </c>
      <c r="M12" s="11">
        <f>[8]Dezembro!$G$16</f>
        <v>52</v>
      </c>
      <c r="N12" s="11">
        <f>[8]Dezembro!$G$17</f>
        <v>41</v>
      </c>
      <c r="O12" s="11">
        <f>[8]Dezembro!$G$18</f>
        <v>43</v>
      </c>
      <c r="P12" s="11">
        <f>[8]Dezembro!$G$19</f>
        <v>46</v>
      </c>
      <c r="Q12" s="11">
        <f>[8]Dezembro!$G$20</f>
        <v>67</v>
      </c>
      <c r="R12" s="11">
        <f>[8]Dezembro!$G$21</f>
        <v>85</v>
      </c>
      <c r="S12" s="11">
        <f>[8]Dezembro!$G$22</f>
        <v>67</v>
      </c>
      <c r="T12" s="11">
        <f>[8]Dezembro!$G$23</f>
        <v>56</v>
      </c>
      <c r="U12" s="11">
        <f>[8]Dezembro!$G$24</f>
        <v>42</v>
      </c>
      <c r="V12" s="11">
        <f>[8]Dezembro!$G$25</f>
        <v>64</v>
      </c>
      <c r="W12" s="11">
        <f>[8]Dezembro!$G$26</f>
        <v>46</v>
      </c>
      <c r="X12" s="11">
        <f>[8]Dezembro!$G$27</f>
        <v>28</v>
      </c>
      <c r="Y12" s="11">
        <f>[8]Dezembro!$G$28</f>
        <v>36</v>
      </c>
      <c r="Z12" s="11">
        <f>[8]Dezembro!$G$29</f>
        <v>43</v>
      </c>
      <c r="AA12" s="11">
        <f>[8]Dezembro!$G$30</f>
        <v>41</v>
      </c>
      <c r="AB12" s="11">
        <f>[8]Dezembro!$G$31</f>
        <v>35</v>
      </c>
      <c r="AC12" s="11">
        <f>[8]Dezembro!$G$32</f>
        <v>40</v>
      </c>
      <c r="AD12" s="11">
        <f>[8]Dezembro!$G$33</f>
        <v>35</v>
      </c>
      <c r="AE12" s="11">
        <f>[8]Dezembro!$G$34</f>
        <v>30</v>
      </c>
      <c r="AF12" s="11">
        <f>[8]Dezembro!$G$35</f>
        <v>49</v>
      </c>
      <c r="AG12" s="15">
        <f t="shared" si="7"/>
        <v>26</v>
      </c>
      <c r="AH12" s="94">
        <f t="shared" si="8"/>
        <v>48.548387096774192</v>
      </c>
    </row>
    <row r="13" spans="1:34" x14ac:dyDescent="0.2">
      <c r="A13" s="58" t="s">
        <v>114</v>
      </c>
      <c r="B13" s="11" t="str">
        <f>[9]Dezembro!$G$5</f>
        <v>*</v>
      </c>
      <c r="C13" s="11" t="str">
        <f>[9]Dezembro!$G$6</f>
        <v>*</v>
      </c>
      <c r="D13" s="11" t="str">
        <f>[9]Dezembro!$G$7</f>
        <v>*</v>
      </c>
      <c r="E13" s="11" t="str">
        <f>[9]Dezembro!$G$8</f>
        <v>*</v>
      </c>
      <c r="F13" s="11" t="str">
        <f>[9]Dezembro!$G$9</f>
        <v>*</v>
      </c>
      <c r="G13" s="11" t="str">
        <f>[9]Dezembro!$G$10</f>
        <v>*</v>
      </c>
      <c r="H13" s="11" t="str">
        <f>[9]Dezembro!$G$11</f>
        <v>*</v>
      </c>
      <c r="I13" s="11" t="str">
        <f>[9]Dezembro!$G$12</f>
        <v>*</v>
      </c>
      <c r="J13" s="11" t="str">
        <f>[9]Dezembro!$G$13</f>
        <v>*</v>
      </c>
      <c r="K13" s="11" t="str">
        <f>[9]Dezembro!$G$14</f>
        <v>*</v>
      </c>
      <c r="L13" s="11" t="str">
        <f>[9]Dezembro!$G$15</f>
        <v>*</v>
      </c>
      <c r="M13" s="11" t="str">
        <f>[9]Dezembro!$G$16</f>
        <v>*</v>
      </c>
      <c r="N13" s="11" t="str">
        <f>[9]Dezembro!$G$17</f>
        <v>*</v>
      </c>
      <c r="O13" s="11" t="str">
        <f>[9]Dezembro!$G$18</f>
        <v>*</v>
      </c>
      <c r="P13" s="11" t="str">
        <f>[9]Dezembro!$G$19</f>
        <v>*</v>
      </c>
      <c r="Q13" s="11" t="str">
        <f>[9]Dezembro!$G$20</f>
        <v>*</v>
      </c>
      <c r="R13" s="11" t="str">
        <f>[9]Dezembro!$G$21</f>
        <v>*</v>
      </c>
      <c r="S13" s="11" t="str">
        <f>[9]Dezembro!$G$22</f>
        <v>*</v>
      </c>
      <c r="T13" s="11" t="str">
        <f>[9]Dezembro!$G$23</f>
        <v>*</v>
      </c>
      <c r="U13" s="11" t="str">
        <f>[9]Dezembro!$G$24</f>
        <v>*</v>
      </c>
      <c r="V13" s="11" t="str">
        <f>[9]Dezembro!$G$25</f>
        <v>*</v>
      </c>
      <c r="W13" s="11" t="str">
        <f>[9]Dezembro!$G$26</f>
        <v>*</v>
      </c>
      <c r="X13" s="11" t="str">
        <f>[9]Dezembro!$G$27</f>
        <v>*</v>
      </c>
      <c r="Y13" s="11" t="str">
        <f>[9]Dezembro!$G$28</f>
        <v>*</v>
      </c>
      <c r="Z13" s="11" t="str">
        <f>[9]Dezembro!$G$29</f>
        <v>*</v>
      </c>
      <c r="AA13" s="11" t="str">
        <f>[9]Dezembro!$G$30</f>
        <v>*</v>
      </c>
      <c r="AB13" s="11" t="str">
        <f>[9]Dezembro!$G$31</f>
        <v>*</v>
      </c>
      <c r="AC13" s="11" t="str">
        <f>[9]Dezembro!$G$32</f>
        <v>*</v>
      </c>
      <c r="AD13" s="11" t="str">
        <f>[9]Dezembro!$G$33</f>
        <v>*</v>
      </c>
      <c r="AE13" s="11" t="str">
        <f>[9]Dezembro!$G$34</f>
        <v>*</v>
      </c>
      <c r="AF13" s="11" t="str">
        <f>[9]Dezembro!$G$35</f>
        <v>*</v>
      </c>
      <c r="AG13" s="14" t="s">
        <v>226</v>
      </c>
      <c r="AH13" s="116" t="s">
        <v>226</v>
      </c>
    </row>
    <row r="14" spans="1:34" x14ac:dyDescent="0.2">
      <c r="A14" s="58" t="s">
        <v>118</v>
      </c>
      <c r="B14" s="11" t="str">
        <f>[10]Dezembro!$G$5</f>
        <v>*</v>
      </c>
      <c r="C14" s="11" t="str">
        <f>[10]Dezembro!$G$6</f>
        <v>*</v>
      </c>
      <c r="D14" s="11" t="str">
        <f>[10]Dezembro!$G$7</f>
        <v>*</v>
      </c>
      <c r="E14" s="11" t="str">
        <f>[10]Dezembro!$G$8</f>
        <v>*</v>
      </c>
      <c r="F14" s="11" t="str">
        <f>[10]Dezembro!$G$9</f>
        <v>*</v>
      </c>
      <c r="G14" s="11" t="str">
        <f>[10]Dezembro!$G$10</f>
        <v>*</v>
      </c>
      <c r="H14" s="11" t="str">
        <f>[10]Dezembro!$G$11</f>
        <v>*</v>
      </c>
      <c r="I14" s="11" t="str">
        <f>[10]Dezembro!$G$12</f>
        <v>*</v>
      </c>
      <c r="J14" s="11" t="str">
        <f>[10]Dezembro!$G$13</f>
        <v>*</v>
      </c>
      <c r="K14" s="11" t="str">
        <f>[10]Dezembro!$G$14</f>
        <v>*</v>
      </c>
      <c r="L14" s="11" t="str">
        <f>[10]Dezembro!$G$15</f>
        <v>*</v>
      </c>
      <c r="M14" s="11" t="str">
        <f>[10]Dezembro!$G$16</f>
        <v>*</v>
      </c>
      <c r="N14" s="11" t="str">
        <f>[10]Dezembro!$G$17</f>
        <v>*</v>
      </c>
      <c r="O14" s="11" t="str">
        <f>[10]Dezembro!$G$18</f>
        <v>*</v>
      </c>
      <c r="P14" s="11" t="str">
        <f>[10]Dezembro!$G$19</f>
        <v>*</v>
      </c>
      <c r="Q14" s="11" t="str">
        <f>[10]Dezembro!$G$20</f>
        <v>*</v>
      </c>
      <c r="R14" s="11" t="str">
        <f>[10]Dezembro!$G$21</f>
        <v>*</v>
      </c>
      <c r="S14" s="11" t="str">
        <f>[10]Dezembro!$G$22</f>
        <v>*</v>
      </c>
      <c r="T14" s="11" t="str">
        <f>[10]Dezembro!$G$23</f>
        <v>*</v>
      </c>
      <c r="U14" s="11" t="str">
        <f>[10]Dezembro!$G$24</f>
        <v>*</v>
      </c>
      <c r="V14" s="11" t="str">
        <f>[10]Dezembro!$G$25</f>
        <v>*</v>
      </c>
      <c r="W14" s="11" t="str">
        <f>[10]Dezembro!$G$26</f>
        <v>*</v>
      </c>
      <c r="X14" s="11" t="str">
        <f>[10]Dezembro!$G$27</f>
        <v>*</v>
      </c>
      <c r="Y14" s="11" t="str">
        <f>[10]Dezembro!$G$28</f>
        <v>*</v>
      </c>
      <c r="Z14" s="11" t="str">
        <f>[10]Dezembro!$G$29</f>
        <v>*</v>
      </c>
      <c r="AA14" s="11" t="str">
        <f>[10]Dezembro!$G$30</f>
        <v>*</v>
      </c>
      <c r="AB14" s="11" t="str">
        <f>[10]Dezembro!$G$31</f>
        <v>*</v>
      </c>
      <c r="AC14" s="11" t="str">
        <f>[10]Dezembro!$G$32</f>
        <v>*</v>
      </c>
      <c r="AD14" s="11" t="str">
        <f>[10]Dezembro!$G$33</f>
        <v>*</v>
      </c>
      <c r="AE14" s="11" t="str">
        <f>[10]Dezembro!$G$34</f>
        <v>*</v>
      </c>
      <c r="AF14" s="11" t="str">
        <f>[10]Dezembro!$G$35</f>
        <v>*</v>
      </c>
      <c r="AG14" s="14" t="s">
        <v>226</v>
      </c>
      <c r="AH14" s="116" t="s">
        <v>226</v>
      </c>
    </row>
    <row r="15" spans="1:34" x14ac:dyDescent="0.2">
      <c r="A15" s="58" t="s">
        <v>121</v>
      </c>
      <c r="B15" s="11" t="str">
        <f>[11]Dezembro!$G$5</f>
        <v>*</v>
      </c>
      <c r="C15" s="11" t="str">
        <f>[11]Dezembro!$G$6</f>
        <v>*</v>
      </c>
      <c r="D15" s="11" t="str">
        <f>[11]Dezembro!$G$7</f>
        <v>*</v>
      </c>
      <c r="E15" s="11" t="str">
        <f>[11]Dezembro!$G$8</f>
        <v>*</v>
      </c>
      <c r="F15" s="11" t="str">
        <f>[11]Dezembro!$G$9</f>
        <v>*</v>
      </c>
      <c r="G15" s="11" t="str">
        <f>[11]Dezembro!$G$10</f>
        <v>*</v>
      </c>
      <c r="H15" s="11" t="str">
        <f>[11]Dezembro!$G$11</f>
        <v>*</v>
      </c>
      <c r="I15" s="11" t="str">
        <f>[11]Dezembro!$G$12</f>
        <v>*</v>
      </c>
      <c r="J15" s="11">
        <f>[11]Dezembro!$G$13</f>
        <v>85</v>
      </c>
      <c r="K15" s="11">
        <f>[11]Dezembro!$G$14</f>
        <v>80</v>
      </c>
      <c r="L15" s="11" t="str">
        <f>[11]Dezembro!$G$15</f>
        <v>*</v>
      </c>
      <c r="M15" s="11" t="str">
        <f>[11]Dezembro!$G$16</f>
        <v>*</v>
      </c>
      <c r="N15" s="11" t="str">
        <f>[11]Dezembro!$G$17</f>
        <v>*</v>
      </c>
      <c r="O15" s="11" t="str">
        <f>[11]Dezembro!$G$18</f>
        <v>*</v>
      </c>
      <c r="P15" s="11" t="str">
        <f>[11]Dezembro!$G$19</f>
        <v>*</v>
      </c>
      <c r="Q15" s="11" t="str">
        <f>[11]Dezembro!$G$20</f>
        <v>*</v>
      </c>
      <c r="R15" s="11" t="str">
        <f>[11]Dezembro!$G$21</f>
        <v>*</v>
      </c>
      <c r="S15" s="11">
        <f>[11]Dezembro!$G$22</f>
        <v>69</v>
      </c>
      <c r="T15" s="11" t="str">
        <f>[11]Dezembro!$G$23</f>
        <v>*</v>
      </c>
      <c r="U15" s="11" t="str">
        <f>[11]Dezembro!$G$24</f>
        <v>*</v>
      </c>
      <c r="V15" s="11" t="str">
        <f>[11]Dezembro!$G$25</f>
        <v>*</v>
      </c>
      <c r="W15" s="11" t="str">
        <f>[11]Dezembro!$G$26</f>
        <v>*</v>
      </c>
      <c r="X15" s="11" t="str">
        <f>[11]Dezembro!$G$27</f>
        <v>*</v>
      </c>
      <c r="Y15" s="11" t="str">
        <f>[11]Dezembro!$G$28</f>
        <v>*</v>
      </c>
      <c r="Z15" s="11" t="str">
        <f>[11]Dezembro!$G$29</f>
        <v>*</v>
      </c>
      <c r="AA15" s="11">
        <f>[11]Dezembro!$G$30</f>
        <v>68</v>
      </c>
      <c r="AB15" s="11" t="str">
        <f>[11]Dezembro!$G$31</f>
        <v>*</v>
      </c>
      <c r="AC15" s="11">
        <f>[11]Dezembro!$G$32</f>
        <v>83</v>
      </c>
      <c r="AD15" s="11" t="str">
        <f>[11]Dezembro!$G$33</f>
        <v>*</v>
      </c>
      <c r="AE15" s="11" t="str">
        <f>[11]Dezembro!$G$34</f>
        <v>*</v>
      </c>
      <c r="AF15" s="11" t="str">
        <f>[11]Dezembro!$G$35</f>
        <v>*</v>
      </c>
      <c r="AG15" s="15">
        <f t="shared" ref="AG15" si="9">MIN(B15:AF15)</f>
        <v>68</v>
      </c>
      <c r="AH15" s="94">
        <f t="shared" ref="AH15" si="10">AVERAGE(B15:AF15)</f>
        <v>77</v>
      </c>
    </row>
    <row r="16" spans="1:34" x14ac:dyDescent="0.2">
      <c r="A16" s="58" t="s">
        <v>168</v>
      </c>
      <c r="B16" s="11" t="str">
        <f>[12]Dezembro!$G$5</f>
        <v>*</v>
      </c>
      <c r="C16" s="11" t="str">
        <f>[12]Dezembro!$G$6</f>
        <v>*</v>
      </c>
      <c r="D16" s="11" t="str">
        <f>[12]Dezembro!$G$7</f>
        <v>*</v>
      </c>
      <c r="E16" s="11" t="str">
        <f>[12]Dezembro!$G$8</f>
        <v>*</v>
      </c>
      <c r="F16" s="11" t="str">
        <f>[12]Dezembro!$G$9</f>
        <v>*</v>
      </c>
      <c r="G16" s="11" t="str">
        <f>[12]Dezembro!$G$10</f>
        <v>*</v>
      </c>
      <c r="H16" s="11" t="str">
        <f>[12]Dezembro!$G$11</f>
        <v>*</v>
      </c>
      <c r="I16" s="11" t="str">
        <f>[12]Dezembro!$G$12</f>
        <v>*</v>
      </c>
      <c r="J16" s="11" t="str">
        <f>[12]Dezembro!$G$13</f>
        <v>*</v>
      </c>
      <c r="K16" s="11" t="str">
        <f>[12]Dezembro!$G$14</f>
        <v>*</v>
      </c>
      <c r="L16" s="11" t="str">
        <f>[12]Dezembro!$G$15</f>
        <v>*</v>
      </c>
      <c r="M16" s="11" t="str">
        <f>[12]Dezembro!$G$16</f>
        <v>*</v>
      </c>
      <c r="N16" s="11" t="str">
        <f>[12]Dezembro!$G$17</f>
        <v>*</v>
      </c>
      <c r="O16" s="11" t="str">
        <f>[12]Dezembro!$G$18</f>
        <v>*</v>
      </c>
      <c r="P16" s="11" t="str">
        <f>[12]Dezembro!$G$19</f>
        <v>*</v>
      </c>
      <c r="Q16" s="11" t="str">
        <f>[12]Dezembro!$G$20</f>
        <v>*</v>
      </c>
      <c r="R16" s="11" t="str">
        <f>[12]Dezembro!$G$21</f>
        <v>*</v>
      </c>
      <c r="S16" s="11" t="str">
        <f>[12]Dezembro!$G$22</f>
        <v>*</v>
      </c>
      <c r="T16" s="11" t="str">
        <f>[12]Dezembro!$G$23</f>
        <v>*</v>
      </c>
      <c r="U16" s="11" t="str">
        <f>[12]Dezembro!$G$24</f>
        <v>*</v>
      </c>
      <c r="V16" s="11" t="str">
        <f>[12]Dezembro!$G$25</f>
        <v>*</v>
      </c>
      <c r="W16" s="11" t="str">
        <f>[12]Dezembro!$G$26</f>
        <v>*</v>
      </c>
      <c r="X16" s="11" t="str">
        <f>[12]Dezembro!$G$27</f>
        <v>*</v>
      </c>
      <c r="Y16" s="11" t="str">
        <f>[12]Dezembro!$G$28</f>
        <v>*</v>
      </c>
      <c r="Z16" s="11" t="str">
        <f>[12]Dezembro!$G$29</f>
        <v>*</v>
      </c>
      <c r="AA16" s="11" t="str">
        <f>[12]Dezembro!$G$30</f>
        <v>*</v>
      </c>
      <c r="AB16" s="11" t="str">
        <f>[12]Dezembro!$G$31</f>
        <v>*</v>
      </c>
      <c r="AC16" s="11" t="str">
        <f>[12]Dezembro!$G$32</f>
        <v>*</v>
      </c>
      <c r="AD16" s="11" t="str">
        <f>[12]Dezembro!$G$33</f>
        <v>*</v>
      </c>
      <c r="AE16" s="11" t="str">
        <f>[12]Dezembro!$G$34</f>
        <v>*</v>
      </c>
      <c r="AF16" s="11" t="str">
        <f>[12]Dezembro!$G$35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[13]Dezembro!$G$5</f>
        <v>50</v>
      </c>
      <c r="C17" s="11">
        <f>[13]Dezembro!$G$6</f>
        <v>50</v>
      </c>
      <c r="D17" s="11">
        <f>[13]Dezembro!$G$7</f>
        <v>56</v>
      </c>
      <c r="E17" s="11">
        <f>[13]Dezembro!$G$8</f>
        <v>60</v>
      </c>
      <c r="F17" s="11">
        <f>[13]Dezembro!$G$9</f>
        <v>64</v>
      </c>
      <c r="G17" s="11">
        <f>[13]Dezembro!$G$10</f>
        <v>62</v>
      </c>
      <c r="H17" s="11">
        <f>[13]Dezembro!$G$11</f>
        <v>31</v>
      </c>
      <c r="I17" s="11">
        <f>[13]Dezembro!$G$12</f>
        <v>41</v>
      </c>
      <c r="J17" s="11">
        <f>[13]Dezembro!$G$13</f>
        <v>61</v>
      </c>
      <c r="K17" s="11">
        <f>[13]Dezembro!$G$14</f>
        <v>58</v>
      </c>
      <c r="L17" s="11">
        <f>[13]Dezembro!$G$15</f>
        <v>50</v>
      </c>
      <c r="M17" s="11">
        <f>[13]Dezembro!$G$16</f>
        <v>47</v>
      </c>
      <c r="N17" s="11">
        <f>[13]Dezembro!$G$17</f>
        <v>53</v>
      </c>
      <c r="O17" s="11">
        <f>[13]Dezembro!$G$18</f>
        <v>47</v>
      </c>
      <c r="P17" s="11">
        <f>[13]Dezembro!$G$19</f>
        <v>45</v>
      </c>
      <c r="Q17" s="11">
        <f>[13]Dezembro!$G$20</f>
        <v>49</v>
      </c>
      <c r="R17" s="11">
        <f>[13]Dezembro!$G$21</f>
        <v>65</v>
      </c>
      <c r="S17" s="11">
        <f>[13]Dezembro!$G$22</f>
        <v>58</v>
      </c>
      <c r="T17" s="11">
        <f>[13]Dezembro!$G$23</f>
        <v>49</v>
      </c>
      <c r="U17" s="11">
        <f>[13]Dezembro!$G$24</f>
        <v>44</v>
      </c>
      <c r="V17" s="11">
        <f>[13]Dezembro!$G$25</f>
        <v>61</v>
      </c>
      <c r="W17" s="11">
        <f>[13]Dezembro!$G$26</f>
        <v>71</v>
      </c>
      <c r="X17" s="11">
        <f>[13]Dezembro!$G$27</f>
        <v>49</v>
      </c>
      <c r="Y17" s="11">
        <f>[13]Dezembro!$G$28</f>
        <v>38</v>
      </c>
      <c r="Z17" s="11">
        <f>[13]Dezembro!$G$29</f>
        <v>41</v>
      </c>
      <c r="AA17" s="11">
        <f>[13]Dezembro!$G$30</f>
        <v>49</v>
      </c>
      <c r="AB17" s="11">
        <f>[13]Dezembro!$G$31</f>
        <v>38</v>
      </c>
      <c r="AC17" s="11">
        <f>[13]Dezembro!$G$32</f>
        <v>46</v>
      </c>
      <c r="AD17" s="11">
        <f>[13]Dezembro!$G$33</f>
        <v>45</v>
      </c>
      <c r="AE17" s="11">
        <f>[13]Dezembro!$G$34</f>
        <v>39</v>
      </c>
      <c r="AF17" s="11">
        <f>[13]Dezembro!$G$35</f>
        <v>48</v>
      </c>
      <c r="AG17" s="15">
        <f t="shared" ref="AG17:AG23" si="11">MIN(B17:AF17)</f>
        <v>31</v>
      </c>
      <c r="AH17" s="94">
        <f t="shared" ref="AH17:AH23" si="12">AVERAGE(B17:AF17)</f>
        <v>50.483870967741936</v>
      </c>
      <c r="AJ17" s="12" t="s">
        <v>47</v>
      </c>
    </row>
    <row r="18" spans="1:39" x14ac:dyDescent="0.2">
      <c r="A18" s="58" t="s">
        <v>3</v>
      </c>
      <c r="B18" s="11">
        <f>[14]Dezembro!$G$5</f>
        <v>42</v>
      </c>
      <c r="C18" s="11">
        <f>[14]Dezembro!$G$6</f>
        <v>47</v>
      </c>
      <c r="D18" s="11">
        <f>[14]Dezembro!$G$7</f>
        <v>44</v>
      </c>
      <c r="E18" s="11">
        <f>[14]Dezembro!$G$8</f>
        <v>53</v>
      </c>
      <c r="F18" s="11">
        <f>[14]Dezembro!$G$9</f>
        <v>48</v>
      </c>
      <c r="G18" s="11">
        <f>[14]Dezembro!$G$10</f>
        <v>56</v>
      </c>
      <c r="H18" s="11">
        <f>[14]Dezembro!$G$11</f>
        <v>43</v>
      </c>
      <c r="I18" s="11">
        <f>[14]Dezembro!$G$12</f>
        <v>34</v>
      </c>
      <c r="J18" s="11">
        <f>[14]Dezembro!$G$13</f>
        <v>52</v>
      </c>
      <c r="K18" s="11">
        <f>[14]Dezembro!$G$14</f>
        <v>46</v>
      </c>
      <c r="L18" s="11">
        <f>[14]Dezembro!$G$15</f>
        <v>62</v>
      </c>
      <c r="M18" s="11">
        <f>[14]Dezembro!$G$16</f>
        <v>52</v>
      </c>
      <c r="N18" s="11">
        <f>[14]Dezembro!$G$17</f>
        <v>49</v>
      </c>
      <c r="O18" s="11">
        <f>[14]Dezembro!$G$18</f>
        <v>46</v>
      </c>
      <c r="P18" s="11">
        <f>[14]Dezembro!$G$19</f>
        <v>36</v>
      </c>
      <c r="Q18" s="11">
        <f>[14]Dezembro!$G$20</f>
        <v>31</v>
      </c>
      <c r="R18" s="11">
        <f>[14]Dezembro!$G$21</f>
        <v>51</v>
      </c>
      <c r="S18" s="11">
        <f>[14]Dezembro!$G$22</f>
        <v>58</v>
      </c>
      <c r="T18" s="11">
        <f>[14]Dezembro!$G$23</f>
        <v>58</v>
      </c>
      <c r="U18" s="11">
        <f>[14]Dezembro!$G$24</f>
        <v>49</v>
      </c>
      <c r="V18" s="11">
        <f>[14]Dezembro!$G$25</f>
        <v>59</v>
      </c>
      <c r="W18" s="11">
        <f>[14]Dezembro!$G$26</f>
        <v>47</v>
      </c>
      <c r="X18" s="11">
        <f>[14]Dezembro!$G$27</f>
        <v>46</v>
      </c>
      <c r="Y18" s="11">
        <f>[14]Dezembro!$G$28</f>
        <v>44</v>
      </c>
      <c r="Z18" s="11">
        <f>[14]Dezembro!$G$29</f>
        <v>33</v>
      </c>
      <c r="AA18" s="11">
        <f>[14]Dezembro!$G$30</f>
        <v>41</v>
      </c>
      <c r="AB18" s="11">
        <f>[14]Dezembro!$G$31</f>
        <v>43</v>
      </c>
      <c r="AC18" s="11">
        <f>[14]Dezembro!$G$32</f>
        <v>41</v>
      </c>
      <c r="AD18" s="11">
        <f>[14]Dezembro!$G$33</f>
        <v>39</v>
      </c>
      <c r="AE18" s="11">
        <f>[14]Dezembro!$G$34</f>
        <v>30</v>
      </c>
      <c r="AF18" s="11">
        <f>[14]Dezembro!$G$35</f>
        <v>39</v>
      </c>
      <c r="AG18" s="15">
        <f t="shared" si="11"/>
        <v>30</v>
      </c>
      <c r="AH18" s="94">
        <f>AVERAGE(B18:AF18)</f>
        <v>45.774193548387096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[15]Dezembro!$G$5</f>
        <v>51</v>
      </c>
      <c r="C19" s="11">
        <f>[15]Dezembro!$G$6</f>
        <v>45</v>
      </c>
      <c r="D19" s="11">
        <f>[15]Dezembro!$G$7</f>
        <v>55</v>
      </c>
      <c r="E19" s="11">
        <f>[15]Dezembro!$G$8</f>
        <v>49</v>
      </c>
      <c r="F19" s="11">
        <f>[15]Dezembro!$G$9</f>
        <v>49</v>
      </c>
      <c r="G19" s="11">
        <f>[15]Dezembro!$G$10</f>
        <v>54</v>
      </c>
      <c r="H19" s="11">
        <f>[15]Dezembro!$G$11</f>
        <v>48</v>
      </c>
      <c r="I19" s="11">
        <f>[15]Dezembro!$G$12</f>
        <v>47</v>
      </c>
      <c r="J19" s="11">
        <f>[15]Dezembro!$G$13</f>
        <v>46</v>
      </c>
      <c r="K19" s="11">
        <f>[15]Dezembro!$G$14</f>
        <v>51</v>
      </c>
      <c r="L19" s="11">
        <f>[15]Dezembro!$G$15</f>
        <v>63</v>
      </c>
      <c r="M19" s="11">
        <f>[15]Dezembro!$G$16</f>
        <v>51</v>
      </c>
      <c r="N19" s="11">
        <f>[15]Dezembro!$G$17</f>
        <v>47</v>
      </c>
      <c r="O19" s="11">
        <f>[15]Dezembro!$G$18</f>
        <v>49</v>
      </c>
      <c r="P19" s="11">
        <f>[15]Dezembro!$G$19</f>
        <v>47</v>
      </c>
      <c r="Q19" s="11">
        <f>[15]Dezembro!$G$20</f>
        <v>40</v>
      </c>
      <c r="R19" s="11">
        <f>[15]Dezembro!$G$21</f>
        <v>57</v>
      </c>
      <c r="S19" s="11">
        <f>[15]Dezembro!$G$22</f>
        <v>48</v>
      </c>
      <c r="T19" s="11">
        <f>[15]Dezembro!$G$23</f>
        <v>64</v>
      </c>
      <c r="U19" s="11">
        <f>[15]Dezembro!$G$24</f>
        <v>50</v>
      </c>
      <c r="V19" s="11">
        <f>[15]Dezembro!$G$25</f>
        <v>52</v>
      </c>
      <c r="W19" s="11">
        <f>[15]Dezembro!$G$26</f>
        <v>60</v>
      </c>
      <c r="X19" s="11">
        <f>[15]Dezembro!$G$27</f>
        <v>52</v>
      </c>
      <c r="Y19" s="11">
        <f>[15]Dezembro!$G$28</f>
        <v>40</v>
      </c>
      <c r="Z19" s="11">
        <f>[15]Dezembro!$G$29</f>
        <v>43</v>
      </c>
      <c r="AA19" s="11">
        <f>[15]Dezembro!$G$30</f>
        <v>39</v>
      </c>
      <c r="AB19" s="11">
        <f>[15]Dezembro!$G$31</f>
        <v>43</v>
      </c>
      <c r="AC19" s="11">
        <f>[15]Dezembro!$G$32</f>
        <v>48</v>
      </c>
      <c r="AD19" s="11">
        <f>[15]Dezembro!$G$33</f>
        <v>38</v>
      </c>
      <c r="AE19" s="11">
        <f>[15]Dezembro!$G$34</f>
        <v>39</v>
      </c>
      <c r="AF19" s="11">
        <f>[15]Dezembro!$G$35</f>
        <v>45</v>
      </c>
      <c r="AG19" s="15">
        <f t="shared" si="11"/>
        <v>38</v>
      </c>
      <c r="AH19" s="94">
        <f t="shared" si="12"/>
        <v>48.70967741935484</v>
      </c>
      <c r="AL19" t="s">
        <v>47</v>
      </c>
    </row>
    <row r="20" spans="1:39" x14ac:dyDescent="0.2">
      <c r="A20" s="58" t="s">
        <v>5</v>
      </c>
      <c r="B20" s="11">
        <f>[16]Dezembro!$G$5</f>
        <v>54</v>
      </c>
      <c r="C20" s="11">
        <f>[16]Dezembro!$G$6</f>
        <v>45</v>
      </c>
      <c r="D20" s="11">
        <f>[16]Dezembro!$G$7</f>
        <v>43</v>
      </c>
      <c r="E20" s="11">
        <f>[16]Dezembro!$G$8</f>
        <v>36</v>
      </c>
      <c r="F20" s="11">
        <f>[16]Dezembro!$G$9</f>
        <v>40</v>
      </c>
      <c r="G20" s="11">
        <f>[16]Dezembro!$G$10</f>
        <v>49</v>
      </c>
      <c r="H20" s="11">
        <f>[16]Dezembro!$G$11</f>
        <v>37</v>
      </c>
      <c r="I20" s="11">
        <f>[16]Dezembro!$G$12</f>
        <v>36</v>
      </c>
      <c r="J20" s="11">
        <f>[16]Dezembro!$G$13</f>
        <v>57</v>
      </c>
      <c r="K20" s="11">
        <f>[16]Dezembro!$G$14</f>
        <v>50</v>
      </c>
      <c r="L20" s="11">
        <f>[16]Dezembro!$G$15</f>
        <v>43</v>
      </c>
      <c r="M20" s="11">
        <f>[16]Dezembro!$G$16</f>
        <v>35</v>
      </c>
      <c r="N20" s="11">
        <f>[16]Dezembro!$G$17</f>
        <v>40</v>
      </c>
      <c r="O20" s="11">
        <f>[16]Dezembro!$G$18</f>
        <v>51</v>
      </c>
      <c r="P20" s="11">
        <f>[16]Dezembro!$G$19</f>
        <v>45</v>
      </c>
      <c r="Q20" s="11">
        <f>[16]Dezembro!$G$20</f>
        <v>44</v>
      </c>
      <c r="R20" s="11">
        <f>[16]Dezembro!$G$21</f>
        <v>71</v>
      </c>
      <c r="S20" s="11">
        <f>[16]Dezembro!$G$22</f>
        <v>52</v>
      </c>
      <c r="T20" s="11">
        <f>[16]Dezembro!$G$23</f>
        <v>53</v>
      </c>
      <c r="U20" s="11">
        <f>[16]Dezembro!$G$24</f>
        <v>53</v>
      </c>
      <c r="V20" s="11">
        <f>[16]Dezembro!$G$25</f>
        <v>61</v>
      </c>
      <c r="W20" s="11">
        <f>[16]Dezembro!$G$26</f>
        <v>58</v>
      </c>
      <c r="X20" s="11">
        <f>[16]Dezembro!$G$27</f>
        <v>49</v>
      </c>
      <c r="Y20" s="11">
        <f>[16]Dezembro!$G$28</f>
        <v>41</v>
      </c>
      <c r="Z20" s="11">
        <f>[16]Dezembro!$G$29</f>
        <v>44</v>
      </c>
      <c r="AA20" s="11">
        <f>[16]Dezembro!$G$30</f>
        <v>47</v>
      </c>
      <c r="AB20" s="11">
        <f>[16]Dezembro!$G$31</f>
        <v>35</v>
      </c>
      <c r="AC20" s="11">
        <f>[16]Dezembro!$G$32</f>
        <v>38</v>
      </c>
      <c r="AD20" s="11">
        <f>[16]Dezembro!$G$33</f>
        <v>42</v>
      </c>
      <c r="AE20" s="11">
        <f>[16]Dezembro!$G$34</f>
        <v>44</v>
      </c>
      <c r="AF20" s="11">
        <f>[16]Dezembro!$G$35</f>
        <v>46</v>
      </c>
      <c r="AG20" s="15">
        <f t="shared" si="11"/>
        <v>35</v>
      </c>
      <c r="AH20" s="94">
        <f t="shared" si="12"/>
        <v>46.41935483870968</v>
      </c>
      <c r="AI20" s="12" t="s">
        <v>47</v>
      </c>
    </row>
    <row r="21" spans="1:39" x14ac:dyDescent="0.2">
      <c r="A21" s="58" t="s">
        <v>43</v>
      </c>
      <c r="B21" s="11">
        <f>[17]Dezembro!$G$5</f>
        <v>48</v>
      </c>
      <c r="C21" s="11">
        <f>[17]Dezembro!$G$6</f>
        <v>47</v>
      </c>
      <c r="D21" s="11">
        <f>[17]Dezembro!$G$7</f>
        <v>49</v>
      </c>
      <c r="E21" s="11">
        <f>[17]Dezembro!$G$8</f>
        <v>49</v>
      </c>
      <c r="F21" s="11">
        <f>[17]Dezembro!$G$9</f>
        <v>48</v>
      </c>
      <c r="G21" s="11">
        <f>[17]Dezembro!$G$10</f>
        <v>59</v>
      </c>
      <c r="H21" s="11">
        <f>[17]Dezembro!$G$11</f>
        <v>39</v>
      </c>
      <c r="I21" s="11">
        <f>[17]Dezembro!$G$12</f>
        <v>46</v>
      </c>
      <c r="J21" s="11">
        <f>[17]Dezembro!$G$13</f>
        <v>47</v>
      </c>
      <c r="K21" s="11">
        <f>[17]Dezembro!$G$14</f>
        <v>46</v>
      </c>
      <c r="L21" s="11">
        <f>[17]Dezembro!$G$15</f>
        <v>52</v>
      </c>
      <c r="M21" s="11">
        <f>[17]Dezembro!$G$16</f>
        <v>46</v>
      </c>
      <c r="N21" s="11">
        <f>[17]Dezembro!$G$17</f>
        <v>46</v>
      </c>
      <c r="O21" s="11">
        <f>[17]Dezembro!$G$18</f>
        <v>41</v>
      </c>
      <c r="P21" s="11">
        <f>[17]Dezembro!$G$19</f>
        <v>39</v>
      </c>
      <c r="Q21" s="11">
        <f>[17]Dezembro!$G$20</f>
        <v>33</v>
      </c>
      <c r="R21" s="11">
        <f>[17]Dezembro!$G$21</f>
        <v>57</v>
      </c>
      <c r="S21" s="11">
        <f>[17]Dezembro!$G$22</f>
        <v>46</v>
      </c>
      <c r="T21" s="11">
        <f>[17]Dezembro!$G$23</f>
        <v>45</v>
      </c>
      <c r="U21" s="11">
        <f>[17]Dezembro!$G$24</f>
        <v>34</v>
      </c>
      <c r="V21" s="11">
        <f>[17]Dezembro!$G$25</f>
        <v>54</v>
      </c>
      <c r="W21" s="11">
        <f>[17]Dezembro!$G$26</f>
        <v>66</v>
      </c>
      <c r="X21" s="11">
        <f>[17]Dezembro!$G$27</f>
        <v>47</v>
      </c>
      <c r="Y21" s="11">
        <f>[17]Dezembro!$G$28</f>
        <v>40</v>
      </c>
      <c r="Z21" s="11">
        <f>[17]Dezembro!$G$29</f>
        <v>32</v>
      </c>
      <c r="AA21" s="11">
        <f>[17]Dezembro!$G$30</f>
        <v>40</v>
      </c>
      <c r="AB21" s="11">
        <f>[17]Dezembro!$G$31</f>
        <v>37</v>
      </c>
      <c r="AC21" s="11">
        <f>[17]Dezembro!$G$32</f>
        <v>43</v>
      </c>
      <c r="AD21" s="11">
        <f>[17]Dezembro!$G$33</f>
        <v>32</v>
      </c>
      <c r="AE21" s="11">
        <f>[17]Dezembro!$G$34</f>
        <v>36</v>
      </c>
      <c r="AF21" s="11">
        <f>[17]Dezembro!$G$35</f>
        <v>48</v>
      </c>
      <c r="AG21" s="15">
        <f>MIN(B21:AF21)</f>
        <v>32</v>
      </c>
      <c r="AH21" s="94">
        <f>AVERAGE(B21:AF21)</f>
        <v>44.903225806451616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[18]Dezembro!$G$5</f>
        <v>66</v>
      </c>
      <c r="C22" s="11">
        <f>[18]Dezembro!$G$6</f>
        <v>63</v>
      </c>
      <c r="D22" s="11">
        <f>[18]Dezembro!$G$7</f>
        <v>64</v>
      </c>
      <c r="E22" s="11">
        <f>[18]Dezembro!$G$8</f>
        <v>55</v>
      </c>
      <c r="F22" s="11">
        <f>[18]Dezembro!$G$9</f>
        <v>43</v>
      </c>
      <c r="G22" s="11">
        <f>[18]Dezembro!$G$10</f>
        <v>60</v>
      </c>
      <c r="H22" s="11">
        <f>[18]Dezembro!$G$11</f>
        <v>43</v>
      </c>
      <c r="I22" s="11">
        <f>[18]Dezembro!$G$12</f>
        <v>42</v>
      </c>
      <c r="J22" s="11">
        <f>[18]Dezembro!$G$13</f>
        <v>54</v>
      </c>
      <c r="K22" s="11">
        <f>[18]Dezembro!$G$14</f>
        <v>61</v>
      </c>
      <c r="L22" s="11">
        <f>[18]Dezembro!$G$15</f>
        <v>49</v>
      </c>
      <c r="M22" s="11">
        <f>[18]Dezembro!$G$16</f>
        <v>43</v>
      </c>
      <c r="N22" s="11">
        <f>[18]Dezembro!$G$17</f>
        <v>51</v>
      </c>
      <c r="O22" s="11">
        <f>[18]Dezembro!$G$18</f>
        <v>46</v>
      </c>
      <c r="P22" s="11">
        <f>[18]Dezembro!$G$19</f>
        <v>49</v>
      </c>
      <c r="Q22" s="11">
        <f>[18]Dezembro!$G$20</f>
        <v>46</v>
      </c>
      <c r="R22" s="11">
        <f>[18]Dezembro!$G$21</f>
        <v>65</v>
      </c>
      <c r="S22" s="11">
        <f>[18]Dezembro!$G$22</f>
        <v>56</v>
      </c>
      <c r="T22" s="11">
        <f>[18]Dezembro!$G$23</f>
        <v>48</v>
      </c>
      <c r="U22" s="11">
        <f>[18]Dezembro!$G$24</f>
        <v>40</v>
      </c>
      <c r="V22" s="11">
        <f>[18]Dezembro!$G$25</f>
        <v>53</v>
      </c>
      <c r="W22" s="11">
        <f>[18]Dezembro!$G$26</f>
        <v>72</v>
      </c>
      <c r="X22" s="11">
        <f>[18]Dezembro!$G$27</f>
        <v>53</v>
      </c>
      <c r="Y22" s="11">
        <f>[18]Dezembro!$G$28</f>
        <v>42</v>
      </c>
      <c r="Z22" s="11">
        <f>[18]Dezembro!$G$29</f>
        <v>58</v>
      </c>
      <c r="AA22" s="11">
        <f>[18]Dezembro!$G$30</f>
        <v>47</v>
      </c>
      <c r="AB22" s="11">
        <f>[18]Dezembro!$G$31</f>
        <v>35</v>
      </c>
      <c r="AC22" s="11">
        <f>[18]Dezembro!$G$32</f>
        <v>39</v>
      </c>
      <c r="AD22" s="11">
        <f>[18]Dezembro!$G$33</f>
        <v>44</v>
      </c>
      <c r="AE22" s="11">
        <f>[18]Dezembro!$G$34</f>
        <v>34</v>
      </c>
      <c r="AF22" s="11">
        <f>[18]Dezembro!$G$35</f>
        <v>59</v>
      </c>
      <c r="AG22" s="15">
        <f t="shared" si="11"/>
        <v>34</v>
      </c>
      <c r="AH22" s="94">
        <f t="shared" si="12"/>
        <v>50.967741935483872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[19]Dezembro!$G$5</f>
        <v>54</v>
      </c>
      <c r="C23" s="11">
        <f>[19]Dezembro!$G$6</f>
        <v>47</v>
      </c>
      <c r="D23" s="11">
        <f>[19]Dezembro!$G$7</f>
        <v>57</v>
      </c>
      <c r="E23" s="11">
        <f>[19]Dezembro!$G$8</f>
        <v>57</v>
      </c>
      <c r="F23" s="11">
        <f>[19]Dezembro!$G$9</f>
        <v>79</v>
      </c>
      <c r="G23" s="11">
        <f>[19]Dezembro!$G$10</f>
        <v>34</v>
      </c>
      <c r="H23" s="11">
        <f>[19]Dezembro!$G$11</f>
        <v>26</v>
      </c>
      <c r="I23" s="11">
        <f>[19]Dezembro!$G$12</f>
        <v>37</v>
      </c>
      <c r="J23" s="11">
        <f>[19]Dezembro!$G$13</f>
        <v>67</v>
      </c>
      <c r="K23" s="11">
        <f>[19]Dezembro!$G$14</f>
        <v>52</v>
      </c>
      <c r="L23" s="11">
        <f>[19]Dezembro!$G$15</f>
        <v>45</v>
      </c>
      <c r="M23" s="11">
        <f>[19]Dezembro!$G$16</f>
        <v>46</v>
      </c>
      <c r="N23" s="11">
        <f>[19]Dezembro!$G$17</f>
        <v>41</v>
      </c>
      <c r="O23" s="11">
        <f>[19]Dezembro!$G$18</f>
        <v>58</v>
      </c>
      <c r="P23" s="11">
        <f>[19]Dezembro!$G$19</f>
        <v>50</v>
      </c>
      <c r="Q23" s="11">
        <f>[19]Dezembro!$G$20</f>
        <v>75</v>
      </c>
      <c r="R23" s="11">
        <f>[19]Dezembro!$G$21</f>
        <v>90</v>
      </c>
      <c r="S23" s="11">
        <f>[19]Dezembro!$G$22</f>
        <v>63</v>
      </c>
      <c r="T23" s="11">
        <f>[19]Dezembro!$G$23</f>
        <v>65</v>
      </c>
      <c r="U23" s="11">
        <f>[19]Dezembro!$G$24</f>
        <v>51</v>
      </c>
      <c r="V23" s="11">
        <f>[19]Dezembro!$G$25</f>
        <v>68</v>
      </c>
      <c r="W23" s="11">
        <f>[19]Dezembro!$G$26</f>
        <v>52</v>
      </c>
      <c r="X23" s="11">
        <f>[19]Dezembro!$G$27</f>
        <v>26</v>
      </c>
      <c r="Y23" s="11">
        <f>[19]Dezembro!$G$28</f>
        <v>39</v>
      </c>
      <c r="Z23" s="11">
        <f>[19]Dezembro!$G$29</f>
        <v>46</v>
      </c>
      <c r="AA23" s="11">
        <f>[19]Dezembro!$G$30</f>
        <v>40</v>
      </c>
      <c r="AB23" s="11">
        <f>[19]Dezembro!$G$31</f>
        <v>38</v>
      </c>
      <c r="AC23" s="11">
        <f>[19]Dezembro!$G$32</f>
        <v>35</v>
      </c>
      <c r="AD23" s="11">
        <f>[19]Dezembro!$G$33</f>
        <v>47</v>
      </c>
      <c r="AE23" s="11">
        <f>[19]Dezembro!$G$34</f>
        <v>34</v>
      </c>
      <c r="AF23" s="11">
        <f>[19]Dezembro!$G$35</f>
        <v>39</v>
      </c>
      <c r="AG23" s="15">
        <f t="shared" si="11"/>
        <v>26</v>
      </c>
      <c r="AH23" s="94">
        <f t="shared" si="12"/>
        <v>50.258064516129032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[20]Dezembro!$G$5</f>
        <v>*</v>
      </c>
      <c r="C24" s="11" t="str">
        <f>[20]Dezembro!$G$6</f>
        <v>*</v>
      </c>
      <c r="D24" s="11" t="str">
        <f>[20]Dezembro!$G$7</f>
        <v>*</v>
      </c>
      <c r="E24" s="11" t="str">
        <f>[20]Dezembro!$G$8</f>
        <v>*</v>
      </c>
      <c r="F24" s="11" t="str">
        <f>[20]Dezembro!$G$9</f>
        <v>*</v>
      </c>
      <c r="G24" s="11" t="str">
        <f>[20]Dezembro!$G$10</f>
        <v>*</v>
      </c>
      <c r="H24" s="11" t="str">
        <f>[20]Dezembro!$G$11</f>
        <v>*</v>
      </c>
      <c r="I24" s="11" t="str">
        <f>[20]Dezembro!$G$12</f>
        <v>*</v>
      </c>
      <c r="J24" s="11" t="str">
        <f>[20]Dezembro!$G$13</f>
        <v>*</v>
      </c>
      <c r="K24" s="11" t="str">
        <f>[20]Dezembro!$G$14</f>
        <v>*</v>
      </c>
      <c r="L24" s="11" t="str">
        <f>[20]Dezembro!$G$15</f>
        <v>*</v>
      </c>
      <c r="M24" s="11" t="str">
        <f>[20]Dezembro!$G$16</f>
        <v>*</v>
      </c>
      <c r="N24" s="11" t="str">
        <f>[20]Dezembro!$G$17</f>
        <v>*</v>
      </c>
      <c r="O24" s="11" t="str">
        <f>[20]Dezembro!$G$18</f>
        <v>*</v>
      </c>
      <c r="P24" s="11" t="str">
        <f>[20]Dezembro!$G$19</f>
        <v>*</v>
      </c>
      <c r="Q24" s="11" t="str">
        <f>[20]Dezembro!$G$20</f>
        <v>*</v>
      </c>
      <c r="R24" s="11" t="str">
        <f>[20]Dezembro!$G$21</f>
        <v>*</v>
      </c>
      <c r="S24" s="11" t="str">
        <f>[20]Dezembro!$G$22</f>
        <v>*</v>
      </c>
      <c r="T24" s="11" t="str">
        <f>[20]Dezembro!$G$23</f>
        <v>*</v>
      </c>
      <c r="U24" s="11" t="str">
        <f>[20]Dezembro!$G$24</f>
        <v>*</v>
      </c>
      <c r="V24" s="11" t="str">
        <f>[20]Dezembro!$G$25</f>
        <v>*</v>
      </c>
      <c r="W24" s="11" t="str">
        <f>[20]Dezembro!$G$26</f>
        <v>*</v>
      </c>
      <c r="X24" s="11" t="str">
        <f>[20]Dezembro!$G$27</f>
        <v>*</v>
      </c>
      <c r="Y24" s="11" t="str">
        <f>[20]Dezembro!$G$28</f>
        <v>*</v>
      </c>
      <c r="Z24" s="11" t="str">
        <f>[20]Dezembro!$G$29</f>
        <v>*</v>
      </c>
      <c r="AA24" s="11" t="str">
        <f>[20]Dezembro!$G$30</f>
        <v>*</v>
      </c>
      <c r="AB24" s="11" t="str">
        <f>[20]Dezembro!$G$31</f>
        <v>*</v>
      </c>
      <c r="AC24" s="11" t="str">
        <f>[20]Dezembro!$G$32</f>
        <v>*</v>
      </c>
      <c r="AD24" s="11" t="str">
        <f>[20]Dezembro!$G$33</f>
        <v>*</v>
      </c>
      <c r="AE24" s="11" t="str">
        <f>[20]Dezembro!$G$34</f>
        <v>*</v>
      </c>
      <c r="AF24" s="11" t="str">
        <f>[20]Dezembro!$G$35</f>
        <v>*</v>
      </c>
      <c r="AG24" s="15" t="s">
        <v>226</v>
      </c>
      <c r="AH24" s="94" t="s">
        <v>226</v>
      </c>
      <c r="AJ24" t="s">
        <v>47</v>
      </c>
    </row>
    <row r="25" spans="1:39" x14ac:dyDescent="0.2">
      <c r="A25" s="58" t="s">
        <v>170</v>
      </c>
      <c r="B25" s="11">
        <f>[21]Dezembro!$G$5</f>
        <v>54</v>
      </c>
      <c r="C25" s="11">
        <f>[21]Dezembro!$G$6</f>
        <v>38</v>
      </c>
      <c r="D25" s="11">
        <f>[21]Dezembro!$G$7</f>
        <v>55</v>
      </c>
      <c r="E25" s="11">
        <f>[21]Dezembro!$G$8</f>
        <v>76</v>
      </c>
      <c r="F25" s="11">
        <f>[21]Dezembro!$G$9</f>
        <v>66</v>
      </c>
      <c r="G25" s="11">
        <f>[21]Dezembro!$G$10</f>
        <v>29</v>
      </c>
      <c r="H25" s="11">
        <f>[21]Dezembro!$G$11</f>
        <v>31</v>
      </c>
      <c r="I25" s="11">
        <f>[21]Dezembro!$G$12</f>
        <v>50</v>
      </c>
      <c r="J25" s="11">
        <f>[21]Dezembro!$G$13</f>
        <v>70</v>
      </c>
      <c r="K25" s="11">
        <f>[21]Dezembro!$G$14</f>
        <v>53</v>
      </c>
      <c r="L25" s="11">
        <f>[21]Dezembro!$G$15</f>
        <v>66</v>
      </c>
      <c r="M25" s="11">
        <f>[21]Dezembro!$G$16</f>
        <v>56</v>
      </c>
      <c r="N25" s="11">
        <f>[21]Dezembro!$G$17</f>
        <v>53</v>
      </c>
      <c r="O25" s="11">
        <f>[21]Dezembro!$G$18</f>
        <v>55</v>
      </c>
      <c r="P25" s="11">
        <f>[21]Dezembro!$G$19</f>
        <v>42</v>
      </c>
      <c r="Q25" s="11">
        <f>[21]Dezembro!$G$20</f>
        <v>79</v>
      </c>
      <c r="R25" s="11">
        <f>[21]Dezembro!$G$21</f>
        <v>80</v>
      </c>
      <c r="S25" s="11">
        <f>[21]Dezembro!$G$22</f>
        <v>58</v>
      </c>
      <c r="T25" s="11">
        <f>[21]Dezembro!$G$23</f>
        <v>77</v>
      </c>
      <c r="U25" s="11">
        <f>[21]Dezembro!$G$24</f>
        <v>55</v>
      </c>
      <c r="V25" s="11">
        <f>[21]Dezembro!$G$25</f>
        <v>53</v>
      </c>
      <c r="W25" s="11">
        <f>[21]Dezembro!$G$26</f>
        <v>46</v>
      </c>
      <c r="X25" s="11">
        <f>[21]Dezembro!$G$27</f>
        <v>42</v>
      </c>
      <c r="Y25" s="11">
        <f>[21]Dezembro!$G$28</f>
        <v>37</v>
      </c>
      <c r="Z25" s="11">
        <f>[21]Dezembro!$G$29</f>
        <v>41</v>
      </c>
      <c r="AA25" s="11">
        <f>[21]Dezembro!$G$30</f>
        <v>37</v>
      </c>
      <c r="AB25" s="11">
        <f>[21]Dezembro!$G$31</f>
        <v>31</v>
      </c>
      <c r="AC25" s="11">
        <f>[21]Dezembro!$G$32</f>
        <v>39</v>
      </c>
      <c r="AD25" s="11">
        <f>[21]Dezembro!$G$33</f>
        <v>38</v>
      </c>
      <c r="AE25" s="11">
        <f>[21]Dezembro!$G$34</f>
        <v>26</v>
      </c>
      <c r="AF25" s="11">
        <f>[21]Dezembro!$G$35</f>
        <v>35</v>
      </c>
      <c r="AG25" s="15">
        <f t="shared" ref="AG25:AG26" si="13">MIN(B25:AF25)</f>
        <v>26</v>
      </c>
      <c r="AH25" s="94">
        <f t="shared" ref="AH25:AH26" si="14">AVERAGE(B25:AF25)</f>
        <v>50.58064516129032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[22]Dezembro!$G$5</f>
        <v>51</v>
      </c>
      <c r="C26" s="11">
        <f>[22]Dezembro!$G$6</f>
        <v>55</v>
      </c>
      <c r="D26" s="11">
        <f>[22]Dezembro!$G$7</f>
        <v>61</v>
      </c>
      <c r="E26" s="11">
        <f>[22]Dezembro!$G$8</f>
        <v>62</v>
      </c>
      <c r="F26" s="11">
        <f>[22]Dezembro!$G$9</f>
        <v>79</v>
      </c>
      <c r="G26" s="11">
        <f>[22]Dezembro!$G$10</f>
        <v>35</v>
      </c>
      <c r="H26" s="11">
        <f>[22]Dezembro!$G$11</f>
        <v>28</v>
      </c>
      <c r="I26" s="11">
        <f>[22]Dezembro!$G$12</f>
        <v>43</v>
      </c>
      <c r="J26" s="11">
        <f>[22]Dezembro!$G$13</f>
        <v>64</v>
      </c>
      <c r="K26" s="11">
        <f>[22]Dezembro!$G$14</f>
        <v>56</v>
      </c>
      <c r="L26" s="11">
        <f>[22]Dezembro!$G$15</f>
        <v>49</v>
      </c>
      <c r="M26" s="11">
        <f>[22]Dezembro!$G$16</f>
        <v>51</v>
      </c>
      <c r="N26" s="11">
        <f>[22]Dezembro!$G$17</f>
        <v>47</v>
      </c>
      <c r="O26" s="11">
        <f>[22]Dezembro!$G$18</f>
        <v>64</v>
      </c>
      <c r="P26" s="11">
        <f>[22]Dezembro!$G$19</f>
        <v>53</v>
      </c>
      <c r="Q26" s="11">
        <f>[22]Dezembro!$G$20</f>
        <v>75</v>
      </c>
      <c r="R26" s="11">
        <f>[22]Dezembro!$G$21</f>
        <v>84</v>
      </c>
      <c r="S26" s="11">
        <f>[22]Dezembro!$G$22</f>
        <v>66</v>
      </c>
      <c r="T26" s="11">
        <f>[22]Dezembro!$G$23</f>
        <v>66</v>
      </c>
      <c r="U26" s="11">
        <f>[22]Dezembro!$G$24</f>
        <v>50</v>
      </c>
      <c r="V26" s="11">
        <f>[22]Dezembro!$G$25</f>
        <v>71</v>
      </c>
      <c r="W26" s="11">
        <f>[22]Dezembro!$G$26</f>
        <v>52</v>
      </c>
      <c r="X26" s="11">
        <f>[22]Dezembro!$G$27</f>
        <v>27</v>
      </c>
      <c r="Y26" s="11">
        <f>[22]Dezembro!$G$28</f>
        <v>44</v>
      </c>
      <c r="Z26" s="11">
        <f>[22]Dezembro!$G$29</f>
        <v>44</v>
      </c>
      <c r="AA26" s="11">
        <f>[22]Dezembro!$G$30</f>
        <v>46</v>
      </c>
      <c r="AB26" s="11">
        <f>[22]Dezembro!$G$31</f>
        <v>42</v>
      </c>
      <c r="AC26" s="11">
        <f>[22]Dezembro!$G$32</f>
        <v>43</v>
      </c>
      <c r="AD26" s="11">
        <f>[22]Dezembro!$G$33</f>
        <v>48</v>
      </c>
      <c r="AE26" s="11">
        <f>[22]Dezembro!$G$34</f>
        <v>38</v>
      </c>
      <c r="AF26" s="11">
        <f>[22]Dezembro!$G$35</f>
        <v>38</v>
      </c>
      <c r="AG26" s="15">
        <f t="shared" si="13"/>
        <v>27</v>
      </c>
      <c r="AH26" s="94">
        <f t="shared" si="14"/>
        <v>52.645161290322584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[23]Dezembro!$G$5</f>
        <v>51</v>
      </c>
      <c r="C27" s="11">
        <f>[23]Dezembro!$G$6</f>
        <v>48</v>
      </c>
      <c r="D27" s="11">
        <f>[23]Dezembro!$G$7</f>
        <v>58</v>
      </c>
      <c r="E27" s="11">
        <f>[23]Dezembro!$G$8</f>
        <v>77</v>
      </c>
      <c r="F27" s="11">
        <f>[23]Dezembro!$G$9</f>
        <v>70</v>
      </c>
      <c r="G27" s="11">
        <f>[23]Dezembro!$G$10</f>
        <v>32</v>
      </c>
      <c r="H27" s="11">
        <f>[23]Dezembro!$G$11</f>
        <v>29</v>
      </c>
      <c r="I27" s="11">
        <f>[23]Dezembro!$G$12</f>
        <v>50</v>
      </c>
      <c r="J27" s="11">
        <f>[23]Dezembro!$G$13</f>
        <v>75</v>
      </c>
      <c r="K27" s="11">
        <f>[23]Dezembro!$G$14</f>
        <v>54</v>
      </c>
      <c r="L27" s="11">
        <f>[23]Dezembro!$G$15</f>
        <v>68</v>
      </c>
      <c r="M27" s="11">
        <f>[23]Dezembro!$G$16</f>
        <v>62</v>
      </c>
      <c r="N27" s="11">
        <f>[23]Dezembro!$G$17</f>
        <v>50</v>
      </c>
      <c r="O27" s="11">
        <f>[23]Dezembro!$G$18</f>
        <v>56</v>
      </c>
      <c r="P27" s="11">
        <f>[23]Dezembro!$G$19</f>
        <v>62</v>
      </c>
      <c r="Q27" s="11">
        <f>[23]Dezembro!$G$20</f>
        <v>83</v>
      </c>
      <c r="R27" s="11">
        <f>[23]Dezembro!$G$21</f>
        <v>84</v>
      </c>
      <c r="S27" s="11">
        <f>[23]Dezembro!$G$22</f>
        <v>63</v>
      </c>
      <c r="T27" s="11">
        <f>[23]Dezembro!$G$23</f>
        <v>78</v>
      </c>
      <c r="U27" s="11">
        <f>[23]Dezembro!$G$24</f>
        <v>64</v>
      </c>
      <c r="V27" s="11">
        <f>[23]Dezembro!$G$25</f>
        <v>60</v>
      </c>
      <c r="W27" s="11">
        <f>[23]Dezembro!$G$26</f>
        <v>48</v>
      </c>
      <c r="X27" s="11">
        <f>[23]Dezembro!$G$27</f>
        <v>39</v>
      </c>
      <c r="Y27" s="11">
        <f>[23]Dezembro!$G$28</f>
        <v>38</v>
      </c>
      <c r="Z27" s="11">
        <f>[23]Dezembro!$G$29</f>
        <v>41</v>
      </c>
      <c r="AA27" s="11">
        <f>[23]Dezembro!$G$30</f>
        <v>34</v>
      </c>
      <c r="AB27" s="11">
        <f>[23]Dezembro!$G$31</f>
        <v>29</v>
      </c>
      <c r="AC27" s="11">
        <f>[23]Dezembro!$G$32</f>
        <v>39</v>
      </c>
      <c r="AD27" s="11">
        <f>[23]Dezembro!$G$33</f>
        <v>38</v>
      </c>
      <c r="AE27" s="11">
        <f>[23]Dezembro!$G$34</f>
        <v>25</v>
      </c>
      <c r="AF27" s="11">
        <f>[23]Dezembro!$G$35</f>
        <v>35</v>
      </c>
      <c r="AG27" s="15">
        <f>MIN(B27:AF27)</f>
        <v>25</v>
      </c>
      <c r="AH27" s="94">
        <f>AVERAGE(B27:AF27)</f>
        <v>52.903225806451616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[24]Dezembro!$G$5</f>
        <v>56</v>
      </c>
      <c r="C28" s="11">
        <f>[24]Dezembro!$G$6</f>
        <v>45</v>
      </c>
      <c r="D28" s="11">
        <f>[24]Dezembro!$G$7</f>
        <v>56</v>
      </c>
      <c r="E28" s="11">
        <f>[24]Dezembro!$G$8</f>
        <v>65</v>
      </c>
      <c r="F28" s="11">
        <f>[24]Dezembro!$G$9</f>
        <v>80</v>
      </c>
      <c r="G28" s="11">
        <f>[24]Dezembro!$G$10</f>
        <v>32</v>
      </c>
      <c r="H28" s="11">
        <f>[24]Dezembro!$G$11</f>
        <v>25</v>
      </c>
      <c r="I28" s="11">
        <f>[24]Dezembro!$G$12</f>
        <v>36</v>
      </c>
      <c r="J28" s="11">
        <f>[24]Dezembro!$G$13</f>
        <v>60</v>
      </c>
      <c r="K28" s="11">
        <f>[24]Dezembro!$G$14</f>
        <v>50</v>
      </c>
      <c r="L28" s="11">
        <f>[24]Dezembro!$G$15</f>
        <v>51</v>
      </c>
      <c r="M28" s="11">
        <f>[24]Dezembro!$G$16</f>
        <v>49</v>
      </c>
      <c r="N28" s="11">
        <f>[24]Dezembro!$G$17</f>
        <v>45</v>
      </c>
      <c r="O28" s="11">
        <f>[24]Dezembro!$G$18</f>
        <v>45</v>
      </c>
      <c r="P28" s="11">
        <f>[24]Dezembro!$G$19</f>
        <v>59</v>
      </c>
      <c r="Q28" s="11">
        <f>[24]Dezembro!$G$20</f>
        <v>70</v>
      </c>
      <c r="R28" s="11">
        <f>[24]Dezembro!$G$21</f>
        <v>74</v>
      </c>
      <c r="S28" s="11">
        <f>[24]Dezembro!$G$22</f>
        <v>61</v>
      </c>
      <c r="T28" s="11">
        <f>[24]Dezembro!$G$23</f>
        <v>53</v>
      </c>
      <c r="U28" s="11">
        <f>[24]Dezembro!$G$24</f>
        <v>48</v>
      </c>
      <c r="V28" s="11">
        <f>[24]Dezembro!$G$25</f>
        <v>67</v>
      </c>
      <c r="W28" s="11">
        <f>[24]Dezembro!$G$26</f>
        <v>47</v>
      </c>
      <c r="X28" s="11">
        <f>[24]Dezembro!$G$27</f>
        <v>23</v>
      </c>
      <c r="Y28" s="11">
        <f>[24]Dezembro!$G$28</f>
        <v>35</v>
      </c>
      <c r="Z28" s="11">
        <f>[24]Dezembro!$G$29</f>
        <v>37</v>
      </c>
      <c r="AA28" s="11">
        <f>[24]Dezembro!$G$30</f>
        <v>37</v>
      </c>
      <c r="AB28" s="11">
        <f>[24]Dezembro!$G$31</f>
        <v>32</v>
      </c>
      <c r="AC28" s="11">
        <f>[24]Dezembro!$G$32</f>
        <v>50</v>
      </c>
      <c r="AD28" s="11">
        <f>[24]Dezembro!$G$33</f>
        <v>37</v>
      </c>
      <c r="AE28" s="11">
        <f>[24]Dezembro!$G$34</f>
        <v>32</v>
      </c>
      <c r="AF28" s="11">
        <f>[24]Dezembro!$G$35</f>
        <v>27</v>
      </c>
      <c r="AG28" s="15">
        <f>MIN(B28:AF28)</f>
        <v>23</v>
      </c>
      <c r="AH28" s="94">
        <f>AVERAGE(B28:AF28)</f>
        <v>47.87096774193548</v>
      </c>
      <c r="AL28" t="s">
        <v>47</v>
      </c>
    </row>
    <row r="29" spans="1:39" x14ac:dyDescent="0.2">
      <c r="A29" s="58" t="s">
        <v>42</v>
      </c>
      <c r="B29" s="11">
        <f>[25]Dezembro!$G$5</f>
        <v>62</v>
      </c>
      <c r="C29" s="11">
        <f>[25]Dezembro!$G$6</f>
        <v>60</v>
      </c>
      <c r="D29" s="11">
        <f>[25]Dezembro!$G$7</f>
        <v>63</v>
      </c>
      <c r="E29" s="11">
        <f>[25]Dezembro!$G$8</f>
        <v>65</v>
      </c>
      <c r="F29" s="11">
        <f>[25]Dezembro!$G$9</f>
        <v>72</v>
      </c>
      <c r="G29" s="11">
        <f>[25]Dezembro!$G$10</f>
        <v>45</v>
      </c>
      <c r="H29" s="11">
        <f>[25]Dezembro!$G$11</f>
        <v>46</v>
      </c>
      <c r="I29" s="11">
        <f>[25]Dezembro!$G$12</f>
        <v>52</v>
      </c>
      <c r="J29" s="11">
        <f>[25]Dezembro!$G$13</f>
        <v>65</v>
      </c>
      <c r="K29" s="11">
        <f>[25]Dezembro!$G$14</f>
        <v>68</v>
      </c>
      <c r="L29" s="11">
        <f>[25]Dezembro!$G$15</f>
        <v>70</v>
      </c>
      <c r="M29" s="11">
        <f>[25]Dezembro!$G$16</f>
        <v>67</v>
      </c>
      <c r="N29" s="11">
        <f>[25]Dezembro!$G$17</f>
        <v>65</v>
      </c>
      <c r="O29" s="11">
        <f>[25]Dezembro!$G$18</f>
        <v>67</v>
      </c>
      <c r="P29" s="11">
        <f>[25]Dezembro!$G$19</f>
        <v>65</v>
      </c>
      <c r="Q29" s="11">
        <f>[25]Dezembro!$G$20</f>
        <v>70</v>
      </c>
      <c r="R29" s="11">
        <f>[25]Dezembro!$G$21</f>
        <v>83</v>
      </c>
      <c r="S29" s="11">
        <f>[25]Dezembro!$G$22</f>
        <v>79</v>
      </c>
      <c r="T29" s="11">
        <f>[25]Dezembro!$G$23</f>
        <v>67</v>
      </c>
      <c r="U29" s="11">
        <f>[25]Dezembro!$G$24</f>
        <v>59</v>
      </c>
      <c r="V29" s="11">
        <f>[25]Dezembro!$G$25</f>
        <v>67</v>
      </c>
      <c r="W29" s="11">
        <f>[25]Dezembro!$G$26</f>
        <v>59</v>
      </c>
      <c r="X29" s="11">
        <f>[25]Dezembro!$G$27</f>
        <v>50</v>
      </c>
      <c r="Y29" s="11">
        <f>[25]Dezembro!$G$28</f>
        <v>52</v>
      </c>
      <c r="Z29" s="11">
        <f>[25]Dezembro!$G$29</f>
        <v>59</v>
      </c>
      <c r="AA29" s="11">
        <f>[25]Dezembro!$G$30</f>
        <v>58</v>
      </c>
      <c r="AB29" s="11">
        <f>[25]Dezembro!$G$31</f>
        <v>56</v>
      </c>
      <c r="AC29" s="11">
        <f>[25]Dezembro!$G$32</f>
        <v>56</v>
      </c>
      <c r="AD29" s="11">
        <f>[25]Dezembro!$G$33</f>
        <v>61</v>
      </c>
      <c r="AE29" s="11">
        <f>[25]Dezembro!$G$34</f>
        <v>53</v>
      </c>
      <c r="AF29" s="11">
        <f>[25]Dezembro!$G$35</f>
        <v>58</v>
      </c>
      <c r="AG29" s="15">
        <f t="shared" ref="AG29:AG31" si="15">MIN(B29:AF29)</f>
        <v>45</v>
      </c>
      <c r="AH29" s="94">
        <f t="shared" ref="AH29:AH31" si="16">AVERAGE(B29:AF29)</f>
        <v>61.903225806451616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[26]Dezembro!$G$5</f>
        <v>53</v>
      </c>
      <c r="C30" s="11">
        <f>[26]Dezembro!$G$6</f>
        <v>40</v>
      </c>
      <c r="D30" s="11">
        <f>[26]Dezembro!$G$7</f>
        <v>55</v>
      </c>
      <c r="E30" s="11">
        <f>[26]Dezembro!$G$8</f>
        <v>77</v>
      </c>
      <c r="F30" s="11">
        <f>[26]Dezembro!$G$9</f>
        <v>72</v>
      </c>
      <c r="G30" s="11">
        <f>[26]Dezembro!$G$10</f>
        <v>30</v>
      </c>
      <c r="H30" s="11">
        <f>[26]Dezembro!$G$11</f>
        <v>25</v>
      </c>
      <c r="I30" s="11">
        <f>[26]Dezembro!$G$12</f>
        <v>39</v>
      </c>
      <c r="J30" s="11">
        <f>[26]Dezembro!$G$13</f>
        <v>71</v>
      </c>
      <c r="K30" s="11">
        <f>[26]Dezembro!$G$14</f>
        <v>50</v>
      </c>
      <c r="L30" s="11">
        <f>[26]Dezembro!$G$15</f>
        <v>67</v>
      </c>
      <c r="M30" s="11">
        <f>[26]Dezembro!$G$16</f>
        <v>57</v>
      </c>
      <c r="N30" s="11">
        <f>[26]Dezembro!$G$17</f>
        <v>47</v>
      </c>
      <c r="O30" s="11">
        <f>[26]Dezembro!$G$18</f>
        <v>57</v>
      </c>
      <c r="P30" s="11">
        <f>[26]Dezembro!$G$19</f>
        <v>48</v>
      </c>
      <c r="Q30" s="11">
        <f>[26]Dezembro!$G$20</f>
        <v>61</v>
      </c>
      <c r="R30" s="11">
        <f>[26]Dezembro!$G$21</f>
        <v>93</v>
      </c>
      <c r="S30" s="11">
        <f>[26]Dezembro!$G$22</f>
        <v>67</v>
      </c>
      <c r="T30" s="11">
        <f>[26]Dezembro!$G$23</f>
        <v>63</v>
      </c>
      <c r="U30" s="11">
        <f>[26]Dezembro!$G$24</f>
        <v>53</v>
      </c>
      <c r="V30" s="11">
        <f>[26]Dezembro!$G$25</f>
        <v>59</v>
      </c>
      <c r="W30" s="11">
        <f>[26]Dezembro!$G$26</f>
        <v>46</v>
      </c>
      <c r="X30" s="11">
        <f>[26]Dezembro!$G$27</f>
        <v>30</v>
      </c>
      <c r="Y30" s="11">
        <f>[26]Dezembro!$G$28</f>
        <v>29</v>
      </c>
      <c r="Z30" s="11">
        <f>[26]Dezembro!$G$29</f>
        <v>37</v>
      </c>
      <c r="AA30" s="11">
        <f>[26]Dezembro!$G$30</f>
        <v>35</v>
      </c>
      <c r="AB30" s="11">
        <f>[26]Dezembro!$G$31</f>
        <v>31</v>
      </c>
      <c r="AC30" s="11">
        <f>[26]Dezembro!$G$32</f>
        <v>32</v>
      </c>
      <c r="AD30" s="11">
        <f>[26]Dezembro!$G$33</f>
        <v>45</v>
      </c>
      <c r="AE30" s="11">
        <f>[26]Dezembro!$G$34</f>
        <v>28</v>
      </c>
      <c r="AF30" s="11">
        <f>[26]Dezembro!$G$35</f>
        <v>32</v>
      </c>
      <c r="AG30" s="15">
        <f t="shared" si="15"/>
        <v>25</v>
      </c>
      <c r="AH30" s="94">
        <f t="shared" si="16"/>
        <v>49.322580645161288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[27]Dezembro!$G$5</f>
        <v>55</v>
      </c>
      <c r="C31" s="11">
        <f>[27]Dezembro!$G$6</f>
        <v>42</v>
      </c>
      <c r="D31" s="11">
        <f>[27]Dezembro!$G$7</f>
        <v>59</v>
      </c>
      <c r="E31" s="11">
        <f>[27]Dezembro!$G$8</f>
        <v>71</v>
      </c>
      <c r="F31" s="11">
        <f>[27]Dezembro!$G$9</f>
        <v>77</v>
      </c>
      <c r="G31" s="11">
        <f>[27]Dezembro!$G$10</f>
        <v>32</v>
      </c>
      <c r="H31" s="11">
        <f>[27]Dezembro!$G$11</f>
        <v>24</v>
      </c>
      <c r="I31" s="11">
        <f>[27]Dezembro!$G$12</f>
        <v>35</v>
      </c>
      <c r="J31" s="11">
        <f>[27]Dezembro!$G$13</f>
        <v>72</v>
      </c>
      <c r="K31" s="11">
        <f>[27]Dezembro!$G$14</f>
        <v>57</v>
      </c>
      <c r="L31" s="11">
        <f>[27]Dezembro!$G$15</f>
        <v>50</v>
      </c>
      <c r="M31" s="11">
        <f>[27]Dezembro!$G$16</f>
        <v>51</v>
      </c>
      <c r="N31" s="11">
        <f>[27]Dezembro!$G$17</f>
        <v>44</v>
      </c>
      <c r="O31" s="11">
        <f>[27]Dezembro!$G$18</f>
        <v>55</v>
      </c>
      <c r="P31" s="11">
        <f>[27]Dezembro!$G$19</f>
        <v>54</v>
      </c>
      <c r="Q31" s="11">
        <f>[27]Dezembro!$G$20</f>
        <v>70</v>
      </c>
      <c r="R31" s="11">
        <f>[27]Dezembro!$G$21</f>
        <v>91</v>
      </c>
      <c r="S31" s="11">
        <f>[27]Dezembro!$G$22</f>
        <v>70</v>
      </c>
      <c r="T31" s="11">
        <f>[27]Dezembro!$G$23</f>
        <v>64</v>
      </c>
      <c r="U31" s="11">
        <f>[27]Dezembro!$G$24</f>
        <v>56</v>
      </c>
      <c r="V31" s="11">
        <f>[27]Dezembro!$G$25</f>
        <v>58</v>
      </c>
      <c r="W31" s="11">
        <f>[27]Dezembro!$G$26</f>
        <v>43</v>
      </c>
      <c r="X31" s="11">
        <f>[27]Dezembro!$G$27</f>
        <v>22</v>
      </c>
      <c r="Y31" s="11">
        <f>[27]Dezembro!$G$28</f>
        <v>36</v>
      </c>
      <c r="Z31" s="11">
        <f>[27]Dezembro!$G$29</f>
        <v>45</v>
      </c>
      <c r="AA31" s="11">
        <f>[27]Dezembro!$G$30</f>
        <v>43</v>
      </c>
      <c r="AB31" s="11">
        <f>[27]Dezembro!$G$31</f>
        <v>36</v>
      </c>
      <c r="AC31" s="11">
        <f>[27]Dezembro!$G$32</f>
        <v>34</v>
      </c>
      <c r="AD31" s="11">
        <f>[27]Dezembro!$G$33</f>
        <v>34</v>
      </c>
      <c r="AE31" s="11">
        <f>[27]Dezembro!$G$34</f>
        <v>35</v>
      </c>
      <c r="AF31" s="11">
        <f>[27]Dezembro!$G$35</f>
        <v>30</v>
      </c>
      <c r="AG31" s="15">
        <f t="shared" si="15"/>
        <v>22</v>
      </c>
      <c r="AH31" s="94">
        <f t="shared" si="16"/>
        <v>49.838709677419352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[28]Dezembro!$G$5</f>
        <v>*</v>
      </c>
      <c r="C32" s="11" t="str">
        <f>[28]Dezembro!$G$6</f>
        <v>*</v>
      </c>
      <c r="D32" s="11" t="str">
        <f>[28]Dezembro!$G$7</f>
        <v>*</v>
      </c>
      <c r="E32" s="11" t="str">
        <f>[28]Dezembro!$G$8</f>
        <v>*</v>
      </c>
      <c r="F32" s="11" t="str">
        <f>[28]Dezembro!$G$9</f>
        <v>*</v>
      </c>
      <c r="G32" s="11">
        <f>[28]Dezembro!$G$10</f>
        <v>33</v>
      </c>
      <c r="H32" s="11">
        <f>[28]Dezembro!$G$11</f>
        <v>31</v>
      </c>
      <c r="I32" s="11">
        <f>[28]Dezembro!$G$12</f>
        <v>40</v>
      </c>
      <c r="J32" s="11">
        <f>[28]Dezembro!$G$13</f>
        <v>64</v>
      </c>
      <c r="K32" s="11">
        <f>[28]Dezembro!$G$14</f>
        <v>56</v>
      </c>
      <c r="L32" s="11">
        <f>[28]Dezembro!$G$15</f>
        <v>79</v>
      </c>
      <c r="M32" s="11" t="str">
        <f>[28]Dezembro!$G$16</f>
        <v>*</v>
      </c>
      <c r="N32" s="11" t="str">
        <f>[28]Dezembro!$G$17</f>
        <v>*</v>
      </c>
      <c r="O32" s="11" t="str">
        <f>[28]Dezembro!$G$18</f>
        <v>*</v>
      </c>
      <c r="P32" s="11" t="str">
        <f>[28]Dezembro!$G$19</f>
        <v>*</v>
      </c>
      <c r="Q32" s="11" t="str">
        <f>[28]Dezembro!$G$20</f>
        <v>*</v>
      </c>
      <c r="R32" s="11" t="str">
        <f>[28]Dezembro!$G$21</f>
        <v>*</v>
      </c>
      <c r="S32" s="11" t="str">
        <f>[28]Dezembro!$G$22</f>
        <v>*</v>
      </c>
      <c r="T32" s="11" t="str">
        <f>[28]Dezembro!$G$23</f>
        <v>*</v>
      </c>
      <c r="U32" s="11" t="str">
        <f>[28]Dezembro!$G$24</f>
        <v>*</v>
      </c>
      <c r="V32" s="11" t="str">
        <f>[28]Dezembro!$G$25</f>
        <v>*</v>
      </c>
      <c r="W32" s="11" t="str">
        <f>[28]Dezembro!$G$26</f>
        <v>*</v>
      </c>
      <c r="X32" s="11" t="str">
        <f>[28]Dezembro!$G$27</f>
        <v>*</v>
      </c>
      <c r="Y32" s="11" t="str">
        <f>[28]Dezembro!$G$28</f>
        <v>*</v>
      </c>
      <c r="Z32" s="11" t="str">
        <f>[28]Dezembro!$G$29</f>
        <v>*</v>
      </c>
      <c r="AA32" s="11" t="str">
        <f>[28]Dezembro!$G$30</f>
        <v>*</v>
      </c>
      <c r="AB32" s="11" t="str">
        <f>[28]Dezembro!$G$31</f>
        <v>*</v>
      </c>
      <c r="AC32" s="11" t="str">
        <f>[28]Dezembro!$G$32</f>
        <v>*</v>
      </c>
      <c r="AD32" s="11" t="str">
        <f>[28]Dezembro!$G$33</f>
        <v>*</v>
      </c>
      <c r="AE32" s="11" t="str">
        <f>[28]Dezembro!$G$34</f>
        <v>*</v>
      </c>
      <c r="AF32" s="11" t="str">
        <f>[28]Dezembro!$G$35</f>
        <v>*</v>
      </c>
      <c r="AG32" s="15">
        <f t="shared" ref="AG32" si="17">MIN(B32:AF32)</f>
        <v>31</v>
      </c>
      <c r="AH32" s="94">
        <f t="shared" ref="AH32" si="18">AVERAGE(B32:AF32)</f>
        <v>50.5</v>
      </c>
      <c r="AL32" t="s">
        <v>47</v>
      </c>
      <c r="AM32" s="12" t="s">
        <v>47</v>
      </c>
    </row>
    <row r="33" spans="1:39" s="5" customFormat="1" x14ac:dyDescent="0.2">
      <c r="A33" s="58" t="s">
        <v>12</v>
      </c>
      <c r="B33" s="11">
        <f>[29]Dezembro!$G$5</f>
        <v>51</v>
      </c>
      <c r="C33" s="11">
        <f>[29]Dezembro!$G$6</f>
        <v>48</v>
      </c>
      <c r="D33" s="11">
        <f>[29]Dezembro!$G$7</f>
        <v>57</v>
      </c>
      <c r="E33" s="11">
        <f>[29]Dezembro!$G$8</f>
        <v>49</v>
      </c>
      <c r="F33" s="11">
        <f>[29]Dezembro!$G$9</f>
        <v>72</v>
      </c>
      <c r="G33" s="11">
        <f>[29]Dezembro!$G$10</f>
        <v>46</v>
      </c>
      <c r="H33" s="11">
        <f>[29]Dezembro!$G$11</f>
        <v>36</v>
      </c>
      <c r="I33" s="11">
        <f>[29]Dezembro!$G$12</f>
        <v>50</v>
      </c>
      <c r="J33" s="11">
        <f>[29]Dezembro!$G$13</f>
        <v>71</v>
      </c>
      <c r="K33" s="11">
        <f>[29]Dezembro!$G$14</f>
        <v>59</v>
      </c>
      <c r="L33" s="11">
        <f>[29]Dezembro!$G$15</f>
        <v>59</v>
      </c>
      <c r="M33" s="11">
        <f>[29]Dezembro!$G$16</f>
        <v>45</v>
      </c>
      <c r="N33" s="11">
        <f>[29]Dezembro!$G$17</f>
        <v>54</v>
      </c>
      <c r="O33" s="11">
        <f>[29]Dezembro!$G$18</f>
        <v>56</v>
      </c>
      <c r="P33" s="11">
        <f>[29]Dezembro!$G$19</f>
        <v>47</v>
      </c>
      <c r="Q33" s="11">
        <f>[29]Dezembro!$G$20</f>
        <v>60</v>
      </c>
      <c r="R33" s="11">
        <f>[29]Dezembro!$G$21</f>
        <v>67</v>
      </c>
      <c r="S33" s="11">
        <f>[29]Dezembro!$G$22</f>
        <v>54</v>
      </c>
      <c r="T33" s="11">
        <f>[29]Dezembro!$G$23</f>
        <v>60</v>
      </c>
      <c r="U33" s="11">
        <f>[29]Dezembro!$G$24</f>
        <v>44</v>
      </c>
      <c r="V33" s="11">
        <f>[29]Dezembro!$G$25</f>
        <v>66</v>
      </c>
      <c r="W33" s="11">
        <f>[29]Dezembro!$G$26</f>
        <v>52</v>
      </c>
      <c r="X33" s="11">
        <f>[29]Dezembro!$G$27</f>
        <v>48</v>
      </c>
      <c r="Y33" s="11">
        <f>[29]Dezembro!$G$28</f>
        <v>40</v>
      </c>
      <c r="Z33" s="11">
        <f>[29]Dezembro!$G$29</f>
        <v>52</v>
      </c>
      <c r="AA33" s="11">
        <f>[29]Dezembro!$G$30</f>
        <v>48</v>
      </c>
      <c r="AB33" s="11">
        <f>[29]Dezembro!$G$31</f>
        <v>44</v>
      </c>
      <c r="AC33" s="11">
        <f>[29]Dezembro!$G$32</f>
        <v>42</v>
      </c>
      <c r="AD33" s="11">
        <f>[29]Dezembro!$G$33</f>
        <v>51</v>
      </c>
      <c r="AE33" s="11">
        <f>[29]Dezembro!$G$34</f>
        <v>33</v>
      </c>
      <c r="AF33" s="11">
        <f>[29]Dezembro!$G$35</f>
        <v>51</v>
      </c>
      <c r="AG33" s="15">
        <f t="shared" ref="AG33:AG35" si="19">MIN(B33:AF33)</f>
        <v>33</v>
      </c>
      <c r="AH33" s="94">
        <f t="shared" ref="AH33:AH35" si="20">AVERAGE(B33:AF33)</f>
        <v>52</v>
      </c>
      <c r="AJ33" s="5" t="s">
        <v>47</v>
      </c>
    </row>
    <row r="34" spans="1:39" x14ac:dyDescent="0.2">
      <c r="A34" s="58" t="s">
        <v>13</v>
      </c>
      <c r="B34" s="11">
        <f>[30]Dezembro!$G$5</f>
        <v>54</v>
      </c>
      <c r="C34" s="11">
        <f>[30]Dezembro!$G$6</f>
        <v>62</v>
      </c>
      <c r="D34" s="11">
        <f>[30]Dezembro!$G$7</f>
        <v>50</v>
      </c>
      <c r="E34" s="11">
        <f>[30]Dezembro!$G$8</f>
        <v>48</v>
      </c>
      <c r="F34" s="11">
        <f>[30]Dezembro!$G$9</f>
        <v>44</v>
      </c>
      <c r="G34" s="11">
        <f>[30]Dezembro!$G$10</f>
        <v>56</v>
      </c>
      <c r="H34" s="11">
        <f>[30]Dezembro!$G$11</f>
        <v>35</v>
      </c>
      <c r="I34" s="11">
        <f>[30]Dezembro!$G$12</f>
        <v>49</v>
      </c>
      <c r="J34" s="11">
        <f>[30]Dezembro!$G$13</f>
        <v>73</v>
      </c>
      <c r="K34" s="11">
        <f>[30]Dezembro!$G$14</f>
        <v>54</v>
      </c>
      <c r="L34" s="11">
        <f>[30]Dezembro!$G$15</f>
        <v>47</v>
      </c>
      <c r="M34" s="11">
        <f>[30]Dezembro!$G$16</f>
        <v>42</v>
      </c>
      <c r="N34" s="11">
        <f>[30]Dezembro!$G$17</f>
        <v>49</v>
      </c>
      <c r="O34" s="11">
        <f>[30]Dezembro!$G$18</f>
        <v>42</v>
      </c>
      <c r="P34" s="11">
        <f>[30]Dezembro!$G$19</f>
        <v>44</v>
      </c>
      <c r="Q34" s="11">
        <f>[30]Dezembro!$G$20</f>
        <v>49</v>
      </c>
      <c r="R34" s="11">
        <f>[30]Dezembro!$G$21</f>
        <v>62</v>
      </c>
      <c r="S34" s="11">
        <f>[30]Dezembro!$G$22</f>
        <v>55</v>
      </c>
      <c r="T34" s="11">
        <f>[30]Dezembro!$G$23</f>
        <v>47</v>
      </c>
      <c r="U34" s="11">
        <f>[30]Dezembro!$G$24</f>
        <v>46</v>
      </c>
      <c r="V34" s="11">
        <f>[30]Dezembro!$G$25</f>
        <v>49</v>
      </c>
      <c r="W34" s="11">
        <f>[30]Dezembro!$G$26</f>
        <v>63</v>
      </c>
      <c r="X34" s="11">
        <f>[30]Dezembro!$G$27</f>
        <v>51</v>
      </c>
      <c r="Y34" s="11">
        <f>[30]Dezembro!$G$28</f>
        <v>38</v>
      </c>
      <c r="Z34" s="11">
        <f>[30]Dezembro!$G$29</f>
        <v>45</v>
      </c>
      <c r="AA34" s="11">
        <f>[30]Dezembro!$G$30</f>
        <v>48</v>
      </c>
      <c r="AB34" s="11">
        <f>[30]Dezembro!$G$31</f>
        <v>35</v>
      </c>
      <c r="AC34" s="11">
        <f>[30]Dezembro!$G$32</f>
        <v>36</v>
      </c>
      <c r="AD34" s="11">
        <f>[30]Dezembro!$G$33</f>
        <v>43</v>
      </c>
      <c r="AE34" s="11">
        <f>[30]Dezembro!$G$34</f>
        <v>40</v>
      </c>
      <c r="AF34" s="11">
        <f>[30]Dezembro!$G$35</f>
        <v>63</v>
      </c>
      <c r="AG34" s="15">
        <f t="shared" si="19"/>
        <v>35</v>
      </c>
      <c r="AH34" s="94">
        <f t="shared" si="20"/>
        <v>49</v>
      </c>
      <c r="AK34" t="s">
        <v>47</v>
      </c>
    </row>
    <row r="35" spans="1:39" x14ac:dyDescent="0.2">
      <c r="A35" s="58" t="s">
        <v>173</v>
      </c>
      <c r="B35" s="11">
        <f>[31]Dezembro!$G$5</f>
        <v>71</v>
      </c>
      <c r="C35" s="11">
        <f>[31]Dezembro!$G$6</f>
        <v>68</v>
      </c>
      <c r="D35" s="11">
        <f>[31]Dezembro!$G$7</f>
        <v>70</v>
      </c>
      <c r="E35" s="11">
        <f>[31]Dezembro!$G$8</f>
        <v>71</v>
      </c>
      <c r="F35" s="11">
        <f>[31]Dezembro!$G$9</f>
        <v>79</v>
      </c>
      <c r="G35" s="11">
        <f>[31]Dezembro!$G$10</f>
        <v>66</v>
      </c>
      <c r="H35" s="11">
        <f>[31]Dezembro!$G$11</f>
        <v>49</v>
      </c>
      <c r="I35" s="11">
        <f>[31]Dezembro!$G$12</f>
        <v>51</v>
      </c>
      <c r="J35" s="11">
        <f>[31]Dezembro!$G$13</f>
        <v>56</v>
      </c>
      <c r="K35" s="11">
        <f>[31]Dezembro!$G$14</f>
        <v>74</v>
      </c>
      <c r="L35" s="11">
        <f>[31]Dezembro!$G$15</f>
        <v>68</v>
      </c>
      <c r="M35" s="11">
        <f>[31]Dezembro!$G$16</f>
        <v>64</v>
      </c>
      <c r="N35" s="11">
        <f>[31]Dezembro!$G$17</f>
        <v>63</v>
      </c>
      <c r="O35" s="11">
        <f>[31]Dezembro!$G$18</f>
        <v>68</v>
      </c>
      <c r="P35" s="11">
        <f>[31]Dezembro!$G$19</f>
        <v>68</v>
      </c>
      <c r="Q35" s="11">
        <f>[31]Dezembro!$G$20</f>
        <v>77</v>
      </c>
      <c r="R35" s="11">
        <f>[31]Dezembro!$G$21</f>
        <v>81</v>
      </c>
      <c r="S35" s="11">
        <f>[31]Dezembro!$G$22</f>
        <v>82</v>
      </c>
      <c r="T35" s="11">
        <f>[31]Dezembro!$G$23</f>
        <v>73</v>
      </c>
      <c r="U35" s="11">
        <f>[31]Dezembro!$G$24</f>
        <v>60</v>
      </c>
      <c r="V35" s="11">
        <f>[31]Dezembro!$G$25</f>
        <v>77</v>
      </c>
      <c r="W35" s="11">
        <f>[31]Dezembro!$G$26</f>
        <v>69</v>
      </c>
      <c r="X35" s="11">
        <f>[31]Dezembro!$G$27</f>
        <v>59</v>
      </c>
      <c r="Y35" s="11">
        <f>[31]Dezembro!$G$28</f>
        <v>56</v>
      </c>
      <c r="Z35" s="11">
        <f>[31]Dezembro!$G$29</f>
        <v>58</v>
      </c>
      <c r="AA35" s="11">
        <f>[31]Dezembro!$G$30</f>
        <v>65</v>
      </c>
      <c r="AB35" s="11">
        <f>[31]Dezembro!$G$31</f>
        <v>63</v>
      </c>
      <c r="AC35" s="11">
        <f>[31]Dezembro!$G$32</f>
        <v>62</v>
      </c>
      <c r="AD35" s="11">
        <f>[31]Dezembro!$G$33</f>
        <v>70</v>
      </c>
      <c r="AE35" s="11">
        <f>[31]Dezembro!$G$34</f>
        <v>61</v>
      </c>
      <c r="AF35" s="11">
        <f>[31]Dezembro!$G$35</f>
        <v>60</v>
      </c>
      <c r="AG35" s="15">
        <f t="shared" si="19"/>
        <v>49</v>
      </c>
      <c r="AH35" s="94">
        <f t="shared" si="20"/>
        <v>66.41935483870968</v>
      </c>
      <c r="AM35" t="s">
        <v>47</v>
      </c>
    </row>
    <row r="36" spans="1:39" x14ac:dyDescent="0.2">
      <c r="A36" s="58" t="s">
        <v>144</v>
      </c>
      <c r="B36" s="11" t="str">
        <f>[32]Dezembro!$G$5</f>
        <v>*</v>
      </c>
      <c r="C36" s="11" t="str">
        <f>[32]Dezembro!$G$6</f>
        <v>*</v>
      </c>
      <c r="D36" s="11" t="str">
        <f>[32]Dezembro!$G$7</f>
        <v>*</v>
      </c>
      <c r="E36" s="11" t="str">
        <f>[32]Dezembro!$G$8</f>
        <v>*</v>
      </c>
      <c r="F36" s="11" t="str">
        <f>[32]Dezembro!$G$9</f>
        <v>*</v>
      </c>
      <c r="G36" s="11" t="str">
        <f>[32]Dezembro!$G$10</f>
        <v>*</v>
      </c>
      <c r="H36" s="11" t="str">
        <f>[32]Dezembro!$G$11</f>
        <v>*</v>
      </c>
      <c r="I36" s="11" t="str">
        <f>[32]Dezembro!$G$12</f>
        <v>*</v>
      </c>
      <c r="J36" s="11" t="str">
        <f>[32]Dezembro!$G$13</f>
        <v>*</v>
      </c>
      <c r="K36" s="11" t="str">
        <f>[32]Dezembro!$G$14</f>
        <v>*</v>
      </c>
      <c r="L36" s="11" t="str">
        <f>[32]Dezembro!$G$15</f>
        <v>*</v>
      </c>
      <c r="M36" s="11" t="str">
        <f>[32]Dezembro!$G$16</f>
        <v>*</v>
      </c>
      <c r="N36" s="11" t="str">
        <f>[32]Dezembro!$G$17</f>
        <v>*</v>
      </c>
      <c r="O36" s="11" t="str">
        <f>[32]Dezembro!$G$18</f>
        <v>*</v>
      </c>
      <c r="P36" s="11" t="str">
        <f>[32]Dezembro!$G$19</f>
        <v>*</v>
      </c>
      <c r="Q36" s="11" t="str">
        <f>[32]Dezembro!$G$20</f>
        <v>*</v>
      </c>
      <c r="R36" s="11" t="str">
        <f>[32]Dezembro!$G$21</f>
        <v>*</v>
      </c>
      <c r="S36" s="11" t="str">
        <f>[32]Dezembro!$G$22</f>
        <v>*</v>
      </c>
      <c r="T36" s="11" t="str">
        <f>[32]Dezembro!$G$23</f>
        <v>*</v>
      </c>
      <c r="U36" s="11" t="str">
        <f>[32]Dezembro!$G$24</f>
        <v>*</v>
      </c>
      <c r="V36" s="11" t="str">
        <f>[32]Dezembro!$G$25</f>
        <v>*</v>
      </c>
      <c r="W36" s="11" t="str">
        <f>[32]Dezembro!$G$26</f>
        <v>*</v>
      </c>
      <c r="X36" s="11" t="str">
        <f>[32]Dezembro!$G$27</f>
        <v>*</v>
      </c>
      <c r="Y36" s="11" t="str">
        <f>[32]Dezembro!$G$28</f>
        <v>*</v>
      </c>
      <c r="Z36" s="11" t="str">
        <f>[32]Dezembro!$G$29</f>
        <v>*</v>
      </c>
      <c r="AA36" s="11" t="str">
        <f>[32]Dezembro!$G$30</f>
        <v>*</v>
      </c>
      <c r="AB36" s="11" t="str">
        <f>[32]Dezembro!$G$31</f>
        <v>*</v>
      </c>
      <c r="AC36" s="11" t="str">
        <f>[32]Dezembro!$G$32</f>
        <v>*</v>
      </c>
      <c r="AD36" s="11" t="str">
        <f>[32]Dezembro!$G$33</f>
        <v>*</v>
      </c>
      <c r="AE36" s="11" t="str">
        <f>[32]Dezembro!$G$34</f>
        <v>*</v>
      </c>
      <c r="AF36" s="11" t="str">
        <f>[32]Dezembro!$G$35</f>
        <v>*</v>
      </c>
      <c r="AG36" s="15" t="s">
        <v>226</v>
      </c>
      <c r="AH36" s="94" t="s">
        <v>226</v>
      </c>
      <c r="AM36" t="s">
        <v>47</v>
      </c>
    </row>
    <row r="37" spans="1:39" x14ac:dyDescent="0.2">
      <c r="A37" s="58" t="s">
        <v>14</v>
      </c>
      <c r="B37" s="11">
        <f>[33]Dezembro!$G$5</f>
        <v>49</v>
      </c>
      <c r="C37" s="11">
        <f>[33]Dezembro!$G$6</f>
        <v>49</v>
      </c>
      <c r="D37" s="11">
        <f>[33]Dezembro!$G$7</f>
        <v>63</v>
      </c>
      <c r="E37" s="11">
        <f>[33]Dezembro!$G$8</f>
        <v>51</v>
      </c>
      <c r="F37" s="11">
        <f>[33]Dezembro!$G$9</f>
        <v>50</v>
      </c>
      <c r="G37" s="11">
        <f>[33]Dezembro!$G$10</f>
        <v>55</v>
      </c>
      <c r="H37" s="11">
        <f>[33]Dezembro!$G$11</f>
        <v>39</v>
      </c>
      <c r="I37" s="11">
        <f>[33]Dezembro!$G$12</f>
        <v>33</v>
      </c>
      <c r="J37" s="11">
        <f>[33]Dezembro!$G$13</f>
        <v>56</v>
      </c>
      <c r="K37" s="11">
        <f>[33]Dezembro!$G$14</f>
        <v>55</v>
      </c>
      <c r="L37" s="11">
        <f>[33]Dezembro!$G$15</f>
        <v>64</v>
      </c>
      <c r="M37" s="11">
        <f>[33]Dezembro!$G$16</f>
        <v>52</v>
      </c>
      <c r="N37" s="11">
        <f>[33]Dezembro!$G$17</f>
        <v>56</v>
      </c>
      <c r="O37" s="11">
        <f>[33]Dezembro!$G$18</f>
        <v>49</v>
      </c>
      <c r="P37" s="11">
        <f>[33]Dezembro!$G$19</f>
        <v>41</v>
      </c>
      <c r="Q37" s="11">
        <f>[33]Dezembro!$G$20</f>
        <v>28</v>
      </c>
      <c r="R37" s="11">
        <f>[33]Dezembro!$G$21</f>
        <v>47</v>
      </c>
      <c r="S37" s="11">
        <f>[33]Dezembro!$G$22</f>
        <v>59</v>
      </c>
      <c r="T37" s="11">
        <f>[33]Dezembro!$G$23</f>
        <v>53</v>
      </c>
      <c r="U37" s="11">
        <f>[33]Dezembro!$G$24</f>
        <v>46</v>
      </c>
      <c r="V37" s="11">
        <f>[33]Dezembro!$G$25</f>
        <v>59</v>
      </c>
      <c r="W37" s="11">
        <f>[33]Dezembro!$G$26</f>
        <v>56</v>
      </c>
      <c r="X37" s="11">
        <f>[33]Dezembro!$G$27</f>
        <v>48</v>
      </c>
      <c r="Y37" s="11">
        <f>[33]Dezembro!$G$28</f>
        <v>46</v>
      </c>
      <c r="Z37" s="11">
        <f>[33]Dezembro!$G$29</f>
        <v>31</v>
      </c>
      <c r="AA37" s="11">
        <f>[33]Dezembro!$G$30</f>
        <v>31</v>
      </c>
      <c r="AB37" s="11">
        <f>[33]Dezembro!$G$31</f>
        <v>39</v>
      </c>
      <c r="AC37" s="11">
        <f>[33]Dezembro!$G$32</f>
        <v>47</v>
      </c>
      <c r="AD37" s="11">
        <f>[33]Dezembro!$G$33</f>
        <v>38</v>
      </c>
      <c r="AE37" s="11">
        <f>[33]Dezembro!$G$34</f>
        <v>31</v>
      </c>
      <c r="AF37" s="11">
        <f>[33]Dezembro!$G$35</f>
        <v>34</v>
      </c>
      <c r="AG37" s="15">
        <f t="shared" ref="AG37:AG38" si="21">MIN(B37:AF37)</f>
        <v>28</v>
      </c>
      <c r="AH37" s="94">
        <f t="shared" ref="AH37:AH38" si="22">AVERAGE(B37:AF37)</f>
        <v>46.935483870967744</v>
      </c>
    </row>
    <row r="38" spans="1:39" x14ac:dyDescent="0.2">
      <c r="A38" s="58" t="s">
        <v>174</v>
      </c>
      <c r="B38" s="11">
        <f>[34]Dezembro!$G$5</f>
        <v>68</v>
      </c>
      <c r="C38" s="11">
        <f>[34]Dezembro!$G$6</f>
        <v>69</v>
      </c>
      <c r="D38" s="11">
        <f>[34]Dezembro!$G$7</f>
        <v>74</v>
      </c>
      <c r="E38" s="11">
        <f>[34]Dezembro!$G$8</f>
        <v>74</v>
      </c>
      <c r="F38" s="11">
        <f>[34]Dezembro!$G$9</f>
        <v>63</v>
      </c>
      <c r="G38" s="11">
        <f>[34]Dezembro!$G$10</f>
        <v>72</v>
      </c>
      <c r="H38" s="11">
        <f>[34]Dezembro!$G$11</f>
        <v>70</v>
      </c>
      <c r="I38" s="11">
        <f>[34]Dezembro!$G$12</f>
        <v>69</v>
      </c>
      <c r="J38" s="11">
        <f>[34]Dezembro!$G$13</f>
        <v>69</v>
      </c>
      <c r="K38" s="11">
        <f>[34]Dezembro!$G$14</f>
        <v>75</v>
      </c>
      <c r="L38" s="11">
        <f>[34]Dezembro!$G$15</f>
        <v>66</v>
      </c>
      <c r="M38" s="11">
        <f>[34]Dezembro!$G$16</f>
        <v>66</v>
      </c>
      <c r="N38" s="11">
        <f>[34]Dezembro!$G$17</f>
        <v>70</v>
      </c>
      <c r="O38" s="11">
        <f>[34]Dezembro!$G$18</f>
        <v>69</v>
      </c>
      <c r="P38" s="11">
        <f>[34]Dezembro!$G$19</f>
        <v>73</v>
      </c>
      <c r="Q38" s="11">
        <f>[34]Dezembro!$G$20</f>
        <v>75</v>
      </c>
      <c r="R38" s="11">
        <f>[34]Dezembro!$G$21</f>
        <v>70</v>
      </c>
      <c r="S38" s="11">
        <f>[34]Dezembro!$G$22</f>
        <v>73</v>
      </c>
      <c r="T38" s="11">
        <f>[34]Dezembro!$G$23</f>
        <v>73</v>
      </c>
      <c r="U38" s="11">
        <f>[34]Dezembro!$G$24</f>
        <v>66</v>
      </c>
      <c r="V38" s="11">
        <f>[34]Dezembro!$G$25</f>
        <v>74</v>
      </c>
      <c r="W38" s="11">
        <f>[34]Dezembro!$G$26</f>
        <v>80</v>
      </c>
      <c r="X38" s="11">
        <f>[34]Dezembro!$G$27</f>
        <v>68</v>
      </c>
      <c r="Y38" s="11">
        <f>[34]Dezembro!$G$28</f>
        <v>80</v>
      </c>
      <c r="Z38" s="11">
        <f>[34]Dezembro!$G$29</f>
        <v>67</v>
      </c>
      <c r="AA38" s="11">
        <f>[34]Dezembro!$G$30</f>
        <v>65</v>
      </c>
      <c r="AB38" s="11">
        <f>[34]Dezembro!$G$31</f>
        <v>55</v>
      </c>
      <c r="AC38" s="11">
        <f>[34]Dezembro!$G$32</f>
        <v>62</v>
      </c>
      <c r="AD38" s="11">
        <f>[34]Dezembro!$G$33</f>
        <v>58</v>
      </c>
      <c r="AE38" s="11">
        <f>[34]Dezembro!$G$34</f>
        <v>65</v>
      </c>
      <c r="AF38" s="11">
        <f>[34]Dezembro!$G$35</f>
        <v>67</v>
      </c>
      <c r="AG38" s="15">
        <f t="shared" si="21"/>
        <v>55</v>
      </c>
      <c r="AH38" s="94">
        <f t="shared" si="22"/>
        <v>69.193548387096769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[35]Dezembro!$G$5</f>
        <v>58</v>
      </c>
      <c r="C39" s="11">
        <f>[35]Dezembro!$G$6</f>
        <v>40</v>
      </c>
      <c r="D39" s="11">
        <f>[35]Dezembro!$G$7</f>
        <v>49</v>
      </c>
      <c r="E39" s="11">
        <f>[35]Dezembro!$G$8</f>
        <v>60</v>
      </c>
      <c r="F39" s="11">
        <f>[35]Dezembro!$G$9</f>
        <v>81</v>
      </c>
      <c r="G39" s="11">
        <f>[35]Dezembro!$G$10</f>
        <v>30</v>
      </c>
      <c r="H39" s="11">
        <f>[35]Dezembro!$G$11</f>
        <v>25</v>
      </c>
      <c r="I39" s="11">
        <f>[35]Dezembro!$G$12</f>
        <v>45</v>
      </c>
      <c r="J39" s="11">
        <f>[35]Dezembro!$G$13</f>
        <v>71</v>
      </c>
      <c r="K39" s="11">
        <f>[35]Dezembro!$G$14</f>
        <v>60</v>
      </c>
      <c r="L39" s="11">
        <f>[35]Dezembro!$G$15</f>
        <v>51</v>
      </c>
      <c r="M39" s="11">
        <f>[35]Dezembro!$G$16</f>
        <v>49</v>
      </c>
      <c r="N39" s="11">
        <f>[35]Dezembro!$G$17</f>
        <v>38</v>
      </c>
      <c r="O39" s="11">
        <f>[35]Dezembro!$G$18</f>
        <v>53</v>
      </c>
      <c r="P39" s="11">
        <f>[35]Dezembro!$G$19</f>
        <v>45</v>
      </c>
      <c r="Q39" s="11">
        <f>[35]Dezembro!$G$20</f>
        <v>66</v>
      </c>
      <c r="R39" s="11">
        <f>[35]Dezembro!$G$21</f>
        <v>88</v>
      </c>
      <c r="S39" s="11">
        <f>[35]Dezembro!$G$22</f>
        <v>68</v>
      </c>
      <c r="T39" s="11">
        <f>[35]Dezembro!$G$23</f>
        <v>56</v>
      </c>
      <c r="U39" s="11">
        <f>[35]Dezembro!$G$24</f>
        <v>45</v>
      </c>
      <c r="V39" s="11">
        <f>[35]Dezembro!$G$25</f>
        <v>61</v>
      </c>
      <c r="W39" s="11">
        <f>[35]Dezembro!$G$26</f>
        <v>40</v>
      </c>
      <c r="X39" s="11">
        <f>[35]Dezembro!$G$27</f>
        <v>20</v>
      </c>
      <c r="Y39" s="11">
        <f>[35]Dezembro!$G$28</f>
        <v>42</v>
      </c>
      <c r="Z39" s="11">
        <f>[35]Dezembro!$G$29</f>
        <v>53</v>
      </c>
      <c r="AA39" s="11">
        <f>[35]Dezembro!$G$30</f>
        <v>35</v>
      </c>
      <c r="AB39" s="11">
        <f>[35]Dezembro!$G$31</f>
        <v>45</v>
      </c>
      <c r="AC39" s="11">
        <f>[35]Dezembro!$G$32</f>
        <v>40</v>
      </c>
      <c r="AD39" s="11">
        <f>[35]Dezembro!$G$33</f>
        <v>42</v>
      </c>
      <c r="AE39" s="11">
        <f>[35]Dezembro!$G$34</f>
        <v>38</v>
      </c>
      <c r="AF39" s="11">
        <f>[35]Dezembro!$G$35</f>
        <v>42</v>
      </c>
      <c r="AG39" s="15">
        <f t="shared" ref="AG39:AG41" si="23">MIN(B39:AF39)</f>
        <v>20</v>
      </c>
      <c r="AH39" s="94">
        <f t="shared" ref="AH39:AH41" si="24">AVERAGE(B39:AF39)</f>
        <v>49.548387096774192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[36]Dezembro!$G$5</f>
        <v>49</v>
      </c>
      <c r="C40" s="11">
        <f>[36]Dezembro!$G$6</f>
        <v>48</v>
      </c>
      <c r="D40" s="11">
        <f>[36]Dezembro!$G$7</f>
        <v>48</v>
      </c>
      <c r="E40" s="11">
        <f>[36]Dezembro!$G$8</f>
        <v>42</v>
      </c>
      <c r="F40" s="11">
        <f>[36]Dezembro!$G$9</f>
        <v>57</v>
      </c>
      <c r="G40" s="11">
        <f>[36]Dezembro!$G$10</f>
        <v>31</v>
      </c>
      <c r="H40" s="11">
        <f>[36]Dezembro!$G$11</f>
        <v>28</v>
      </c>
      <c r="I40" s="11">
        <f>[36]Dezembro!$G$12</f>
        <v>44</v>
      </c>
      <c r="J40" s="11">
        <f>[36]Dezembro!$G$13</f>
        <v>70</v>
      </c>
      <c r="K40" s="11">
        <f>[36]Dezembro!$G$14</f>
        <v>57</v>
      </c>
      <c r="L40" s="11">
        <f>[36]Dezembro!$G$15</f>
        <v>61</v>
      </c>
      <c r="M40" s="11">
        <f>[36]Dezembro!$G$16</f>
        <v>46</v>
      </c>
      <c r="N40" s="11">
        <f>[36]Dezembro!$G$17</f>
        <v>43</v>
      </c>
      <c r="O40" s="11">
        <f>[36]Dezembro!$G$18</f>
        <v>41</v>
      </c>
      <c r="P40" s="11">
        <f>[36]Dezembro!$G$19</f>
        <v>45</v>
      </c>
      <c r="Q40" s="11">
        <f>[36]Dezembro!$G$20</f>
        <v>61</v>
      </c>
      <c r="R40" s="11">
        <f>[36]Dezembro!$G$21</f>
        <v>78</v>
      </c>
      <c r="S40" s="11">
        <f>[36]Dezembro!$G$22</f>
        <v>56</v>
      </c>
      <c r="T40" s="11">
        <f>[36]Dezembro!$G$23</f>
        <v>48</v>
      </c>
      <c r="U40" s="11">
        <f>[36]Dezembro!$G$24</f>
        <v>45</v>
      </c>
      <c r="V40" s="11">
        <f>[36]Dezembro!$G$25</f>
        <v>58</v>
      </c>
      <c r="W40" s="11">
        <f>[36]Dezembro!$G$26</f>
        <v>54</v>
      </c>
      <c r="X40" s="11">
        <f>[36]Dezembro!$G$27</f>
        <v>34</v>
      </c>
      <c r="Y40" s="11">
        <f>[36]Dezembro!$G$28</f>
        <v>41</v>
      </c>
      <c r="Z40" s="11">
        <f>[36]Dezembro!$G$29</f>
        <v>40</v>
      </c>
      <c r="AA40" s="11">
        <f>[36]Dezembro!$G$30</f>
        <v>43</v>
      </c>
      <c r="AB40" s="11">
        <f>[36]Dezembro!$G$31</f>
        <v>38</v>
      </c>
      <c r="AC40" s="11">
        <f>[36]Dezembro!$G$32</f>
        <v>37</v>
      </c>
      <c r="AD40" s="11">
        <f>[36]Dezembro!$G$33</f>
        <v>63</v>
      </c>
      <c r="AE40" s="11" t="str">
        <f>[36]Dezembro!$G$34</f>
        <v>*</v>
      </c>
      <c r="AF40" s="11" t="str">
        <f>[36]Dezembro!$G$35</f>
        <v>*</v>
      </c>
      <c r="AG40" s="15">
        <f t="shared" si="23"/>
        <v>28</v>
      </c>
      <c r="AH40" s="94">
        <f t="shared" si="24"/>
        <v>48.482758620689658</v>
      </c>
      <c r="AL40" t="s">
        <v>47</v>
      </c>
    </row>
    <row r="41" spans="1:39" x14ac:dyDescent="0.2">
      <c r="A41" s="58" t="s">
        <v>175</v>
      </c>
      <c r="B41" s="11">
        <f>[37]Dezembro!$G$5</f>
        <v>47</v>
      </c>
      <c r="C41" s="11">
        <f>[37]Dezembro!$G$6</f>
        <v>48</v>
      </c>
      <c r="D41" s="11">
        <f>[37]Dezembro!$G$7</f>
        <v>51</v>
      </c>
      <c r="E41" s="11">
        <f>[37]Dezembro!$G$8</f>
        <v>53</v>
      </c>
      <c r="F41" s="11">
        <f>[37]Dezembro!$G$9</f>
        <v>57</v>
      </c>
      <c r="G41" s="11">
        <f>[37]Dezembro!$G$10</f>
        <v>63</v>
      </c>
      <c r="H41" s="11">
        <f>[37]Dezembro!$G$11</f>
        <v>32</v>
      </c>
      <c r="I41" s="11">
        <f>[37]Dezembro!$G$12</f>
        <v>37</v>
      </c>
      <c r="J41" s="11">
        <f>[37]Dezembro!$G$13</f>
        <v>55</v>
      </c>
      <c r="K41" s="11">
        <f>[37]Dezembro!$G$14</f>
        <v>51</v>
      </c>
      <c r="L41" s="11">
        <f>[37]Dezembro!$G$15</f>
        <v>67</v>
      </c>
      <c r="M41" s="11">
        <f>[37]Dezembro!$G$16</f>
        <v>54</v>
      </c>
      <c r="N41" s="11">
        <f>[37]Dezembro!$G$17</f>
        <v>57</v>
      </c>
      <c r="O41" s="11">
        <f>[37]Dezembro!$G$18</f>
        <v>56</v>
      </c>
      <c r="P41" s="11">
        <f>[37]Dezembro!$E$19</f>
        <v>83.75</v>
      </c>
      <c r="Q41" s="11">
        <f>[37]Dezembro!$G$20</f>
        <v>45</v>
      </c>
      <c r="R41" s="11">
        <f>[37]Dezembro!$G$21</f>
        <v>63</v>
      </c>
      <c r="S41" s="11">
        <f>[37]Dezembro!$G$22</f>
        <v>60</v>
      </c>
      <c r="T41" s="11">
        <f>[37]Dezembro!$G$23</f>
        <v>49</v>
      </c>
      <c r="U41" s="11">
        <f>[37]Dezembro!$G$24</f>
        <v>41</v>
      </c>
      <c r="V41" s="11">
        <f>[37]Dezembro!$G$25</f>
        <v>72</v>
      </c>
      <c r="W41" s="11">
        <f>[37]Dezembro!$G$26</f>
        <v>80</v>
      </c>
      <c r="X41" s="11">
        <f>[37]Dezembro!$G$27</f>
        <v>50</v>
      </c>
      <c r="Y41" s="11">
        <f>[37]Dezembro!$G$28</f>
        <v>37</v>
      </c>
      <c r="Z41" s="11">
        <f>[37]Dezembro!$G$29</f>
        <v>38</v>
      </c>
      <c r="AA41" s="11">
        <f>[37]Dezembro!$G$30</f>
        <v>43</v>
      </c>
      <c r="AB41" s="11">
        <f>[37]Dezembro!$G$31</f>
        <v>40</v>
      </c>
      <c r="AC41" s="11">
        <f>[37]Dezembro!$G$32</f>
        <v>46</v>
      </c>
      <c r="AD41" s="11">
        <f>[37]Dezembro!$G$33</f>
        <v>31</v>
      </c>
      <c r="AE41" s="11">
        <f>[37]Dezembro!$G$34</f>
        <v>35</v>
      </c>
      <c r="AF41" s="11">
        <f>[37]Dezembro!$G$35</f>
        <v>31</v>
      </c>
      <c r="AG41" s="15">
        <f t="shared" si="23"/>
        <v>31</v>
      </c>
      <c r="AH41" s="94">
        <f t="shared" si="24"/>
        <v>50.733870967741936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[38]Dezembro!$G$5</f>
        <v>52</v>
      </c>
      <c r="C42" s="11">
        <f>[38]Dezembro!$G$6</f>
        <v>48</v>
      </c>
      <c r="D42" s="11">
        <f>[38]Dezembro!$G$7</f>
        <v>54</v>
      </c>
      <c r="E42" s="11">
        <f>[38]Dezembro!$G$8</f>
        <v>64</v>
      </c>
      <c r="F42" s="11">
        <f>[38]Dezembro!$G$9</f>
        <v>86</v>
      </c>
      <c r="G42" s="11">
        <f>[38]Dezembro!$G$10</f>
        <v>41</v>
      </c>
      <c r="H42" s="11">
        <f>[38]Dezembro!$G$11</f>
        <v>27</v>
      </c>
      <c r="I42" s="11">
        <f>[38]Dezembro!$G$12</f>
        <v>39</v>
      </c>
      <c r="J42" s="11">
        <f>[38]Dezembro!$G$13</f>
        <v>61</v>
      </c>
      <c r="K42" s="11">
        <f>[38]Dezembro!$G$14</f>
        <v>52</v>
      </c>
      <c r="L42" s="11">
        <f>[38]Dezembro!$G$15</f>
        <v>53</v>
      </c>
      <c r="M42" s="11">
        <f>[38]Dezembro!$G$16</f>
        <v>51</v>
      </c>
      <c r="N42" s="11">
        <f>[38]Dezembro!$G$17</f>
        <v>46</v>
      </c>
      <c r="O42" s="11">
        <f>[38]Dezembro!$G$18</f>
        <v>63</v>
      </c>
      <c r="P42" s="11">
        <f>[38]Dezembro!$G$19</f>
        <v>49</v>
      </c>
      <c r="Q42" s="11">
        <f>[38]Dezembro!$G$20</f>
        <v>67</v>
      </c>
      <c r="R42" s="11">
        <f>[38]Dezembro!$G$21</f>
        <v>76</v>
      </c>
      <c r="S42" s="11">
        <f>[38]Dezembro!$G$22</f>
        <v>68</v>
      </c>
      <c r="T42" s="11">
        <f>[38]Dezembro!$G$23</f>
        <v>64</v>
      </c>
      <c r="U42" s="11">
        <f>[38]Dezembro!$G$24</f>
        <v>47</v>
      </c>
      <c r="V42" s="11">
        <f>[38]Dezembro!$G$25</f>
        <v>77</v>
      </c>
      <c r="W42" s="11">
        <f>[38]Dezembro!$G$26</f>
        <v>52</v>
      </c>
      <c r="X42" s="11">
        <f>[38]Dezembro!$G$27</f>
        <v>40</v>
      </c>
      <c r="Y42" s="11">
        <f>[38]Dezembro!$G$28</f>
        <v>39</v>
      </c>
      <c r="Z42" s="11">
        <f>[38]Dezembro!$G$29</f>
        <v>41</v>
      </c>
      <c r="AA42" s="11">
        <f>[38]Dezembro!$G$30</f>
        <v>43</v>
      </c>
      <c r="AB42" s="11">
        <f>[38]Dezembro!$G$31</f>
        <v>44</v>
      </c>
      <c r="AC42" s="11">
        <f>[38]Dezembro!$G$32</f>
        <v>44</v>
      </c>
      <c r="AD42" s="11">
        <f>[38]Dezembro!$G$33</f>
        <v>54</v>
      </c>
      <c r="AE42" s="11">
        <f>[38]Dezembro!$G$34</f>
        <v>31</v>
      </c>
      <c r="AF42" s="11">
        <f>[38]Dezembro!$G$35</f>
        <v>29</v>
      </c>
      <c r="AG42" s="15">
        <f t="shared" ref="AG42:AG43" si="25">MIN(B42:AF42)</f>
        <v>27</v>
      </c>
      <c r="AH42" s="94">
        <f t="shared" ref="AH42:AH43" si="26">AVERAGE(B42:AF42)</f>
        <v>51.677419354838712</v>
      </c>
    </row>
    <row r="43" spans="1:39" x14ac:dyDescent="0.2">
      <c r="A43" s="58" t="s">
        <v>157</v>
      </c>
      <c r="B43" s="11">
        <f>[39]Dezembro!$G$5</f>
        <v>58</v>
      </c>
      <c r="C43" s="11">
        <f>[39]Dezembro!$G$6</f>
        <v>45</v>
      </c>
      <c r="D43" s="11">
        <f>[39]Dezembro!$G$7</f>
        <v>57</v>
      </c>
      <c r="E43" s="11">
        <f>[39]Dezembro!$G$8</f>
        <v>55</v>
      </c>
      <c r="F43" s="11">
        <f>[39]Dezembro!$G$9</f>
        <v>66</v>
      </c>
      <c r="G43" s="11">
        <f>[39]Dezembro!$G$10</f>
        <v>54</v>
      </c>
      <c r="H43" s="11">
        <f>[39]Dezembro!$G$11</f>
        <v>31</v>
      </c>
      <c r="I43" s="11">
        <f>[39]Dezembro!$G$12</f>
        <v>37</v>
      </c>
      <c r="J43" s="11">
        <f>[39]Dezembro!$G$13</f>
        <v>65</v>
      </c>
      <c r="K43" s="11">
        <f>[39]Dezembro!$G$14</f>
        <v>60</v>
      </c>
      <c r="L43" s="11">
        <f>[39]Dezembro!$G$15</f>
        <v>79</v>
      </c>
      <c r="M43" s="11">
        <f>[39]Dezembro!$G$16</f>
        <v>60</v>
      </c>
      <c r="N43" s="11">
        <f>[39]Dezembro!$G$17</f>
        <v>58</v>
      </c>
      <c r="O43" s="11">
        <f>[39]Dezembro!$G$18</f>
        <v>56</v>
      </c>
      <c r="P43" s="11">
        <f>[39]Dezembro!$G$19</f>
        <v>55</v>
      </c>
      <c r="Q43" s="11">
        <f>[39]Dezembro!$G$20</f>
        <v>72</v>
      </c>
      <c r="R43" s="11">
        <f>[39]Dezembro!$G$21</f>
        <v>68</v>
      </c>
      <c r="S43" s="11">
        <f>[39]Dezembro!$G$22</f>
        <v>68</v>
      </c>
      <c r="T43" s="11">
        <f>[39]Dezembro!$G$23</f>
        <v>53</v>
      </c>
      <c r="U43" s="11">
        <f>[39]Dezembro!$G$24</f>
        <v>47</v>
      </c>
      <c r="V43" s="11">
        <f>[39]Dezembro!$G$25</f>
        <v>70</v>
      </c>
      <c r="W43" s="11">
        <f>[39]Dezembro!$G$26</f>
        <v>59</v>
      </c>
      <c r="X43" s="11">
        <f>[39]Dezembro!$G$27</f>
        <v>52</v>
      </c>
      <c r="Y43" s="11">
        <f>[39]Dezembro!$G$28</f>
        <v>43</v>
      </c>
      <c r="Z43" s="11">
        <f>[39]Dezembro!$G$29</f>
        <v>39</v>
      </c>
      <c r="AA43" s="11">
        <f>[39]Dezembro!$G$30</f>
        <v>38</v>
      </c>
      <c r="AB43" s="11">
        <f>[39]Dezembro!$G$31</f>
        <v>37</v>
      </c>
      <c r="AC43" s="11">
        <f>[39]Dezembro!$G$32</f>
        <v>42</v>
      </c>
      <c r="AD43" s="11">
        <f>[39]Dezembro!$G$33</f>
        <v>41</v>
      </c>
      <c r="AE43" s="11">
        <f>[39]Dezembro!$G$34</f>
        <v>36</v>
      </c>
      <c r="AF43" s="11">
        <f>[39]Dezembro!$G$35</f>
        <v>32</v>
      </c>
      <c r="AG43" s="15">
        <f t="shared" si="25"/>
        <v>31</v>
      </c>
      <c r="AH43" s="94">
        <f t="shared" si="26"/>
        <v>52.677419354838712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[40]Dezembro!$G$5</f>
        <v>54</v>
      </c>
      <c r="C44" s="11">
        <f>[40]Dezembro!$G$6</f>
        <v>53</v>
      </c>
      <c r="D44" s="11">
        <f>[40]Dezembro!$G$7</f>
        <v>63</v>
      </c>
      <c r="E44" s="11">
        <f>[40]Dezembro!$G$8</f>
        <v>68</v>
      </c>
      <c r="F44" s="11">
        <f>[40]Dezembro!$G$9</f>
        <v>73</v>
      </c>
      <c r="G44" s="11">
        <f>[40]Dezembro!$G$10</f>
        <v>67</v>
      </c>
      <c r="H44" s="11">
        <f>[40]Dezembro!$G$11</f>
        <v>49</v>
      </c>
      <c r="I44" s="11">
        <f>[40]Dezembro!$G$12</f>
        <v>49</v>
      </c>
      <c r="J44" s="11">
        <f>[40]Dezembro!$G$13</f>
        <v>72</v>
      </c>
      <c r="K44" s="11">
        <f>[40]Dezembro!$G$14</f>
        <v>59</v>
      </c>
      <c r="L44" s="11">
        <f>[40]Dezembro!$G$15</f>
        <v>58</v>
      </c>
      <c r="M44" s="11">
        <f>[40]Dezembro!$G$16</f>
        <v>54</v>
      </c>
      <c r="N44" s="11">
        <f>[40]Dezembro!$G$17</f>
        <v>48</v>
      </c>
      <c r="O44" s="11">
        <f>[40]Dezembro!$G$18</f>
        <v>47</v>
      </c>
      <c r="P44" s="11">
        <f>[40]Dezembro!$G$19</f>
        <v>55</v>
      </c>
      <c r="Q44" s="11">
        <f>[40]Dezembro!$G$20</f>
        <v>61</v>
      </c>
      <c r="R44" s="11">
        <f>[40]Dezembro!$G$21</f>
        <v>74</v>
      </c>
      <c r="S44" s="11">
        <f>[40]Dezembro!$G$22</f>
        <v>64</v>
      </c>
      <c r="T44" s="11">
        <f>[40]Dezembro!$G$23</f>
        <v>55</v>
      </c>
      <c r="U44" s="11">
        <f>[40]Dezembro!$G$24</f>
        <v>45</v>
      </c>
      <c r="V44" s="11">
        <f>[40]Dezembro!$G$25</f>
        <v>62</v>
      </c>
      <c r="W44" s="11">
        <f>[40]Dezembro!$G$26</f>
        <v>86</v>
      </c>
      <c r="X44" s="11">
        <f>[40]Dezembro!$G$27</f>
        <v>60</v>
      </c>
      <c r="Y44" s="11">
        <f>[40]Dezembro!$G$28</f>
        <v>44</v>
      </c>
      <c r="Z44" s="11">
        <f>[40]Dezembro!$G$29</f>
        <v>58</v>
      </c>
      <c r="AA44" s="11">
        <f>[40]Dezembro!$G$30</f>
        <v>57</v>
      </c>
      <c r="AB44" s="11">
        <f>[40]Dezembro!$G$31</f>
        <v>46</v>
      </c>
      <c r="AC44" s="11">
        <f>[40]Dezembro!$G$32</f>
        <v>51</v>
      </c>
      <c r="AD44" s="11">
        <f>[40]Dezembro!$G$33</f>
        <v>39</v>
      </c>
      <c r="AE44" s="11">
        <f>[40]Dezembro!$G$34</f>
        <v>37</v>
      </c>
      <c r="AF44" s="11">
        <f>[40]Dezembro!$G$35</f>
        <v>67</v>
      </c>
      <c r="AG44" s="15">
        <f>MIN(B44:AF44)</f>
        <v>37</v>
      </c>
      <c r="AH44" s="94">
        <f t="shared" ref="AH44:AH45" si="27">AVERAGE(B44:AF44)</f>
        <v>57.258064516129032</v>
      </c>
    </row>
    <row r="45" spans="1:39" x14ac:dyDescent="0.2">
      <c r="A45" s="58" t="s">
        <v>162</v>
      </c>
      <c r="B45" s="11">
        <f>[41]Dezembro!$G$5</f>
        <v>51</v>
      </c>
      <c r="C45" s="11">
        <f>[41]Dezembro!$G$6</f>
        <v>55</v>
      </c>
      <c r="D45" s="11">
        <f>[41]Dezembro!$G$7</f>
        <v>57</v>
      </c>
      <c r="E45" s="11">
        <f>[41]Dezembro!$G$8</f>
        <v>52</v>
      </c>
      <c r="F45" s="11">
        <f>[41]Dezembro!$G$9</f>
        <v>49</v>
      </c>
      <c r="G45" s="11">
        <f>[41]Dezembro!$G$10</f>
        <v>59</v>
      </c>
      <c r="H45" s="11">
        <f>[41]Dezembro!$G$11</f>
        <v>34</v>
      </c>
      <c r="I45" s="11">
        <f>[41]Dezembro!$G$12</f>
        <v>34</v>
      </c>
      <c r="J45" s="11">
        <f>[41]Dezembro!$G$13</f>
        <v>50</v>
      </c>
      <c r="K45" s="11">
        <f>[41]Dezembro!$G$14</f>
        <v>51</v>
      </c>
      <c r="L45" s="11">
        <f>[41]Dezembro!$G$15</f>
        <v>78</v>
      </c>
      <c r="M45" s="11">
        <f>[41]Dezembro!$G$16</f>
        <v>60</v>
      </c>
      <c r="N45" s="11">
        <f>[41]Dezembro!$G$17</f>
        <v>62</v>
      </c>
      <c r="O45" s="11">
        <f>[41]Dezembro!$G$18</f>
        <v>58</v>
      </c>
      <c r="P45" s="11">
        <f>[41]Dezembro!$G$19</f>
        <v>47</v>
      </c>
      <c r="Q45" s="11">
        <f>[41]Dezembro!$G$20</f>
        <v>40</v>
      </c>
      <c r="R45" s="11">
        <f>[41]Dezembro!$G$21</f>
        <v>56</v>
      </c>
      <c r="S45" s="11">
        <f>[41]Dezembro!$G$22</f>
        <v>67</v>
      </c>
      <c r="T45" s="11">
        <f>[41]Dezembro!$G$23</f>
        <v>52</v>
      </c>
      <c r="U45" s="11">
        <f>[41]Dezembro!$G$24</f>
        <v>47</v>
      </c>
      <c r="V45" s="11">
        <f>[41]Dezembro!$G$25</f>
        <v>54</v>
      </c>
      <c r="W45" s="11">
        <f>[41]Dezembro!$G$26</f>
        <v>68</v>
      </c>
      <c r="X45" s="11">
        <f>[41]Dezembro!$G$27</f>
        <v>61</v>
      </c>
      <c r="Y45" s="11">
        <f>[41]Dezembro!$G$28</f>
        <v>57</v>
      </c>
      <c r="Z45" s="11">
        <f>[41]Dezembro!$G$29</f>
        <v>44</v>
      </c>
      <c r="AA45" s="11">
        <f>[41]Dezembro!$G$30</f>
        <v>41</v>
      </c>
      <c r="AB45" s="11">
        <f>[41]Dezembro!$G$31</f>
        <v>44</v>
      </c>
      <c r="AC45" s="11">
        <f>[41]Dezembro!$G$32</f>
        <v>50</v>
      </c>
      <c r="AD45" s="11">
        <f>[41]Dezembro!$G$33</f>
        <v>33</v>
      </c>
      <c r="AE45" s="11">
        <f>[41]Dezembro!$G$34</f>
        <v>32</v>
      </c>
      <c r="AF45" s="11">
        <f>[41]Dezembro!$G$35</f>
        <v>32</v>
      </c>
      <c r="AG45" s="15">
        <f t="shared" ref="AG45" si="28">MIN(B45:AF45)</f>
        <v>32</v>
      </c>
      <c r="AH45" s="94">
        <f t="shared" si="27"/>
        <v>50.806451612903224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[42]Dezembro!$G$5</f>
        <v>55</v>
      </c>
      <c r="C46" s="11">
        <f>[42]Dezembro!$G$6</f>
        <v>37</v>
      </c>
      <c r="D46" s="11">
        <f>[42]Dezembro!$G$7</f>
        <v>61</v>
      </c>
      <c r="E46" s="11">
        <f>[42]Dezembro!$G$8</f>
        <v>71</v>
      </c>
      <c r="F46" s="11">
        <f>[42]Dezembro!$G$9</f>
        <v>56</v>
      </c>
      <c r="G46" s="11">
        <f>[42]Dezembro!$G$10</f>
        <v>31</v>
      </c>
      <c r="H46" s="11">
        <f>[42]Dezembro!$G$11</f>
        <v>28</v>
      </c>
      <c r="I46" s="11">
        <f>[42]Dezembro!$G$12</f>
        <v>51</v>
      </c>
      <c r="J46" s="11">
        <f>[42]Dezembro!$G$13</f>
        <v>78</v>
      </c>
      <c r="K46" s="11">
        <f>[42]Dezembro!$G$14</f>
        <v>53</v>
      </c>
      <c r="L46" s="11">
        <f>[42]Dezembro!$G$15</f>
        <v>60</v>
      </c>
      <c r="M46" s="11">
        <f>[42]Dezembro!$G$16</f>
        <v>55</v>
      </c>
      <c r="N46" s="11">
        <f>[42]Dezembro!$G$17</f>
        <v>45</v>
      </c>
      <c r="O46" s="11">
        <f>[42]Dezembro!$G$18</f>
        <v>57</v>
      </c>
      <c r="P46" s="11">
        <f>[42]Dezembro!$G$19</f>
        <v>48</v>
      </c>
      <c r="Q46" s="11">
        <f>[42]Dezembro!$G$20</f>
        <v>89</v>
      </c>
      <c r="R46" s="11">
        <f>[42]Dezembro!$G$21</f>
        <v>77</v>
      </c>
      <c r="S46" s="11">
        <f>[42]Dezembro!$G$22</f>
        <v>54</v>
      </c>
      <c r="T46" s="11">
        <f>[42]Dezembro!$G$23</f>
        <v>73</v>
      </c>
      <c r="U46" s="11">
        <f>[42]Dezembro!$G$24</f>
        <v>56</v>
      </c>
      <c r="V46" s="11">
        <f>[42]Dezembro!$G$25</f>
        <v>59</v>
      </c>
      <c r="W46" s="11">
        <f>[42]Dezembro!$G$26</f>
        <v>45</v>
      </c>
      <c r="X46" s="11">
        <f>[42]Dezembro!$G$27</f>
        <v>38</v>
      </c>
      <c r="Y46" s="11">
        <f>[42]Dezembro!$G$28</f>
        <v>31</v>
      </c>
      <c r="Z46" s="11">
        <f>[42]Dezembro!$G$29</f>
        <v>40</v>
      </c>
      <c r="AA46" s="11">
        <f>[42]Dezembro!$G$30</f>
        <v>37</v>
      </c>
      <c r="AB46" s="11">
        <f>[42]Dezembro!$G$31</f>
        <v>31</v>
      </c>
      <c r="AC46" s="11">
        <f>[42]Dezembro!$G$32</f>
        <v>39</v>
      </c>
      <c r="AD46" s="11">
        <f>[42]Dezembro!$G$33</f>
        <v>29</v>
      </c>
      <c r="AE46" s="11">
        <f>[42]Dezembro!$G$34</f>
        <v>26</v>
      </c>
      <c r="AF46" s="11">
        <f>[42]Dezembro!$G$35</f>
        <v>38</v>
      </c>
      <c r="AG46" s="15">
        <f t="shared" ref="AG46:AG47" si="29">MIN(B46:AF46)</f>
        <v>26</v>
      </c>
      <c r="AH46" s="94">
        <f t="shared" ref="AH46" si="30">AVERAGE(B46:AF46)</f>
        <v>49.935483870967744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[43]Dezembro!$G$5</f>
        <v>57</v>
      </c>
      <c r="C47" s="11">
        <f>[43]Dezembro!$G$6</f>
        <v>52</v>
      </c>
      <c r="D47" s="11">
        <f>[43]Dezembro!$G$7</f>
        <v>50</v>
      </c>
      <c r="E47" s="11">
        <f>[43]Dezembro!$G$8</f>
        <v>54</v>
      </c>
      <c r="F47" s="11">
        <f>[43]Dezembro!$G$9</f>
        <v>71</v>
      </c>
      <c r="G47" s="11">
        <f>[43]Dezembro!$G$10</f>
        <v>52</v>
      </c>
      <c r="H47" s="11">
        <f>[43]Dezembro!$G$11</f>
        <v>26</v>
      </c>
      <c r="I47" s="11">
        <f>[43]Dezembro!$G$12</f>
        <v>42</v>
      </c>
      <c r="J47" s="11">
        <f>[43]Dezembro!$G$13</f>
        <v>61</v>
      </c>
      <c r="K47" s="11">
        <f>[43]Dezembro!$G$14</f>
        <v>60</v>
      </c>
      <c r="L47" s="11">
        <f>[43]Dezembro!$G$15</f>
        <v>63</v>
      </c>
      <c r="M47" s="11">
        <f>[43]Dezembro!$G$16</f>
        <v>51</v>
      </c>
      <c r="N47" s="11">
        <f>[43]Dezembro!$G$17</f>
        <v>55</v>
      </c>
      <c r="O47" s="11">
        <f>[43]Dezembro!$G$18</f>
        <v>47</v>
      </c>
      <c r="P47" s="11">
        <f>[43]Dezembro!$G$19</f>
        <v>46</v>
      </c>
      <c r="Q47" s="11">
        <f>[43]Dezembro!$G$20</f>
        <v>50</v>
      </c>
      <c r="R47" s="11">
        <f>[43]Dezembro!$G$21</f>
        <v>64</v>
      </c>
      <c r="S47" s="11">
        <f>[43]Dezembro!$G$22</f>
        <v>58</v>
      </c>
      <c r="T47" s="11">
        <f>[43]Dezembro!$G$23</f>
        <v>49</v>
      </c>
      <c r="U47" s="11">
        <f>[43]Dezembro!$G$24</f>
        <v>43</v>
      </c>
      <c r="V47" s="11">
        <f>[43]Dezembro!$G$25</f>
        <v>62</v>
      </c>
      <c r="W47" s="11">
        <f>[43]Dezembro!$G$26</f>
        <v>61</v>
      </c>
      <c r="X47" s="11">
        <f>[43]Dezembro!$G$27</f>
        <v>45</v>
      </c>
      <c r="Y47" s="11">
        <f>[43]Dezembro!$G$28</f>
        <v>39</v>
      </c>
      <c r="Z47" s="11">
        <f>[43]Dezembro!$G$29</f>
        <v>40</v>
      </c>
      <c r="AA47" s="11">
        <f>[43]Dezembro!$G$30</f>
        <v>46</v>
      </c>
      <c r="AB47" s="11">
        <f>[43]Dezembro!$G$31</f>
        <v>45</v>
      </c>
      <c r="AC47" s="11">
        <f>[43]Dezembro!$G$32</f>
        <v>43</v>
      </c>
      <c r="AD47" s="11">
        <f>[43]Dezembro!$G$33</f>
        <v>50</v>
      </c>
      <c r="AE47" s="11">
        <f>[43]Dezembro!$G$34</f>
        <v>45</v>
      </c>
      <c r="AF47" s="11">
        <f>[43]Dezembro!$G$35</f>
        <v>39</v>
      </c>
      <c r="AG47" s="15">
        <f t="shared" si="29"/>
        <v>26</v>
      </c>
      <c r="AH47" s="94">
        <f>AVERAGE(B47:AF47)</f>
        <v>50.516129032258064</v>
      </c>
      <c r="AL47" t="s">
        <v>47</v>
      </c>
    </row>
    <row r="48" spans="1:39" x14ac:dyDescent="0.2">
      <c r="A48" s="58" t="s">
        <v>44</v>
      </c>
      <c r="B48" s="11">
        <f>[44]Dezembro!$G$5</f>
        <v>65</v>
      </c>
      <c r="C48" s="11">
        <f>[44]Dezembro!$G$6</f>
        <v>53</v>
      </c>
      <c r="D48" s="11">
        <f>[44]Dezembro!$G$7</f>
        <v>57</v>
      </c>
      <c r="E48" s="11">
        <f>[44]Dezembro!$G$8</f>
        <v>45</v>
      </c>
      <c r="F48" s="11">
        <f>[44]Dezembro!$G$9</f>
        <v>39</v>
      </c>
      <c r="G48" s="11">
        <f>[44]Dezembro!$G$10</f>
        <v>64</v>
      </c>
      <c r="H48" s="11">
        <f>[44]Dezembro!$G$11</f>
        <v>44</v>
      </c>
      <c r="I48" s="11">
        <f>[44]Dezembro!$G$12</f>
        <v>50</v>
      </c>
      <c r="J48" s="11">
        <f>[44]Dezembro!$G$13</f>
        <v>59</v>
      </c>
      <c r="K48" s="11">
        <f>[44]Dezembro!$G$14</f>
        <v>60</v>
      </c>
      <c r="L48" s="11">
        <f>[44]Dezembro!$G$15</f>
        <v>50</v>
      </c>
      <c r="M48" s="11">
        <f>[44]Dezembro!$G$16</f>
        <v>45</v>
      </c>
      <c r="N48" s="11">
        <f>[44]Dezembro!$G$17</f>
        <v>45</v>
      </c>
      <c r="O48" s="11">
        <f>[44]Dezembro!$G$18</f>
        <v>48</v>
      </c>
      <c r="P48" s="11">
        <f>[44]Dezembro!$G$19</f>
        <v>48</v>
      </c>
      <c r="Q48" s="11">
        <f>[44]Dezembro!$G$20</f>
        <v>57</v>
      </c>
      <c r="R48" s="11">
        <f>[44]Dezembro!$G$21</f>
        <v>67</v>
      </c>
      <c r="S48" s="11">
        <f>[44]Dezembro!$G$22</f>
        <v>49</v>
      </c>
      <c r="T48" s="11">
        <f>[44]Dezembro!$G$23</f>
        <v>44</v>
      </c>
      <c r="U48" s="11">
        <f>[44]Dezembro!$G$24</f>
        <v>43</v>
      </c>
      <c r="V48" s="11">
        <f>[44]Dezembro!$G$25</f>
        <v>57</v>
      </c>
      <c r="W48" s="11">
        <f>[44]Dezembro!$G$26</f>
        <v>62</v>
      </c>
      <c r="X48" s="11">
        <f>[44]Dezembro!$G$27</f>
        <v>55</v>
      </c>
      <c r="Y48" s="11">
        <f>[44]Dezembro!$G$28</f>
        <v>41</v>
      </c>
      <c r="Z48" s="11">
        <f>[44]Dezembro!$G$29</f>
        <v>35</v>
      </c>
      <c r="AA48" s="11">
        <f>[44]Dezembro!$G$30</f>
        <v>53</v>
      </c>
      <c r="AB48" s="11">
        <f>[44]Dezembro!$G$31</f>
        <v>38</v>
      </c>
      <c r="AC48" s="11">
        <f>[44]Dezembro!$G$32</f>
        <v>36</v>
      </c>
      <c r="AD48" s="11">
        <f>[44]Dezembro!$G$33</f>
        <v>46</v>
      </c>
      <c r="AE48" s="11">
        <f>[44]Dezembro!$G$34</f>
        <v>38</v>
      </c>
      <c r="AF48" s="11">
        <f>[44]Dezembro!$G$35</f>
        <v>61</v>
      </c>
      <c r="AG48" s="15">
        <f>MIN(B48:AF48)</f>
        <v>35</v>
      </c>
      <c r="AH48" s="94">
        <f>AVERAGE(B48:AF48)</f>
        <v>50.12903225806452</v>
      </c>
      <c r="AI48" s="12" t="s">
        <v>47</v>
      </c>
      <c r="AJ48" t="s">
        <v>47</v>
      </c>
      <c r="AK48" t="s">
        <v>47</v>
      </c>
    </row>
    <row r="49" spans="1:40" x14ac:dyDescent="0.2">
      <c r="A49" s="58" t="s">
        <v>20</v>
      </c>
      <c r="B49" s="11" t="str">
        <f>[45]Dezembro!$G$5</f>
        <v>*</v>
      </c>
      <c r="C49" s="11">
        <f>[45]Dezembro!$G$6</f>
        <v>65</v>
      </c>
      <c r="D49" s="11">
        <f>[45]Dezembro!$G$7</f>
        <v>41</v>
      </c>
      <c r="E49" s="11">
        <f>[45]Dezembro!$G$8</f>
        <v>41</v>
      </c>
      <c r="F49" s="11">
        <f>[45]Dezembro!$G$9</f>
        <v>46</v>
      </c>
      <c r="G49" s="11">
        <f>[45]Dezembro!$G$10</f>
        <v>48</v>
      </c>
      <c r="H49" s="11">
        <f>[45]Dezembro!$G$11</f>
        <v>28</v>
      </c>
      <c r="I49" s="11">
        <f>[45]Dezembro!$G$12</f>
        <v>24</v>
      </c>
      <c r="J49" s="11">
        <f>[45]Dezembro!$G$13</f>
        <v>37</v>
      </c>
      <c r="K49" s="11">
        <f>[45]Dezembro!$G$14</f>
        <v>41</v>
      </c>
      <c r="L49" s="11">
        <f>[45]Dezembro!$G$15</f>
        <v>62</v>
      </c>
      <c r="M49" s="11">
        <f>[45]Dezembro!$G$16</f>
        <v>48</v>
      </c>
      <c r="N49" s="11">
        <f>[45]Dezembro!$G$17</f>
        <v>52</v>
      </c>
      <c r="O49" s="11">
        <f>[45]Dezembro!$G$18</f>
        <v>48</v>
      </c>
      <c r="P49" s="11">
        <f>[45]Dezembro!$G$19</f>
        <v>58</v>
      </c>
      <c r="Q49" s="11">
        <f>[45]Dezembro!$G$20</f>
        <v>46</v>
      </c>
      <c r="R49" s="11" t="str">
        <f>[45]Dezembro!$G$21</f>
        <v>*</v>
      </c>
      <c r="S49" s="11">
        <f>[45]Dezembro!$G$22</f>
        <v>67</v>
      </c>
      <c r="T49" s="11">
        <f>[45]Dezembro!$G$23</f>
        <v>60</v>
      </c>
      <c r="U49" s="11">
        <f>[45]Dezembro!$G$24</f>
        <v>36</v>
      </c>
      <c r="V49" s="11" t="str">
        <f>[45]Dezembro!$G$25</f>
        <v>*</v>
      </c>
      <c r="W49" s="11">
        <f>[45]Dezembro!$G$26</f>
        <v>79</v>
      </c>
      <c r="X49" s="11">
        <f>[45]Dezembro!$G$27</f>
        <v>56</v>
      </c>
      <c r="Y49" s="11" t="str">
        <f>[45]Dezembro!$G$28</f>
        <v>*</v>
      </c>
      <c r="Z49" s="11">
        <f>[45]Dezembro!$G$29</f>
        <v>39</v>
      </c>
      <c r="AA49" s="11" t="str">
        <f>[45]Dezembro!$G$30</f>
        <v>*</v>
      </c>
      <c r="AB49" s="11" t="str">
        <f>[45]Dezembro!$G$31</f>
        <v>*</v>
      </c>
      <c r="AC49" s="11" t="str">
        <f>[45]Dezembro!$G$32</f>
        <v>*</v>
      </c>
      <c r="AD49" s="11" t="str">
        <f>[45]Dezembro!$G$33</f>
        <v>*</v>
      </c>
      <c r="AE49" s="11" t="str">
        <f>[45]Dezembro!$G$34</f>
        <v>*</v>
      </c>
      <c r="AF49" s="11" t="str">
        <f>[45]Dezembro!$G$35</f>
        <v>*</v>
      </c>
      <c r="AG49" s="15">
        <f>MIN(B49:AF49)</f>
        <v>24</v>
      </c>
      <c r="AH49" s="94">
        <f>AVERAGE(B49:AF49)</f>
        <v>48.666666666666664</v>
      </c>
      <c r="AJ49" t="s">
        <v>47</v>
      </c>
    </row>
    <row r="50" spans="1:40" s="5" customFormat="1" ht="17.100000000000001" customHeight="1" x14ac:dyDescent="0.2">
      <c r="A50" s="112" t="s">
        <v>228</v>
      </c>
      <c r="B50" s="13">
        <f t="shared" ref="B50:AG50" si="31">MIN(B5:B49)</f>
        <v>41</v>
      </c>
      <c r="C50" s="13">
        <f t="shared" si="31"/>
        <v>33</v>
      </c>
      <c r="D50" s="13">
        <f t="shared" si="31"/>
        <v>41</v>
      </c>
      <c r="E50" s="13">
        <f t="shared" si="31"/>
        <v>36</v>
      </c>
      <c r="F50" s="13">
        <f t="shared" si="31"/>
        <v>39</v>
      </c>
      <c r="G50" s="13">
        <f t="shared" si="31"/>
        <v>23</v>
      </c>
      <c r="H50" s="13">
        <f t="shared" si="31"/>
        <v>22</v>
      </c>
      <c r="I50" s="13">
        <f t="shared" si="31"/>
        <v>24</v>
      </c>
      <c r="J50" s="13">
        <f t="shared" si="31"/>
        <v>34</v>
      </c>
      <c r="K50" s="13">
        <f t="shared" si="31"/>
        <v>41</v>
      </c>
      <c r="L50" s="13">
        <f t="shared" si="31"/>
        <v>43</v>
      </c>
      <c r="M50" s="13">
        <f t="shared" si="31"/>
        <v>35</v>
      </c>
      <c r="N50" s="13">
        <f t="shared" si="31"/>
        <v>38</v>
      </c>
      <c r="O50" s="13">
        <f t="shared" si="31"/>
        <v>41</v>
      </c>
      <c r="P50" s="13">
        <f t="shared" si="31"/>
        <v>36</v>
      </c>
      <c r="Q50" s="13">
        <f t="shared" si="31"/>
        <v>28</v>
      </c>
      <c r="R50" s="13">
        <f t="shared" si="31"/>
        <v>47</v>
      </c>
      <c r="S50" s="13">
        <f t="shared" si="31"/>
        <v>46</v>
      </c>
      <c r="T50" s="13">
        <f t="shared" si="31"/>
        <v>44</v>
      </c>
      <c r="U50" s="13">
        <f t="shared" si="31"/>
        <v>34</v>
      </c>
      <c r="V50" s="13">
        <f t="shared" si="31"/>
        <v>49</v>
      </c>
      <c r="W50" s="13">
        <f t="shared" si="31"/>
        <v>40</v>
      </c>
      <c r="X50" s="13">
        <f t="shared" si="31"/>
        <v>20</v>
      </c>
      <c r="Y50" s="13">
        <f t="shared" si="31"/>
        <v>26</v>
      </c>
      <c r="Z50" s="13">
        <f t="shared" si="31"/>
        <v>31</v>
      </c>
      <c r="AA50" s="13">
        <f t="shared" si="31"/>
        <v>29</v>
      </c>
      <c r="AB50" s="13">
        <f t="shared" si="31"/>
        <v>27</v>
      </c>
      <c r="AC50" s="13">
        <f t="shared" si="31"/>
        <v>32</v>
      </c>
      <c r="AD50" s="13">
        <f t="shared" si="31"/>
        <v>27</v>
      </c>
      <c r="AE50" s="13">
        <f t="shared" si="31"/>
        <v>25</v>
      </c>
      <c r="AF50" s="13">
        <f t="shared" ref="AF50" si="32">MIN(AF5:AF49)</f>
        <v>23</v>
      </c>
      <c r="AG50" s="15">
        <f t="shared" si="31"/>
        <v>20</v>
      </c>
      <c r="AH50" s="94">
        <f>AVERAGE(AH5:AH49)</f>
        <v>51.878686669899139</v>
      </c>
      <c r="AL50" s="5" t="s">
        <v>47</v>
      </c>
    </row>
    <row r="51" spans="1:40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40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47</v>
      </c>
      <c r="AL52" t="s">
        <v>47</v>
      </c>
    </row>
    <row r="53" spans="1:40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M53" s="12" t="s">
        <v>47</v>
      </c>
    </row>
    <row r="54" spans="1:40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40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40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40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40" x14ac:dyDescent="0.2">
      <c r="AG58" s="7"/>
    </row>
    <row r="61" spans="1:40" x14ac:dyDescent="0.2">
      <c r="AN61" s="12" t="s">
        <v>47</v>
      </c>
    </row>
    <row r="63" spans="1:40" x14ac:dyDescent="0.2">
      <c r="P63" s="2" t="s">
        <v>47</v>
      </c>
      <c r="AE63" s="2" t="s">
        <v>47</v>
      </c>
      <c r="AI63" t="s">
        <v>47</v>
      </c>
    </row>
    <row r="64" spans="1:40" x14ac:dyDescent="0.2">
      <c r="T64" s="2" t="s">
        <v>47</v>
      </c>
      <c r="Z64" s="2" t="s">
        <v>47</v>
      </c>
    </row>
    <row r="65" spans="7:40" x14ac:dyDescent="0.2">
      <c r="AN65" t="s">
        <v>47</v>
      </c>
    </row>
    <row r="66" spans="7:40" x14ac:dyDescent="0.2">
      <c r="N66" s="2" t="s">
        <v>47</v>
      </c>
    </row>
    <row r="67" spans="7:40" x14ac:dyDescent="0.2">
      <c r="G67" s="2" t="s">
        <v>47</v>
      </c>
    </row>
    <row r="69" spans="7:40" x14ac:dyDescent="0.2">
      <c r="J69" s="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4" sqref="AK6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6" width="5.42578125" style="3" bestFit="1" customWidth="1"/>
    <col min="7" max="7" width="7.28515625" style="3" customWidth="1"/>
    <col min="8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8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53"/>
    </row>
    <row r="2" spans="1:34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</row>
    <row r="3" spans="1:34" s="5" customFormat="1" ht="20.100000000000001" customHeight="1" x14ac:dyDescent="0.2">
      <c r="A3" s="157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49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57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50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[1]Dezembro!$H$5</f>
        <v>15.48</v>
      </c>
      <c r="C5" s="129">
        <f>[1]Dezembro!$H$6</f>
        <v>11.520000000000001</v>
      </c>
      <c r="D5" s="129">
        <f>[1]Dezembro!$H$7</f>
        <v>11.879999999999999</v>
      </c>
      <c r="E5" s="129">
        <f>[1]Dezembro!$H$8</f>
        <v>11.16</v>
      </c>
      <c r="F5" s="129">
        <f>[1]Dezembro!$H$9</f>
        <v>13.68</v>
      </c>
      <c r="G5" s="129">
        <f>[1]Dezembro!$H$10</f>
        <v>15.120000000000001</v>
      </c>
      <c r="H5" s="129">
        <f>[1]Dezembro!$H$11</f>
        <v>10.08</v>
      </c>
      <c r="I5" s="129">
        <f>[1]Dezembro!$H$12</f>
        <v>7.5600000000000005</v>
      </c>
      <c r="J5" s="129">
        <f>[1]Dezembro!$H$13</f>
        <v>13.32</v>
      </c>
      <c r="K5" s="129">
        <f>[1]Dezembro!$H$14</f>
        <v>9.7200000000000006</v>
      </c>
      <c r="L5" s="129">
        <f>[1]Dezembro!$H$15</f>
        <v>9.7200000000000006</v>
      </c>
      <c r="M5" s="129">
        <f>[1]Dezembro!$H$16</f>
        <v>10.08</v>
      </c>
      <c r="N5" s="129">
        <f>[1]Dezembro!$H$17</f>
        <v>14.4</v>
      </c>
      <c r="O5" s="129">
        <f>[1]Dezembro!$H$18</f>
        <v>11.879999999999999</v>
      </c>
      <c r="P5" s="129">
        <f>[1]Dezembro!$H$19</f>
        <v>10.44</v>
      </c>
      <c r="Q5" s="129">
        <f>[1]Dezembro!$H$20</f>
        <v>12.24</v>
      </c>
      <c r="R5" s="129">
        <f>[1]Dezembro!$H$21</f>
        <v>9.7200000000000006</v>
      </c>
      <c r="S5" s="129">
        <f>[1]Dezembro!$H$22</f>
        <v>7.9200000000000008</v>
      </c>
      <c r="T5" s="129">
        <f>[1]Dezembro!$H$23</f>
        <v>10.8</v>
      </c>
      <c r="U5" s="129">
        <f>[1]Dezembro!$H$24</f>
        <v>12.96</v>
      </c>
      <c r="V5" s="129">
        <f>[1]Dezembro!$H$25</f>
        <v>13.68</v>
      </c>
      <c r="W5" s="129">
        <f>[1]Dezembro!$H$26</f>
        <v>6.48</v>
      </c>
      <c r="X5" s="129">
        <f>[1]Dezembro!$H$27</f>
        <v>11.16</v>
      </c>
      <c r="Y5" s="129">
        <f>[1]Dezembro!$H$28</f>
        <v>7.5600000000000005</v>
      </c>
      <c r="Z5" s="129">
        <f>[1]Dezembro!$H$29</f>
        <v>14.4</v>
      </c>
      <c r="AA5" s="129">
        <f>[1]Dezembro!$H$30</f>
        <v>11.16</v>
      </c>
      <c r="AB5" s="129">
        <f>[1]Dezembro!$H$31</f>
        <v>12.6</v>
      </c>
      <c r="AC5" s="129">
        <f>[1]Dezembro!$H$32</f>
        <v>13.68</v>
      </c>
      <c r="AD5" s="129">
        <f>[1]Dezembro!$H$33</f>
        <v>8.2799999999999994</v>
      </c>
      <c r="AE5" s="129">
        <f>[1]Dezembro!$H$34</f>
        <v>9</v>
      </c>
      <c r="AF5" s="129">
        <f>[1]Dezembro!$H$35</f>
        <v>8.64</v>
      </c>
      <c r="AG5" s="15">
        <f t="shared" ref="AG5:AG6" si="1">MAX(B5:AF5)</f>
        <v>15.48</v>
      </c>
      <c r="AH5" s="126">
        <f t="shared" ref="AH5:AH6" si="2">AVERAGE(B5:AF5)</f>
        <v>11.171612903225807</v>
      </c>
    </row>
    <row r="6" spans="1:34" x14ac:dyDescent="0.2">
      <c r="A6" s="58" t="s">
        <v>0</v>
      </c>
      <c r="B6" s="11">
        <f>[2]Dezembro!$H$5</f>
        <v>10.8</v>
      </c>
      <c r="C6" s="11">
        <f>[2]Dezembro!$H$6</f>
        <v>7.2</v>
      </c>
      <c r="D6" s="11">
        <f>[2]Dezembro!$H$7</f>
        <v>12.96</v>
      </c>
      <c r="E6" s="11">
        <f>[2]Dezembro!$H$8</f>
        <v>13.68</v>
      </c>
      <c r="F6" s="11">
        <f>[2]Dezembro!$H$9</f>
        <v>15.48</v>
      </c>
      <c r="G6" s="11">
        <f>[2]Dezembro!$H$10</f>
        <v>6.48</v>
      </c>
      <c r="H6" s="11">
        <f>[2]Dezembro!$H$11</f>
        <v>11.16</v>
      </c>
      <c r="I6" s="11">
        <f>[2]Dezembro!$H$12</f>
        <v>7.5600000000000005</v>
      </c>
      <c r="J6" s="11">
        <f>[2]Dezembro!$H$13</f>
        <v>16.920000000000002</v>
      </c>
      <c r="K6" s="11">
        <f>[2]Dezembro!$H$14</f>
        <v>10.8</v>
      </c>
      <c r="L6" s="11">
        <f>[2]Dezembro!$H$15</f>
        <v>14.04</v>
      </c>
      <c r="M6" s="11">
        <f>[2]Dezembro!$H$16</f>
        <v>12.96</v>
      </c>
      <c r="N6" s="11">
        <f>[2]Dezembro!$H$17</f>
        <v>6.12</v>
      </c>
      <c r="O6" s="11">
        <f>[2]Dezembro!$H$18</f>
        <v>22.32</v>
      </c>
      <c r="P6" s="11">
        <f>[2]Dezembro!$H$19</f>
        <v>15.48</v>
      </c>
      <c r="Q6" s="11">
        <f>[2]Dezembro!$H$20</f>
        <v>15.48</v>
      </c>
      <c r="R6" s="11">
        <f>[2]Dezembro!$H$21</f>
        <v>22.32</v>
      </c>
      <c r="S6" s="11">
        <f>[2]Dezembro!$H$22</f>
        <v>9.7200000000000006</v>
      </c>
      <c r="T6" s="11">
        <f>[2]Dezembro!$H$23</f>
        <v>20.16</v>
      </c>
      <c r="U6" s="11">
        <f>[2]Dezembro!$H$24</f>
        <v>18</v>
      </c>
      <c r="V6" s="11">
        <f>[2]Dezembro!$H$25</f>
        <v>18.720000000000002</v>
      </c>
      <c r="W6" s="11">
        <f>[2]Dezembro!$H$26</f>
        <v>7.9200000000000008</v>
      </c>
      <c r="X6" s="11">
        <f>[2]Dezembro!$H$27</f>
        <v>8.64</v>
      </c>
      <c r="Y6" s="11">
        <f>[2]Dezembro!$H$28</f>
        <v>9</v>
      </c>
      <c r="Z6" s="11">
        <f>[2]Dezembro!$H$29</f>
        <v>12.96</v>
      </c>
      <c r="AA6" s="11">
        <f>[2]Dezembro!$H$30</f>
        <v>23.040000000000003</v>
      </c>
      <c r="AB6" s="11">
        <f>[2]Dezembro!$H$31</f>
        <v>20.16</v>
      </c>
      <c r="AC6" s="11">
        <f>[2]Dezembro!$H$32</f>
        <v>19.079999999999998</v>
      </c>
      <c r="AD6" s="11">
        <f>[2]Dezembro!$H$33</f>
        <v>10.08</v>
      </c>
      <c r="AE6" s="11">
        <f>[2]Dezembro!$H$34</f>
        <v>6.12</v>
      </c>
      <c r="AF6" s="11">
        <f>[2]Dezembro!$H$35</f>
        <v>10.44</v>
      </c>
      <c r="AG6" s="15">
        <f t="shared" si="1"/>
        <v>23.040000000000003</v>
      </c>
      <c r="AH6" s="126">
        <f t="shared" si="2"/>
        <v>13.412903225806453</v>
      </c>
    </row>
    <row r="7" spans="1:34" x14ac:dyDescent="0.2">
      <c r="A7" s="58" t="s">
        <v>104</v>
      </c>
      <c r="B7" s="11">
        <f>[3]Dezembro!$H$5</f>
        <v>18.720000000000002</v>
      </c>
      <c r="C7" s="11">
        <f>[3]Dezembro!$H$6</f>
        <v>11.16</v>
      </c>
      <c r="D7" s="11">
        <f>[3]Dezembro!$H$7</f>
        <v>18.720000000000002</v>
      </c>
      <c r="E7" s="11">
        <f>[3]Dezembro!$H$8</f>
        <v>10.44</v>
      </c>
      <c r="F7" s="11">
        <f>[3]Dezembro!$H$9</f>
        <v>20.16</v>
      </c>
      <c r="G7" s="11">
        <f>[3]Dezembro!$H$10</f>
        <v>12.24</v>
      </c>
      <c r="H7" s="11">
        <f>[3]Dezembro!$H$11</f>
        <v>11.520000000000001</v>
      </c>
      <c r="I7" s="11">
        <f>[3]Dezembro!$H$12</f>
        <v>17.64</v>
      </c>
      <c r="J7" s="11">
        <f>[3]Dezembro!$H$13</f>
        <v>19.440000000000001</v>
      </c>
      <c r="K7" s="11">
        <f>[3]Dezembro!$H$14</f>
        <v>8.2799999999999994</v>
      </c>
      <c r="L7" s="11">
        <f>[3]Dezembro!$H$15</f>
        <v>18</v>
      </c>
      <c r="M7" s="11">
        <f>[3]Dezembro!$H$16</f>
        <v>25.56</v>
      </c>
      <c r="N7" s="11">
        <f>[3]Dezembro!$H$17</f>
        <v>18.36</v>
      </c>
      <c r="O7" s="11">
        <f>[3]Dezembro!$H$18</f>
        <v>27</v>
      </c>
      <c r="P7" s="11">
        <f>[3]Dezembro!$H$19</f>
        <v>14.76</v>
      </c>
      <c r="Q7" s="11">
        <f>[3]Dezembro!$H$20</f>
        <v>20.52</v>
      </c>
      <c r="R7" s="11">
        <f>[3]Dezembro!$H$21</f>
        <v>14.4</v>
      </c>
      <c r="S7" s="11">
        <f>[3]Dezembro!$H$22</f>
        <v>8.64</v>
      </c>
      <c r="T7" s="11">
        <f>[3]Dezembro!$H$23</f>
        <v>13.32</v>
      </c>
      <c r="U7" s="11">
        <f>[3]Dezembro!$H$24</f>
        <v>15.48</v>
      </c>
      <c r="V7" s="11">
        <f>[3]Dezembro!$H$25</f>
        <v>22.68</v>
      </c>
      <c r="W7" s="11">
        <f>[3]Dezembro!$H$26</f>
        <v>9.7200000000000006</v>
      </c>
      <c r="X7" s="11">
        <f>[3]Dezembro!$H$27</f>
        <v>13.68</v>
      </c>
      <c r="Y7" s="11">
        <f>[3]Dezembro!$H$28</f>
        <v>11.879999999999999</v>
      </c>
      <c r="Z7" s="11">
        <f>[3]Dezembro!$H$29</f>
        <v>16.2</v>
      </c>
      <c r="AA7" s="11">
        <f>[3]Dezembro!$H$30</f>
        <v>12.96</v>
      </c>
      <c r="AB7" s="11">
        <f>[3]Dezembro!$H$31</f>
        <v>18.36</v>
      </c>
      <c r="AC7" s="11">
        <f>[3]Dezembro!$H$32</f>
        <v>16.920000000000002</v>
      </c>
      <c r="AD7" s="11">
        <f>[3]Dezembro!$H$33</f>
        <v>24.840000000000003</v>
      </c>
      <c r="AE7" s="11">
        <f>[3]Dezembro!$H$34</f>
        <v>13.32</v>
      </c>
      <c r="AF7" s="11">
        <f>[3]Dezembro!$H$35</f>
        <v>36</v>
      </c>
      <c r="AG7" s="15">
        <f t="shared" ref="AG7" si="3">MAX(B7:AF7)</f>
        <v>36</v>
      </c>
      <c r="AH7" s="126">
        <f t="shared" ref="AH7" si="4">AVERAGE(B7:AF7)</f>
        <v>16.803870967741936</v>
      </c>
    </row>
    <row r="8" spans="1:34" x14ac:dyDescent="0.2">
      <c r="A8" s="58" t="s">
        <v>1</v>
      </c>
      <c r="B8" s="11" t="str">
        <f>[4]Dezembro!$H$5</f>
        <v>*</v>
      </c>
      <c r="C8" s="11" t="str">
        <f>[4]Dezembro!$H$6</f>
        <v>*</v>
      </c>
      <c r="D8" s="11" t="str">
        <f>[4]Dezembro!$H$7</f>
        <v>*</v>
      </c>
      <c r="E8" s="11">
        <f>[4]Dezembro!$H$8</f>
        <v>13.68</v>
      </c>
      <c r="F8" s="11">
        <f>[4]Dezembro!$H$9</f>
        <v>7.9200000000000008</v>
      </c>
      <c r="G8" s="11">
        <f>[4]Dezembro!$H$10</f>
        <v>6.12</v>
      </c>
      <c r="H8" s="11">
        <f>[4]Dezembro!$H$11</f>
        <v>0.36000000000000004</v>
      </c>
      <c r="I8" s="11">
        <f>[4]Dezembro!$H$12</f>
        <v>0</v>
      </c>
      <c r="J8" s="11">
        <f>[4]Dezembro!$H$13</f>
        <v>22.68</v>
      </c>
      <c r="K8" s="11">
        <f>[4]Dezembro!$H$14</f>
        <v>0</v>
      </c>
      <c r="L8" s="11" t="str">
        <f>[4]Dezembro!$H$15</f>
        <v>*</v>
      </c>
      <c r="M8" s="11" t="str">
        <f>[4]Dezembro!$H$16</f>
        <v>*</v>
      </c>
      <c r="N8" s="11" t="str">
        <f>[4]Dezembro!$H$17</f>
        <v>*</v>
      </c>
      <c r="O8" s="11">
        <f>[4]Dezembro!$H$18</f>
        <v>2.16</v>
      </c>
      <c r="P8" s="11">
        <f>[4]Dezembro!$H$19</f>
        <v>14.04</v>
      </c>
      <c r="Q8" s="11">
        <f>[4]Dezembro!$H$20</f>
        <v>6.12</v>
      </c>
      <c r="R8" s="11">
        <f>[4]Dezembro!$H$21</f>
        <v>9.7200000000000006</v>
      </c>
      <c r="S8" s="11">
        <f>[4]Dezembro!$H$22</f>
        <v>2.16</v>
      </c>
      <c r="T8" s="11">
        <f>[4]Dezembro!$H$23</f>
        <v>1.08</v>
      </c>
      <c r="U8" s="11">
        <f>[4]Dezembro!$H$24</f>
        <v>12.96</v>
      </c>
      <c r="V8" s="11">
        <f>[4]Dezembro!$H$25</f>
        <v>2.16</v>
      </c>
      <c r="W8" s="11">
        <f>[4]Dezembro!$H$26</f>
        <v>0</v>
      </c>
      <c r="X8" s="11" t="str">
        <f>[4]Dezembro!$H$27</f>
        <v>*</v>
      </c>
      <c r="Y8" s="11" t="str">
        <f>[4]Dezembro!$H$28</f>
        <v>*</v>
      </c>
      <c r="Z8" s="11" t="str">
        <f>[4]Dezembro!$H$29</f>
        <v>*</v>
      </c>
      <c r="AA8" s="11" t="str">
        <f>[4]Dezembro!$H$30</f>
        <v>*</v>
      </c>
      <c r="AB8" s="11" t="str">
        <f>[4]Dezembro!$H$31</f>
        <v>*</v>
      </c>
      <c r="AC8" s="11">
        <f>[4]Dezembro!$H$32</f>
        <v>15.840000000000002</v>
      </c>
      <c r="AD8" s="11">
        <f>[4]Dezembro!$H$33</f>
        <v>0</v>
      </c>
      <c r="AE8" s="11">
        <f>[4]Dezembro!$H$34</f>
        <v>0</v>
      </c>
      <c r="AF8" s="11">
        <f>[4]Dezembro!$H$35</f>
        <v>20.52</v>
      </c>
      <c r="AG8" s="15">
        <f t="shared" ref="AG8:AG9" si="5">MAX(B8:AF8)</f>
        <v>22.68</v>
      </c>
      <c r="AH8" s="126">
        <f t="shared" ref="AH8:AH9" si="6">AVERAGE(B8:AF8)</f>
        <v>6.8760000000000003</v>
      </c>
    </row>
    <row r="9" spans="1:34" x14ac:dyDescent="0.2">
      <c r="A9" s="58" t="s">
        <v>167</v>
      </c>
      <c r="B9" s="11">
        <f>[5]Dezembro!$H$5</f>
        <v>23.400000000000002</v>
      </c>
      <c r="C9" s="11">
        <f>[5]Dezembro!$H$6</f>
        <v>12.24</v>
      </c>
      <c r="D9" s="11">
        <f>[5]Dezembro!$H$7</f>
        <v>12.24</v>
      </c>
      <c r="E9" s="11">
        <f>[5]Dezembro!$H$8</f>
        <v>18.720000000000002</v>
      </c>
      <c r="F9" s="11">
        <f>[5]Dezembro!$H$9</f>
        <v>20.52</v>
      </c>
      <c r="G9" s="11">
        <f>[5]Dezembro!$H$10</f>
        <v>11.879999999999999</v>
      </c>
      <c r="H9" s="11">
        <f>[5]Dezembro!$H$11</f>
        <v>13.68</v>
      </c>
      <c r="I9" s="11">
        <f>[5]Dezembro!$H$12</f>
        <v>18</v>
      </c>
      <c r="J9" s="11">
        <f>[5]Dezembro!$H$13</f>
        <v>18.720000000000002</v>
      </c>
      <c r="K9" s="11">
        <f>[5]Dezembro!$H$14</f>
        <v>9.7200000000000006</v>
      </c>
      <c r="L9" s="11">
        <f>[5]Dezembro!$H$15</f>
        <v>16.559999999999999</v>
      </c>
      <c r="M9" s="11">
        <f>[5]Dezembro!$H$16</f>
        <v>20.88</v>
      </c>
      <c r="N9" s="11">
        <f>[5]Dezembro!$H$17</f>
        <v>14.76</v>
      </c>
      <c r="O9" s="11">
        <f>[5]Dezembro!$H$18</f>
        <v>29.16</v>
      </c>
      <c r="P9" s="11">
        <f>[5]Dezembro!$H$19</f>
        <v>20.16</v>
      </c>
      <c r="Q9" s="11">
        <f>[5]Dezembro!$H$20</f>
        <v>23.040000000000003</v>
      </c>
      <c r="R9" s="11">
        <f>[5]Dezembro!$H$21</f>
        <v>23.759999999999998</v>
      </c>
      <c r="S9" s="11">
        <f>[5]Dezembro!$H$22</f>
        <v>16.920000000000002</v>
      </c>
      <c r="T9" s="11">
        <f>[5]Dezembro!$H$23</f>
        <v>18</v>
      </c>
      <c r="U9" s="11">
        <f>[5]Dezembro!$H$24</f>
        <v>26.28</v>
      </c>
      <c r="V9" s="11">
        <f>[5]Dezembro!$H$25</f>
        <v>21.6</v>
      </c>
      <c r="W9" s="11">
        <f>[5]Dezembro!$H$26</f>
        <v>11.879999999999999</v>
      </c>
      <c r="X9" s="11">
        <f>[5]Dezembro!$H$27</f>
        <v>11.520000000000001</v>
      </c>
      <c r="Y9" s="11">
        <f>[5]Dezembro!$H$28</f>
        <v>14.04</v>
      </c>
      <c r="Z9" s="11">
        <f>[5]Dezembro!$H$29</f>
        <v>18</v>
      </c>
      <c r="AA9" s="11">
        <f>[5]Dezembro!$H$30</f>
        <v>19.8</v>
      </c>
      <c r="AB9" s="11">
        <f>[5]Dezembro!$H$31</f>
        <v>23.040000000000003</v>
      </c>
      <c r="AC9" s="11">
        <f>[5]Dezembro!$H$32</f>
        <v>21.240000000000002</v>
      </c>
      <c r="AD9" s="11">
        <f>[5]Dezembro!$H$33</f>
        <v>14.76</v>
      </c>
      <c r="AE9" s="11">
        <f>[5]Dezembro!$H$34</f>
        <v>19.440000000000001</v>
      </c>
      <c r="AF9" s="11">
        <f>[5]Dezembro!$H$35</f>
        <v>16.2</v>
      </c>
      <c r="AG9" s="15">
        <f t="shared" si="5"/>
        <v>29.16</v>
      </c>
      <c r="AH9" s="126">
        <f t="shared" si="6"/>
        <v>18.069677419354846</v>
      </c>
    </row>
    <row r="10" spans="1:34" x14ac:dyDescent="0.2">
      <c r="A10" s="58" t="s">
        <v>111</v>
      </c>
      <c r="B10" s="11" t="str">
        <f>[6]Dezembro!$H$5</f>
        <v>*</v>
      </c>
      <c r="C10" s="11" t="str">
        <f>[6]Dezembro!$H$6</f>
        <v>*</v>
      </c>
      <c r="D10" s="11" t="str">
        <f>[6]Dezembro!$H$7</f>
        <v>*</v>
      </c>
      <c r="E10" s="11" t="str">
        <f>[6]Dezembro!$H$8</f>
        <v>*</v>
      </c>
      <c r="F10" s="11" t="str">
        <f>[6]Dezembro!$H$9</f>
        <v>*</v>
      </c>
      <c r="G10" s="11" t="str">
        <f>[6]Dezembro!$H$10</f>
        <v>*</v>
      </c>
      <c r="H10" s="11" t="str">
        <f>[6]Dezembro!$H$11</f>
        <v>*</v>
      </c>
      <c r="I10" s="11" t="str">
        <f>[6]Dezembro!$H$12</f>
        <v>*</v>
      </c>
      <c r="J10" s="11" t="str">
        <f>[6]Dezembro!$H$13</f>
        <v>*</v>
      </c>
      <c r="K10" s="11" t="str">
        <f>[6]Dezembro!$H$14</f>
        <v>*</v>
      </c>
      <c r="L10" s="11" t="str">
        <f>[6]Dezembro!$H$15</f>
        <v>*</v>
      </c>
      <c r="M10" s="11" t="str">
        <f>[6]Dezembro!$H$16</f>
        <v>*</v>
      </c>
      <c r="N10" s="11" t="str">
        <f>[6]Dezembro!$H$17</f>
        <v>*</v>
      </c>
      <c r="O10" s="11" t="str">
        <f>[6]Dezembro!$H$18</f>
        <v>*</v>
      </c>
      <c r="P10" s="11" t="str">
        <f>[6]Dezembro!$H$19</f>
        <v>*</v>
      </c>
      <c r="Q10" s="11" t="str">
        <f>[6]Dezembro!$H$20</f>
        <v>*</v>
      </c>
      <c r="R10" s="11" t="str">
        <f>[6]Dezembro!$H$21</f>
        <v>*</v>
      </c>
      <c r="S10" s="11" t="str">
        <f>[6]Dezembro!$H$22</f>
        <v>*</v>
      </c>
      <c r="T10" s="11" t="str">
        <f>[6]Dezembro!$H$23</f>
        <v>*</v>
      </c>
      <c r="U10" s="11" t="str">
        <f>[6]Dezembro!$H$24</f>
        <v>*</v>
      </c>
      <c r="V10" s="11" t="str">
        <f>[6]Dezembro!$H$25</f>
        <v>*</v>
      </c>
      <c r="W10" s="11" t="str">
        <f>[6]Dezembro!$H$26</f>
        <v>*</v>
      </c>
      <c r="X10" s="11" t="str">
        <f>[6]Dezembro!$H$27</f>
        <v>*</v>
      </c>
      <c r="Y10" s="11" t="str">
        <f>[6]Dezembro!$H$28</f>
        <v>*</v>
      </c>
      <c r="Z10" s="11" t="str">
        <f>[6]Dezembro!$H$29</f>
        <v>*</v>
      </c>
      <c r="AA10" s="11" t="str">
        <f>[6]Dezembro!$H$30</f>
        <v>*</v>
      </c>
      <c r="AB10" s="11" t="str">
        <f>[6]Dezembro!$H$31</f>
        <v>*</v>
      </c>
      <c r="AC10" s="11" t="str">
        <f>[6]Dezembro!$H$32</f>
        <v>*</v>
      </c>
      <c r="AD10" s="11" t="str">
        <f>[6]Dezembro!$H$33</f>
        <v>*</v>
      </c>
      <c r="AE10" s="11" t="str">
        <f>[6]Dezembro!$H$34</f>
        <v>*</v>
      </c>
      <c r="AF10" s="11" t="str">
        <f>[6]Dezembro!$H$35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[7]Dezembro!$H$5</f>
        <v>12.6</v>
      </c>
      <c r="C11" s="11">
        <f>[7]Dezembro!$H$6</f>
        <v>19.440000000000001</v>
      </c>
      <c r="D11" s="11">
        <f>[7]Dezembro!$H$7</f>
        <v>23.040000000000003</v>
      </c>
      <c r="E11" s="11">
        <f>[7]Dezembro!$H$8</f>
        <v>14.04</v>
      </c>
      <c r="F11" s="11">
        <f>[7]Dezembro!$H$9</f>
        <v>26.28</v>
      </c>
      <c r="G11" s="11">
        <f>[7]Dezembro!$H$10</f>
        <v>13.32</v>
      </c>
      <c r="H11" s="11">
        <f>[7]Dezembro!$H$11</f>
        <v>12.96</v>
      </c>
      <c r="I11" s="11">
        <f>[7]Dezembro!$H$12</f>
        <v>19.8</v>
      </c>
      <c r="J11" s="11">
        <f>[7]Dezembro!$H$13</f>
        <v>23.400000000000002</v>
      </c>
      <c r="K11" s="11">
        <f>[7]Dezembro!$H$14</f>
        <v>10.8</v>
      </c>
      <c r="L11" s="11">
        <f>[7]Dezembro!$H$15</f>
        <v>24.48</v>
      </c>
      <c r="M11" s="11">
        <f>[7]Dezembro!$H$16</f>
        <v>22.32</v>
      </c>
      <c r="N11" s="11">
        <f>[7]Dezembro!$H$17</f>
        <v>27</v>
      </c>
      <c r="O11" s="11">
        <f>[7]Dezembro!$H$18</f>
        <v>23.400000000000002</v>
      </c>
      <c r="P11" s="11">
        <f>[7]Dezembro!$H$19</f>
        <v>21.240000000000002</v>
      </c>
      <c r="Q11" s="11">
        <f>[7]Dezembro!$H$20</f>
        <v>23.759999999999998</v>
      </c>
      <c r="R11" s="11">
        <f>[7]Dezembro!$H$21</f>
        <v>19.079999999999998</v>
      </c>
      <c r="S11" s="11">
        <f>[7]Dezembro!$H$22</f>
        <v>9.3600000000000012</v>
      </c>
      <c r="T11" s="11">
        <f>[7]Dezembro!$H$23</f>
        <v>19.440000000000001</v>
      </c>
      <c r="U11" s="11">
        <f>[7]Dezembro!$H$24</f>
        <v>18.36</v>
      </c>
      <c r="V11" s="11">
        <f>[7]Dezembro!$H$25</f>
        <v>18.36</v>
      </c>
      <c r="W11" s="11">
        <f>[7]Dezembro!$H$26</f>
        <v>17.64</v>
      </c>
      <c r="X11" s="11">
        <f>[7]Dezembro!$H$27</f>
        <v>14.4</v>
      </c>
      <c r="Y11" s="11">
        <f>[7]Dezembro!$H$28</f>
        <v>14.04</v>
      </c>
      <c r="Z11" s="11">
        <f>[7]Dezembro!$H$29</f>
        <v>20.52</v>
      </c>
      <c r="AA11" s="11">
        <f>[7]Dezembro!$H$30</f>
        <v>11.16</v>
      </c>
      <c r="AB11" s="11">
        <f>[7]Dezembro!$H$31</f>
        <v>16.559999999999999</v>
      </c>
      <c r="AC11" s="11">
        <f>[7]Dezembro!$H$32</f>
        <v>18.36</v>
      </c>
      <c r="AD11" s="11">
        <f>[7]Dezembro!$H$33</f>
        <v>20.88</v>
      </c>
      <c r="AE11" s="11">
        <f>[7]Dezembro!$H$34</f>
        <v>16.559999999999999</v>
      </c>
      <c r="AF11" s="11">
        <f>[7]Dezembro!$H$35</f>
        <v>12.6</v>
      </c>
      <c r="AG11" s="15">
        <f t="shared" ref="AG11" si="7">MAX(B11:AF11)</f>
        <v>27</v>
      </c>
      <c r="AH11" s="126">
        <f t="shared" ref="AH11" si="8">AVERAGE(B11:AF11)</f>
        <v>18.232258064516127</v>
      </c>
    </row>
    <row r="12" spans="1:34" x14ac:dyDescent="0.2">
      <c r="A12" s="58" t="s">
        <v>41</v>
      </c>
      <c r="B12" s="11" t="str">
        <f>[8]Dezembro!$H$5</f>
        <v>*</v>
      </c>
      <c r="C12" s="11" t="str">
        <f>[8]Dezembro!$H$6</f>
        <v>*</v>
      </c>
      <c r="D12" s="11" t="str">
        <f>[8]Dezembro!$H$7</f>
        <v>*</v>
      </c>
      <c r="E12" s="11" t="str">
        <f>[8]Dezembro!$H$8</f>
        <v>*</v>
      </c>
      <c r="F12" s="11" t="str">
        <f>[8]Dezembro!$H$9</f>
        <v>*</v>
      </c>
      <c r="G12" s="11" t="str">
        <f>[8]Dezembro!$H$10</f>
        <v>*</v>
      </c>
      <c r="H12" s="11" t="str">
        <f>[8]Dezembro!$H$11</f>
        <v>*</v>
      </c>
      <c r="I12" s="11" t="str">
        <f>[8]Dezembro!$H$12</f>
        <v>*</v>
      </c>
      <c r="J12" s="11" t="str">
        <f>[8]Dezembro!$H$13</f>
        <v>*</v>
      </c>
      <c r="K12" s="11" t="str">
        <f>[8]Dezembro!$H$14</f>
        <v>*</v>
      </c>
      <c r="L12" s="11" t="str">
        <f>[8]Dezembro!$H$15</f>
        <v>*</v>
      </c>
      <c r="M12" s="11" t="str">
        <f>[8]Dezembro!$H$16</f>
        <v>*</v>
      </c>
      <c r="N12" s="11" t="str">
        <f>[8]Dezembro!$H$17</f>
        <v>*</v>
      </c>
      <c r="O12" s="11" t="str">
        <f>[8]Dezembro!$H$18</f>
        <v>*</v>
      </c>
      <c r="P12" s="11" t="str">
        <f>[8]Dezembro!$H$19</f>
        <v>*</v>
      </c>
      <c r="Q12" s="11" t="str">
        <f>[8]Dezembro!$H$20</f>
        <v>*</v>
      </c>
      <c r="R12" s="11" t="str">
        <f>[8]Dezembro!$H$21</f>
        <v>*</v>
      </c>
      <c r="S12" s="11" t="str">
        <f>[8]Dezembro!$H$22</f>
        <v>*</v>
      </c>
      <c r="T12" s="11" t="str">
        <f>[8]Dezembro!$H$23</f>
        <v>*</v>
      </c>
      <c r="U12" s="11" t="str">
        <f>[8]Dezembro!$H$24</f>
        <v>*</v>
      </c>
      <c r="V12" s="11" t="str">
        <f>[8]Dezembro!$H$25</f>
        <v>*</v>
      </c>
      <c r="W12" s="11" t="str">
        <f>[8]Dezembro!$H$26</f>
        <v>*</v>
      </c>
      <c r="X12" s="11" t="str">
        <f>[8]Dezembro!$H$27</f>
        <v>*</v>
      </c>
      <c r="Y12" s="11" t="str">
        <f>[8]Dezembro!$H$28</f>
        <v>*</v>
      </c>
      <c r="Z12" s="11" t="str">
        <f>[8]Dezembro!$H$29</f>
        <v>*</v>
      </c>
      <c r="AA12" s="11" t="str">
        <f>[8]Dezembro!$H$30</f>
        <v>*</v>
      </c>
      <c r="AB12" s="11" t="str">
        <f>[8]Dezembro!$H$31</f>
        <v>*</v>
      </c>
      <c r="AC12" s="11" t="str">
        <f>[8]Dezembro!$H$32</f>
        <v>*</v>
      </c>
      <c r="AD12" s="11" t="str">
        <f>[8]Dezembro!$H$33</f>
        <v>*</v>
      </c>
      <c r="AE12" s="11" t="str">
        <f>[8]Dezembro!$H$34</f>
        <v>*</v>
      </c>
      <c r="AF12" s="11" t="str">
        <f>[8]Dezembro!$H$35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 t="str">
        <f>[9]Dezembro!$H$5</f>
        <v>*</v>
      </c>
      <c r="C13" s="11" t="str">
        <f>[9]Dezembro!$H$6</f>
        <v>*</v>
      </c>
      <c r="D13" s="11" t="str">
        <f>[9]Dezembro!$H$7</f>
        <v>*</v>
      </c>
      <c r="E13" s="11" t="str">
        <f>[9]Dezembro!$H$8</f>
        <v>*</v>
      </c>
      <c r="F13" s="11" t="str">
        <f>[9]Dezembro!$H$9</f>
        <v>*</v>
      </c>
      <c r="G13" s="11" t="str">
        <f>[9]Dezembro!$H$10</f>
        <v>*</v>
      </c>
      <c r="H13" s="11" t="str">
        <f>[9]Dezembro!$H$11</f>
        <v>*</v>
      </c>
      <c r="I13" s="11" t="str">
        <f>[9]Dezembro!$H$12</f>
        <v>*</v>
      </c>
      <c r="J13" s="11" t="str">
        <f>[9]Dezembro!$H$13</f>
        <v>*</v>
      </c>
      <c r="K13" s="11" t="str">
        <f>[9]Dezembro!$H$14</f>
        <v>*</v>
      </c>
      <c r="L13" s="11" t="str">
        <f>[9]Dezembro!$H$15</f>
        <v>*</v>
      </c>
      <c r="M13" s="11" t="str">
        <f>[9]Dezembro!$H$16</f>
        <v>*</v>
      </c>
      <c r="N13" s="11" t="str">
        <f>[9]Dezembro!$H$17</f>
        <v>*</v>
      </c>
      <c r="O13" s="11" t="str">
        <f>[9]Dezembro!$H$18</f>
        <v>*</v>
      </c>
      <c r="P13" s="11" t="str">
        <f>[9]Dezembro!$H$19</f>
        <v>*</v>
      </c>
      <c r="Q13" s="11" t="str">
        <f>[9]Dezembro!$H$20</f>
        <v>*</v>
      </c>
      <c r="R13" s="11" t="str">
        <f>[9]Dezembro!$H$21</f>
        <v>*</v>
      </c>
      <c r="S13" s="11" t="str">
        <f>[9]Dezembro!$H$22</f>
        <v>*</v>
      </c>
      <c r="T13" s="11" t="str">
        <f>[9]Dezembro!$H$23</f>
        <v>*</v>
      </c>
      <c r="U13" s="11" t="str">
        <f>[9]Dezembro!$H$24</f>
        <v>*</v>
      </c>
      <c r="V13" s="11" t="str">
        <f>[9]Dezembro!$H$25</f>
        <v>*</v>
      </c>
      <c r="W13" s="11" t="str">
        <f>[9]Dezembro!$H$26</f>
        <v>*</v>
      </c>
      <c r="X13" s="11" t="str">
        <f>[9]Dezembro!$H$27</f>
        <v>*</v>
      </c>
      <c r="Y13" s="11" t="str">
        <f>[9]Dezembro!$H$28</f>
        <v>*</v>
      </c>
      <c r="Z13" s="11" t="str">
        <f>[9]Dezembro!$H$29</f>
        <v>*</v>
      </c>
      <c r="AA13" s="11" t="str">
        <f>[9]Dezembro!$H$30</f>
        <v>*</v>
      </c>
      <c r="AB13" s="11" t="str">
        <f>[9]Dezembro!$H$31</f>
        <v>*</v>
      </c>
      <c r="AC13" s="11" t="str">
        <f>[9]Dezembro!$H$32</f>
        <v>*</v>
      </c>
      <c r="AD13" s="11" t="str">
        <f>[9]Dezembro!$H$33</f>
        <v>*</v>
      </c>
      <c r="AE13" s="11" t="str">
        <f>[9]Dezembro!$H$34</f>
        <v>*</v>
      </c>
      <c r="AF13" s="11" t="str">
        <f>[9]Dezembro!$H$35</f>
        <v>*</v>
      </c>
      <c r="AG13" s="15" t="s">
        <v>226</v>
      </c>
      <c r="AH13" s="126" t="s">
        <v>226</v>
      </c>
    </row>
    <row r="14" spans="1:34" x14ac:dyDescent="0.2">
      <c r="A14" s="58" t="s">
        <v>118</v>
      </c>
      <c r="B14" s="11" t="str">
        <f>[10]Dezembro!$H$5</f>
        <v>*</v>
      </c>
      <c r="C14" s="11" t="str">
        <f>[10]Dezembro!$H$6</f>
        <v>*</v>
      </c>
      <c r="D14" s="11" t="str">
        <f>[10]Dezembro!$H$7</f>
        <v>*</v>
      </c>
      <c r="E14" s="11" t="str">
        <f>[10]Dezembro!$H$8</f>
        <v>*</v>
      </c>
      <c r="F14" s="11" t="str">
        <f>[10]Dezembro!$H$9</f>
        <v>*</v>
      </c>
      <c r="G14" s="11" t="str">
        <f>[10]Dezembro!$H$10</f>
        <v>*</v>
      </c>
      <c r="H14" s="11" t="str">
        <f>[10]Dezembro!$H$11</f>
        <v>*</v>
      </c>
      <c r="I14" s="11" t="str">
        <f>[10]Dezembro!$H$12</f>
        <v>*</v>
      </c>
      <c r="J14" s="11" t="str">
        <f>[10]Dezembro!$H$13</f>
        <v>*</v>
      </c>
      <c r="K14" s="11" t="str">
        <f>[10]Dezembro!$H$14</f>
        <v>*</v>
      </c>
      <c r="L14" s="11" t="str">
        <f>[10]Dezembro!$H$15</f>
        <v>*</v>
      </c>
      <c r="M14" s="11" t="str">
        <f>[10]Dezembro!$H$16</f>
        <v>*</v>
      </c>
      <c r="N14" s="11" t="str">
        <f>[10]Dezembro!$H$17</f>
        <v>*</v>
      </c>
      <c r="O14" s="11" t="str">
        <f>[10]Dezembro!$H$18</f>
        <v>*</v>
      </c>
      <c r="P14" s="11" t="str">
        <f>[10]Dezembro!$H$19</f>
        <v>*</v>
      </c>
      <c r="Q14" s="11" t="str">
        <f>[10]Dezembro!$H$20</f>
        <v>*</v>
      </c>
      <c r="R14" s="11" t="str">
        <f>[10]Dezembro!$H$21</f>
        <v>*</v>
      </c>
      <c r="S14" s="11" t="str">
        <f>[10]Dezembro!$H$22</f>
        <v>*</v>
      </c>
      <c r="T14" s="11" t="str">
        <f>[10]Dezembro!$H$23</f>
        <v>*</v>
      </c>
      <c r="U14" s="11" t="str">
        <f>[10]Dezembro!$H$24</f>
        <v>*</v>
      </c>
      <c r="V14" s="11" t="str">
        <f>[10]Dezembro!$H$25</f>
        <v>*</v>
      </c>
      <c r="W14" s="11" t="str">
        <f>[10]Dezembro!$H$26</f>
        <v>*</v>
      </c>
      <c r="X14" s="11" t="str">
        <f>[10]Dezembro!$H$27</f>
        <v>*</v>
      </c>
      <c r="Y14" s="11" t="str">
        <f>[10]Dezembro!$H$28</f>
        <v>*</v>
      </c>
      <c r="Z14" s="11" t="str">
        <f>[10]Dezembro!$H$29</f>
        <v>*</v>
      </c>
      <c r="AA14" s="11" t="str">
        <f>[10]Dezembro!$H$30</f>
        <v>*</v>
      </c>
      <c r="AB14" s="11" t="str">
        <f>[10]Dezembro!$H$31</f>
        <v>*</v>
      </c>
      <c r="AC14" s="11" t="str">
        <f>[10]Dezembro!$H$32</f>
        <v>*</v>
      </c>
      <c r="AD14" s="11" t="str">
        <f>[10]Dezembro!$H$33</f>
        <v>*</v>
      </c>
      <c r="AE14" s="11" t="str">
        <f>[10]Dezembro!$H$34</f>
        <v>*</v>
      </c>
      <c r="AF14" s="11" t="str">
        <f>[10]Dezembro!$H$35</f>
        <v>*</v>
      </c>
      <c r="AG14" s="15" t="s">
        <v>226</v>
      </c>
      <c r="AH14" s="126" t="s">
        <v>226</v>
      </c>
    </row>
    <row r="15" spans="1:34" x14ac:dyDescent="0.2">
      <c r="A15" s="58" t="s">
        <v>121</v>
      </c>
      <c r="B15" s="11" t="str">
        <f>[11]Dezembro!$H$5</f>
        <v>*</v>
      </c>
      <c r="C15" s="11" t="str">
        <f>[11]Dezembro!$H$6</f>
        <v>*</v>
      </c>
      <c r="D15" s="11">
        <f>[11]Dezembro!$H$7</f>
        <v>12.6</v>
      </c>
      <c r="E15" s="11" t="str">
        <f>[11]Dezembro!$H$8</f>
        <v>*</v>
      </c>
      <c r="F15" s="11" t="str">
        <f>[11]Dezembro!$H$9</f>
        <v>*</v>
      </c>
      <c r="G15" s="11" t="str">
        <f>[11]Dezembro!$H$10</f>
        <v>*</v>
      </c>
      <c r="H15" s="11" t="str">
        <f>[11]Dezembro!$H$11</f>
        <v>*</v>
      </c>
      <c r="I15" s="11" t="str">
        <f>[11]Dezembro!$H$12</f>
        <v>*</v>
      </c>
      <c r="J15" s="11">
        <f>[11]Dezembro!$H$13</f>
        <v>9</v>
      </c>
      <c r="K15" s="11">
        <f>[11]Dezembro!$H$14</f>
        <v>6.48</v>
      </c>
      <c r="L15" s="11" t="str">
        <f>[11]Dezembro!$H$15</f>
        <v>*</v>
      </c>
      <c r="M15" s="11" t="str">
        <f>[11]Dezembro!$H$16</f>
        <v>*</v>
      </c>
      <c r="N15" s="11" t="str">
        <f>[11]Dezembro!$H$17</f>
        <v>*</v>
      </c>
      <c r="O15" s="11" t="str">
        <f>[11]Dezembro!$H$18</f>
        <v>*</v>
      </c>
      <c r="P15" s="11" t="str">
        <f>[11]Dezembro!$H$19</f>
        <v>*</v>
      </c>
      <c r="Q15" s="11" t="str">
        <f>[11]Dezembro!$H$20</f>
        <v>*</v>
      </c>
      <c r="R15" s="11" t="str">
        <f>[11]Dezembro!$H$21</f>
        <v>*</v>
      </c>
      <c r="S15" s="11">
        <f>[11]Dezembro!$H$22</f>
        <v>8.2799999999999994</v>
      </c>
      <c r="T15" s="11" t="str">
        <f>[11]Dezembro!$H$23</f>
        <v>*</v>
      </c>
      <c r="U15" s="11" t="str">
        <f>[11]Dezembro!$H$24</f>
        <v>*</v>
      </c>
      <c r="V15" s="11" t="str">
        <f>[11]Dezembro!$H$25</f>
        <v>*</v>
      </c>
      <c r="W15" s="11" t="str">
        <f>[11]Dezembro!$H$26</f>
        <v>*</v>
      </c>
      <c r="X15" s="11" t="str">
        <f>[11]Dezembro!$H$27</f>
        <v>*</v>
      </c>
      <c r="Y15" s="11" t="str">
        <f>[11]Dezembro!$H$28</f>
        <v>*</v>
      </c>
      <c r="Z15" s="11" t="str">
        <f>[11]Dezembro!$H$29</f>
        <v>*</v>
      </c>
      <c r="AA15" s="11">
        <f>[11]Dezembro!$H$30</f>
        <v>9.3600000000000012</v>
      </c>
      <c r="AB15" s="11" t="str">
        <f>[11]Dezembro!$H$31</f>
        <v>*</v>
      </c>
      <c r="AC15" s="11">
        <f>[11]Dezembro!$H$32</f>
        <v>5.04</v>
      </c>
      <c r="AD15" s="11" t="str">
        <f>[11]Dezembro!$H$33</f>
        <v>*</v>
      </c>
      <c r="AE15" s="11" t="str">
        <f>[11]Dezembro!$H$34</f>
        <v>*</v>
      </c>
      <c r="AF15" s="11" t="str">
        <f>[11]Dezembro!$H$35</f>
        <v>*</v>
      </c>
      <c r="AG15" s="15">
        <f t="shared" ref="AG15" si="9">MAX(B15:AF15)</f>
        <v>12.6</v>
      </c>
      <c r="AH15" s="126">
        <f t="shared" ref="AH15" si="10">AVERAGE(B15:AF15)</f>
        <v>8.4599999999999991</v>
      </c>
    </row>
    <row r="16" spans="1:34" x14ac:dyDescent="0.2">
      <c r="A16" s="58" t="s">
        <v>168</v>
      </c>
      <c r="B16" s="11" t="str">
        <f>[12]Dezembro!$H$5</f>
        <v>*</v>
      </c>
      <c r="C16" s="11" t="str">
        <f>[12]Dezembro!$H$6</f>
        <v>*</v>
      </c>
      <c r="D16" s="11" t="str">
        <f>[12]Dezembro!$H$7</f>
        <v>*</v>
      </c>
      <c r="E16" s="11" t="str">
        <f>[12]Dezembro!$H$8</f>
        <v>*</v>
      </c>
      <c r="F16" s="11" t="str">
        <f>[12]Dezembro!$H$9</f>
        <v>*</v>
      </c>
      <c r="G16" s="11" t="str">
        <f>[12]Dezembro!$H$10</f>
        <v>*</v>
      </c>
      <c r="H16" s="11" t="str">
        <f>[12]Dezembro!$H$11</f>
        <v>*</v>
      </c>
      <c r="I16" s="11" t="str">
        <f>[12]Dezembro!$H$12</f>
        <v>*</v>
      </c>
      <c r="J16" s="11" t="str">
        <f>[12]Dezembro!$H$13</f>
        <v>*</v>
      </c>
      <c r="K16" s="11" t="str">
        <f>[12]Dezembro!$H$14</f>
        <v>*</v>
      </c>
      <c r="L16" s="11" t="str">
        <f>[12]Dezembro!$H$15</f>
        <v>*</v>
      </c>
      <c r="M16" s="11" t="str">
        <f>[12]Dezembro!$H$16</f>
        <v>*</v>
      </c>
      <c r="N16" s="11" t="str">
        <f>[12]Dezembro!$H$17</f>
        <v>*</v>
      </c>
      <c r="O16" s="11" t="str">
        <f>[12]Dezembro!$H$18</f>
        <v>*</v>
      </c>
      <c r="P16" s="11" t="str">
        <f>[12]Dezembro!$H$19</f>
        <v>*</v>
      </c>
      <c r="Q16" s="11" t="str">
        <f>[12]Dezembro!$H$20</f>
        <v>*</v>
      </c>
      <c r="R16" s="11" t="str">
        <f>[12]Dezembro!$H$21</f>
        <v>*</v>
      </c>
      <c r="S16" s="11" t="str">
        <f>[12]Dezembro!$H$22</f>
        <v>*</v>
      </c>
      <c r="T16" s="11" t="str">
        <f>[12]Dezembro!$H$23</f>
        <v>*</v>
      </c>
      <c r="U16" s="11" t="str">
        <f>[12]Dezembro!$H$24</f>
        <v>*</v>
      </c>
      <c r="V16" s="11" t="str">
        <f>[12]Dezembro!$H$25</f>
        <v>*</v>
      </c>
      <c r="W16" s="11" t="str">
        <f>[12]Dezembro!$H$26</f>
        <v>*</v>
      </c>
      <c r="X16" s="11" t="str">
        <f>[12]Dezembro!$H$27</f>
        <v>*</v>
      </c>
      <c r="Y16" s="11" t="str">
        <f>[12]Dezembro!$H$28</f>
        <v>*</v>
      </c>
      <c r="Z16" s="11" t="str">
        <f>[12]Dezembro!$H$29</f>
        <v>*</v>
      </c>
      <c r="AA16" s="11" t="str">
        <f>[12]Dezembro!$H$30</f>
        <v>*</v>
      </c>
      <c r="AB16" s="11" t="str">
        <f>[12]Dezembro!$H$31</f>
        <v>*</v>
      </c>
      <c r="AC16" s="11" t="str">
        <f>[12]Dezembro!$H$32</f>
        <v>*</v>
      </c>
      <c r="AD16" s="11" t="str">
        <f>[12]Dezembro!$H$33</f>
        <v>*</v>
      </c>
      <c r="AE16" s="11" t="str">
        <f>[12]Dezembro!$H$34</f>
        <v>*</v>
      </c>
      <c r="AF16" s="11" t="str">
        <f>[12]Dezembro!$H$35</f>
        <v>*</v>
      </c>
      <c r="AG16" s="15" t="s">
        <v>226</v>
      </c>
      <c r="AH16" s="126" t="s">
        <v>226</v>
      </c>
    </row>
    <row r="17" spans="1:38" x14ac:dyDescent="0.2">
      <c r="A17" s="58" t="s">
        <v>2</v>
      </c>
      <c r="B17" s="11">
        <f>[13]Dezembro!$H$5</f>
        <v>20.52</v>
      </c>
      <c r="C17" s="11">
        <f>[13]Dezembro!$H$6</f>
        <v>21.6</v>
      </c>
      <c r="D17" s="11">
        <f>[13]Dezembro!$H$7</f>
        <v>10.8</v>
      </c>
      <c r="E17" s="11">
        <f>[13]Dezembro!$H$8</f>
        <v>16.559999999999999</v>
      </c>
      <c r="F17" s="11">
        <f>[13]Dezembro!$H$9</f>
        <v>21.240000000000002</v>
      </c>
      <c r="G17" s="11">
        <f>[13]Dezembro!$H$10</f>
        <v>15.48</v>
      </c>
      <c r="H17" s="11">
        <f>[13]Dezembro!$H$11</f>
        <v>16.2</v>
      </c>
      <c r="I17" s="11">
        <f>[13]Dezembro!$H$12</f>
        <v>15.48</v>
      </c>
      <c r="J17" s="11">
        <f>[13]Dezembro!$H$13</f>
        <v>23.400000000000002</v>
      </c>
      <c r="K17" s="11">
        <f>[13]Dezembro!$H$14</f>
        <v>10.8</v>
      </c>
      <c r="L17" s="11">
        <f>[13]Dezembro!$H$15</f>
        <v>15.120000000000001</v>
      </c>
      <c r="M17" s="11">
        <f>[13]Dezembro!$H$16</f>
        <v>24.48</v>
      </c>
      <c r="N17" s="11">
        <f>[13]Dezembro!$H$17</f>
        <v>28.08</v>
      </c>
      <c r="O17" s="11">
        <f>[13]Dezembro!$H$18</f>
        <v>23.400000000000002</v>
      </c>
      <c r="P17" s="11">
        <f>[13]Dezembro!$H$19</f>
        <v>18.720000000000002</v>
      </c>
      <c r="Q17" s="11">
        <f>[13]Dezembro!$H$20</f>
        <v>18.36</v>
      </c>
      <c r="R17" s="11">
        <f>[13]Dezembro!$H$21</f>
        <v>15.840000000000002</v>
      </c>
      <c r="S17" s="11">
        <f>[13]Dezembro!$H$22</f>
        <v>16.559999999999999</v>
      </c>
      <c r="T17" s="11">
        <f>[13]Dezembro!$H$23</f>
        <v>17.28</v>
      </c>
      <c r="U17" s="11">
        <f>[13]Dezembro!$H$24</f>
        <v>16.920000000000002</v>
      </c>
      <c r="V17" s="11">
        <f>[13]Dezembro!$H$25</f>
        <v>26.28</v>
      </c>
      <c r="W17" s="11">
        <f>[13]Dezembro!$H$26</f>
        <v>9.3600000000000012</v>
      </c>
      <c r="X17" s="11">
        <f>[13]Dezembro!$H$27</f>
        <v>16.559999999999999</v>
      </c>
      <c r="Y17" s="11">
        <f>[13]Dezembro!$H$28</f>
        <v>11.16</v>
      </c>
      <c r="Z17" s="11">
        <f>[13]Dezembro!$H$29</f>
        <v>25.92</v>
      </c>
      <c r="AA17" s="11">
        <f>[13]Dezembro!$H$30</f>
        <v>18.36</v>
      </c>
      <c r="AB17" s="11">
        <f>[13]Dezembro!$H$31</f>
        <v>16.920000000000002</v>
      </c>
      <c r="AC17" s="11">
        <f>[13]Dezembro!$H$32</f>
        <v>19.079999999999998</v>
      </c>
      <c r="AD17" s="11">
        <f>[13]Dezembro!$H$33</f>
        <v>12.24</v>
      </c>
      <c r="AE17" s="11">
        <f>[13]Dezembro!$H$34</f>
        <v>16.920000000000002</v>
      </c>
      <c r="AF17" s="11">
        <f>[13]Dezembro!$H$35</f>
        <v>13.32</v>
      </c>
      <c r="AG17" s="15">
        <f t="shared" ref="AG17:AG23" si="11">MAX(B17:AF17)</f>
        <v>28.08</v>
      </c>
      <c r="AH17" s="126">
        <f t="shared" ref="AH17:AH23" si="12">AVERAGE(B17:AF17)</f>
        <v>17.837419354838712</v>
      </c>
      <c r="AJ17" s="12" t="s">
        <v>47</v>
      </c>
    </row>
    <row r="18" spans="1:38" x14ac:dyDescent="0.2">
      <c r="A18" s="58" t="s">
        <v>3</v>
      </c>
      <c r="B18" s="11">
        <f>[14]Dezembro!$H$5</f>
        <v>15.48</v>
      </c>
      <c r="C18" s="11">
        <f>[14]Dezembro!$H$6</f>
        <v>10.44</v>
      </c>
      <c r="D18" s="11">
        <f>[14]Dezembro!$H$7</f>
        <v>20.52</v>
      </c>
      <c r="E18" s="11">
        <f>[14]Dezembro!$H$8</f>
        <v>12.6</v>
      </c>
      <c r="F18" s="11">
        <f>[14]Dezembro!$H$9</f>
        <v>19.079999999999998</v>
      </c>
      <c r="G18" s="11">
        <f>[14]Dezembro!$H$10</f>
        <v>13.32</v>
      </c>
      <c r="H18" s="11">
        <f>[14]Dezembro!$H$11</f>
        <v>7.2</v>
      </c>
      <c r="I18" s="11">
        <f>[14]Dezembro!$H$12</f>
        <v>9</v>
      </c>
      <c r="J18" s="11">
        <f>[14]Dezembro!$H$13</f>
        <v>19.440000000000001</v>
      </c>
      <c r="K18" s="11">
        <f>[14]Dezembro!$H$14</f>
        <v>10.08</v>
      </c>
      <c r="L18" s="11">
        <f>[14]Dezembro!$H$15</f>
        <v>10.44</v>
      </c>
      <c r="M18" s="11">
        <f>[14]Dezembro!$H$16</f>
        <v>21.240000000000002</v>
      </c>
      <c r="N18" s="11">
        <f>[14]Dezembro!$H$17</f>
        <v>10.44</v>
      </c>
      <c r="O18" s="11">
        <f>[14]Dezembro!$H$18</f>
        <v>15.48</v>
      </c>
      <c r="P18" s="11">
        <f>[14]Dezembro!$H$19</f>
        <v>15.48</v>
      </c>
      <c r="Q18" s="11">
        <f>[14]Dezembro!$H$20</f>
        <v>14.04</v>
      </c>
      <c r="R18" s="11">
        <f>[14]Dezembro!$H$21</f>
        <v>16.920000000000002</v>
      </c>
      <c r="S18" s="11">
        <f>[14]Dezembro!$H$22</f>
        <v>9.7200000000000006</v>
      </c>
      <c r="T18" s="11">
        <f>[14]Dezembro!$H$23</f>
        <v>14.76</v>
      </c>
      <c r="U18" s="11">
        <f>[14]Dezembro!$H$24</f>
        <v>11.16</v>
      </c>
      <c r="V18" s="11">
        <f>[14]Dezembro!$H$25</f>
        <v>9.7200000000000006</v>
      </c>
      <c r="W18" s="11">
        <f>[14]Dezembro!$H$26</f>
        <v>30.6</v>
      </c>
      <c r="X18" s="11">
        <f>[14]Dezembro!$H$27</f>
        <v>11.520000000000001</v>
      </c>
      <c r="Y18" s="11">
        <f>[14]Dezembro!$H$28</f>
        <v>10.44</v>
      </c>
      <c r="Z18" s="11">
        <f>[14]Dezembro!$H$29</f>
        <v>16.559999999999999</v>
      </c>
      <c r="AA18" s="11">
        <f>[14]Dezembro!$H$30</f>
        <v>10.8</v>
      </c>
      <c r="AB18" s="11">
        <f>[14]Dezembro!$H$31</f>
        <v>13.68</v>
      </c>
      <c r="AC18" s="11">
        <f>[14]Dezembro!$H$32</f>
        <v>16.920000000000002</v>
      </c>
      <c r="AD18" s="11">
        <f>[14]Dezembro!$H$33</f>
        <v>24.12</v>
      </c>
      <c r="AE18" s="11">
        <f>[14]Dezembro!$H$34</f>
        <v>7.5600000000000005</v>
      </c>
      <c r="AF18" s="11">
        <f>[14]Dezembro!$H$35</f>
        <v>14.76</v>
      </c>
      <c r="AG18" s="15">
        <f>MAX(B18:AF18)</f>
        <v>30.6</v>
      </c>
      <c r="AH18" s="126">
        <f>AVERAGE(B18:AF18)</f>
        <v>14.307096774193552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[15]Dezembro!$H$5</f>
        <v>18</v>
      </c>
      <c r="C19" s="11">
        <f>[15]Dezembro!$H$6</f>
        <v>15.120000000000001</v>
      </c>
      <c r="D19" s="11">
        <f>[15]Dezembro!$H$7</f>
        <v>11.520000000000001</v>
      </c>
      <c r="E19" s="11">
        <f>[15]Dezembro!$H$8</f>
        <v>20.88</v>
      </c>
      <c r="F19" s="11">
        <f>[15]Dezembro!$H$9</f>
        <v>16.559999999999999</v>
      </c>
      <c r="G19" s="11">
        <f>[15]Dezembro!$H$10</f>
        <v>16.559999999999999</v>
      </c>
      <c r="H19" s="11">
        <f>[15]Dezembro!$H$11</f>
        <v>8.2799999999999994</v>
      </c>
      <c r="I19" s="11">
        <f>[15]Dezembro!$H$12</f>
        <v>10.8</v>
      </c>
      <c r="J19" s="11">
        <f>[15]Dezembro!$H$13</f>
        <v>19.440000000000001</v>
      </c>
      <c r="K19" s="11">
        <f>[15]Dezembro!$H$14</f>
        <v>19.440000000000001</v>
      </c>
      <c r="L19" s="11">
        <f>[15]Dezembro!$H$15</f>
        <v>16.920000000000002</v>
      </c>
      <c r="M19" s="11">
        <f>[15]Dezembro!$H$16</f>
        <v>18</v>
      </c>
      <c r="N19" s="11">
        <f>[15]Dezembro!$H$17</f>
        <v>28.44</v>
      </c>
      <c r="O19" s="11">
        <f>[15]Dezembro!$H$18</f>
        <v>14.76</v>
      </c>
      <c r="P19" s="11">
        <f>[15]Dezembro!$H$19</f>
        <v>16.920000000000002</v>
      </c>
      <c r="Q19" s="11">
        <f>[15]Dezembro!$H$20</f>
        <v>17.64</v>
      </c>
      <c r="R19" s="11">
        <f>[15]Dezembro!$H$21</f>
        <v>19.079999999999998</v>
      </c>
      <c r="S19" s="11">
        <f>[15]Dezembro!$H$22</f>
        <v>13.32</v>
      </c>
      <c r="T19" s="11">
        <f>[15]Dezembro!$H$23</f>
        <v>12.24</v>
      </c>
      <c r="U19" s="11">
        <f>[15]Dezembro!$H$24</f>
        <v>16.2</v>
      </c>
      <c r="V19" s="11">
        <f>[15]Dezembro!$H$25</f>
        <v>14.04</v>
      </c>
      <c r="W19" s="11">
        <f>[15]Dezembro!$H$26</f>
        <v>21.96</v>
      </c>
      <c r="X19" s="11">
        <f>[15]Dezembro!$H$27</f>
        <v>13.32</v>
      </c>
      <c r="Y19" s="11">
        <f>[15]Dezembro!$H$28</f>
        <v>11.520000000000001</v>
      </c>
      <c r="Z19" s="11">
        <f>[15]Dezembro!$H$29</f>
        <v>21.240000000000002</v>
      </c>
      <c r="AA19" s="11">
        <f>[15]Dezembro!$H$30</f>
        <v>18</v>
      </c>
      <c r="AB19" s="11">
        <f>[15]Dezembro!$H$31</f>
        <v>16.2</v>
      </c>
      <c r="AC19" s="11">
        <f>[15]Dezembro!$H$32</f>
        <v>14.4</v>
      </c>
      <c r="AD19" s="11">
        <f>[15]Dezembro!$H$33</f>
        <v>12.96</v>
      </c>
      <c r="AE19" s="11">
        <f>[15]Dezembro!$H$34</f>
        <v>10.8</v>
      </c>
      <c r="AF19" s="11">
        <f>[15]Dezembro!$H$35</f>
        <v>17.28</v>
      </c>
      <c r="AG19" s="15">
        <f t="shared" si="11"/>
        <v>28.44</v>
      </c>
      <c r="AH19" s="126">
        <f t="shared" si="12"/>
        <v>16.188387096774189</v>
      </c>
      <c r="AJ19" t="s">
        <v>47</v>
      </c>
    </row>
    <row r="20" spans="1:38" x14ac:dyDescent="0.2">
      <c r="A20" s="58" t="s">
        <v>5</v>
      </c>
      <c r="B20" s="11">
        <f>[16]Dezembro!$H$5</f>
        <v>18.720000000000002</v>
      </c>
      <c r="C20" s="11">
        <f>[16]Dezembro!$H$6</f>
        <v>6.84</v>
      </c>
      <c r="D20" s="11">
        <f>[16]Dezembro!$H$7</f>
        <v>11.520000000000001</v>
      </c>
      <c r="E20" s="11">
        <f>[16]Dezembro!$H$8</f>
        <v>10.8</v>
      </c>
      <c r="F20" s="11">
        <f>[16]Dezembro!$H$9</f>
        <v>26.64</v>
      </c>
      <c r="G20" s="11">
        <f>[16]Dezembro!$H$10</f>
        <v>1.8</v>
      </c>
      <c r="H20" s="11">
        <f>[16]Dezembro!$H$11</f>
        <v>0.72000000000000008</v>
      </c>
      <c r="I20" s="11">
        <f>[16]Dezembro!$H$12</f>
        <v>6.84</v>
      </c>
      <c r="J20" s="11">
        <f>[16]Dezembro!$H$13</f>
        <v>5.4</v>
      </c>
      <c r="K20" s="11">
        <f>[16]Dezembro!$H$14</f>
        <v>0.36000000000000004</v>
      </c>
      <c r="L20" s="11">
        <f>[16]Dezembro!$H$15</f>
        <v>7.9200000000000008</v>
      </c>
      <c r="M20" s="11">
        <f>[16]Dezembro!$H$16</f>
        <v>7.9200000000000008</v>
      </c>
      <c r="N20" s="11">
        <f>[16]Dezembro!$H$17</f>
        <v>11.879999999999999</v>
      </c>
      <c r="O20" s="11">
        <f>[16]Dezembro!$H$18</f>
        <v>2.8800000000000003</v>
      </c>
      <c r="P20" s="11">
        <f>[16]Dezembro!$H$19</f>
        <v>15.120000000000001</v>
      </c>
      <c r="Q20" s="11">
        <f>[16]Dezembro!$H$20</f>
        <v>17.28</v>
      </c>
      <c r="R20" s="11">
        <f>[16]Dezembro!$H$21</f>
        <v>6.84</v>
      </c>
      <c r="S20" s="11">
        <f>[16]Dezembro!$H$22</f>
        <v>0</v>
      </c>
      <c r="T20" s="11">
        <f>[16]Dezembro!$H$23</f>
        <v>5.7600000000000007</v>
      </c>
      <c r="U20" s="11">
        <f>[16]Dezembro!$H$24</f>
        <v>20.52</v>
      </c>
      <c r="V20" s="11">
        <f>[16]Dezembro!$H$25</f>
        <v>11.16</v>
      </c>
      <c r="W20" s="11">
        <f>[16]Dezembro!$H$26</f>
        <v>2.16</v>
      </c>
      <c r="X20" s="11">
        <f>[16]Dezembro!$H$27</f>
        <v>7.2</v>
      </c>
      <c r="Y20" s="11">
        <f>[16]Dezembro!$H$28</f>
        <v>0.72000000000000008</v>
      </c>
      <c r="Z20" s="11">
        <f>[16]Dezembro!$H$29</f>
        <v>8.64</v>
      </c>
      <c r="AA20" s="11">
        <f>[16]Dezembro!$H$30</f>
        <v>20.16</v>
      </c>
      <c r="AB20" s="11">
        <f>[16]Dezembro!$H$31</f>
        <v>6.12</v>
      </c>
      <c r="AC20" s="11">
        <f>[16]Dezembro!$H$32</f>
        <v>18</v>
      </c>
      <c r="AD20" s="11">
        <f>[16]Dezembro!$H$33</f>
        <v>8.64</v>
      </c>
      <c r="AE20" s="11">
        <f>[16]Dezembro!$H$34</f>
        <v>2.8800000000000003</v>
      </c>
      <c r="AF20" s="11">
        <f>[16]Dezembro!$H$35</f>
        <v>19.8</v>
      </c>
      <c r="AG20" s="15">
        <f t="shared" si="11"/>
        <v>26.64</v>
      </c>
      <c r="AH20" s="126">
        <f t="shared" si="12"/>
        <v>9.3948387096774173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[17]Dezembro!$H$5</f>
        <v>35.28</v>
      </c>
      <c r="C21" s="11">
        <f>[17]Dezembro!$H$6</f>
        <v>18.720000000000002</v>
      </c>
      <c r="D21" s="11">
        <f>[17]Dezembro!$H$7</f>
        <v>22.32</v>
      </c>
      <c r="E21" s="11">
        <f>[17]Dezembro!$H$8</f>
        <v>29.16</v>
      </c>
      <c r="F21" s="11">
        <f>[17]Dezembro!$H$9</f>
        <v>22.32</v>
      </c>
      <c r="G21" s="11">
        <f>[17]Dezembro!$H$10</f>
        <v>23.759999999999998</v>
      </c>
      <c r="H21" s="11">
        <f>[17]Dezembro!$H$11</f>
        <v>14.04</v>
      </c>
      <c r="I21" s="11">
        <f>[17]Dezembro!$H$12</f>
        <v>21.96</v>
      </c>
      <c r="J21" s="11">
        <f>[17]Dezembro!$H$13</f>
        <v>26.28</v>
      </c>
      <c r="K21" s="11">
        <f>[17]Dezembro!$H$14</f>
        <v>24.48</v>
      </c>
      <c r="L21" s="11">
        <f>[17]Dezembro!$H$15</f>
        <v>21.96</v>
      </c>
      <c r="M21" s="11">
        <f>[17]Dezembro!$H$16</f>
        <v>23.040000000000003</v>
      </c>
      <c r="N21" s="11">
        <f>[17]Dezembro!$H$17</f>
        <v>28.08</v>
      </c>
      <c r="O21" s="11">
        <f>[17]Dezembro!$H$18</f>
        <v>22.32</v>
      </c>
      <c r="P21" s="11">
        <f>[17]Dezembro!$H$19</f>
        <v>24.840000000000003</v>
      </c>
      <c r="Q21" s="11">
        <f>[17]Dezembro!$H$20</f>
        <v>28.08</v>
      </c>
      <c r="R21" s="11">
        <f>[17]Dezembro!$H$21</f>
        <v>30.96</v>
      </c>
      <c r="S21" s="11">
        <f>[17]Dezembro!$H$22</f>
        <v>21.96</v>
      </c>
      <c r="T21" s="11">
        <f>[17]Dezembro!$H$23</f>
        <v>27.720000000000002</v>
      </c>
      <c r="U21" s="11">
        <f>[17]Dezembro!$H$24</f>
        <v>28.08</v>
      </c>
      <c r="V21" s="11">
        <f>[17]Dezembro!$H$25</f>
        <v>20.16</v>
      </c>
      <c r="W21" s="11">
        <f>[17]Dezembro!$H$26</f>
        <v>19.8</v>
      </c>
      <c r="X21" s="11">
        <f>[17]Dezembro!$H$27</f>
        <v>19.440000000000001</v>
      </c>
      <c r="Y21" s="11">
        <f>[17]Dezembro!$H$28</f>
        <v>20.16</v>
      </c>
      <c r="Z21" s="11">
        <f>[17]Dezembro!$H$29</f>
        <v>28.8</v>
      </c>
      <c r="AA21" s="11">
        <f>[17]Dezembro!$H$30</f>
        <v>32.04</v>
      </c>
      <c r="AB21" s="11">
        <f>[17]Dezembro!$H$31</f>
        <v>34.200000000000003</v>
      </c>
      <c r="AC21" s="11">
        <f>[17]Dezembro!$H$32</f>
        <v>19.440000000000001</v>
      </c>
      <c r="AD21" s="11">
        <f>[17]Dezembro!$H$33</f>
        <v>16.559999999999999</v>
      </c>
      <c r="AE21" s="11">
        <f>[17]Dezembro!$H$34</f>
        <v>15.840000000000002</v>
      </c>
      <c r="AF21" s="11">
        <f>[17]Dezembro!$H$35</f>
        <v>20.16</v>
      </c>
      <c r="AG21" s="15">
        <f>MAX(B21:AF21)</f>
        <v>35.28</v>
      </c>
      <c r="AH21" s="126">
        <f>AVERAGE(B21:AF21)</f>
        <v>23.934193548387089</v>
      </c>
    </row>
    <row r="22" spans="1:38" x14ac:dyDescent="0.2">
      <c r="A22" s="58" t="s">
        <v>6</v>
      </c>
      <c r="B22" s="11">
        <f>[18]Dezembro!$H$5</f>
        <v>19.440000000000001</v>
      </c>
      <c r="C22" s="11">
        <f>[18]Dezembro!$H$6</f>
        <v>16.559999999999999</v>
      </c>
      <c r="D22" s="11">
        <f>[18]Dezembro!$H$7</f>
        <v>8.2799999999999994</v>
      </c>
      <c r="E22" s="11">
        <f>[18]Dezembro!$H$8</f>
        <v>13.32</v>
      </c>
      <c r="F22" s="11">
        <f>[18]Dezembro!$H$9</f>
        <v>20.52</v>
      </c>
      <c r="G22" s="11">
        <f>[18]Dezembro!$H$10</f>
        <v>12.24</v>
      </c>
      <c r="H22" s="11">
        <f>[18]Dezembro!$H$11</f>
        <v>4.6800000000000006</v>
      </c>
      <c r="I22" s="11">
        <f>[18]Dezembro!$H$12</f>
        <v>7.5600000000000005</v>
      </c>
      <c r="J22" s="11">
        <f>[18]Dezembro!$H$13</f>
        <v>14.76</v>
      </c>
      <c r="K22" s="11">
        <f>[18]Dezembro!$H$14</f>
        <v>9</v>
      </c>
      <c r="L22" s="11">
        <f>[18]Dezembro!$H$15</f>
        <v>13.68</v>
      </c>
      <c r="M22" s="11">
        <f>[18]Dezembro!$H$16</f>
        <v>11.879999999999999</v>
      </c>
      <c r="N22" s="11">
        <f>[18]Dezembro!$H$17</f>
        <v>14.76</v>
      </c>
      <c r="O22" s="11">
        <f>[18]Dezembro!$H$18</f>
        <v>12.96</v>
      </c>
      <c r="P22" s="11">
        <f>[18]Dezembro!$H$19</f>
        <v>12.24</v>
      </c>
      <c r="Q22" s="11">
        <f>[18]Dezembro!$H$20</f>
        <v>19.8</v>
      </c>
      <c r="R22" s="11">
        <f>[18]Dezembro!$H$21</f>
        <v>11.16</v>
      </c>
      <c r="S22" s="11">
        <f>[18]Dezembro!$H$22</f>
        <v>5.7600000000000007</v>
      </c>
      <c r="T22" s="11">
        <f>[18]Dezembro!$H$23</f>
        <v>18.36</v>
      </c>
      <c r="U22" s="11">
        <f>[18]Dezembro!$H$24</f>
        <v>10.8</v>
      </c>
      <c r="V22" s="11">
        <f>[18]Dezembro!$H$25</f>
        <v>11.16</v>
      </c>
      <c r="W22" s="11">
        <f>[18]Dezembro!$H$26</f>
        <v>11.879999999999999</v>
      </c>
      <c r="X22" s="11">
        <f>[18]Dezembro!$H$27</f>
        <v>7.5600000000000005</v>
      </c>
      <c r="Y22" s="11">
        <f>[18]Dezembro!$H$28</f>
        <v>3.6</v>
      </c>
      <c r="Z22" s="11">
        <f>[18]Dezembro!$H$29</f>
        <v>8.2799999999999994</v>
      </c>
      <c r="AA22" s="11">
        <f>[18]Dezembro!$H$30</f>
        <v>24.840000000000003</v>
      </c>
      <c r="AB22" s="11">
        <f>[18]Dezembro!$H$31</f>
        <v>10.08</v>
      </c>
      <c r="AC22" s="11">
        <f>[18]Dezembro!$H$32</f>
        <v>8.64</v>
      </c>
      <c r="AD22" s="11">
        <f>[18]Dezembro!$H$33</f>
        <v>6.48</v>
      </c>
      <c r="AE22" s="11">
        <f>[18]Dezembro!$H$34</f>
        <v>10.08</v>
      </c>
      <c r="AF22" s="11">
        <f>[18]Dezembro!$H$35</f>
        <v>14.04</v>
      </c>
      <c r="AG22" s="15">
        <f t="shared" si="11"/>
        <v>24.840000000000003</v>
      </c>
      <c r="AH22" s="126">
        <f t="shared" si="12"/>
        <v>12.07741935483871</v>
      </c>
    </row>
    <row r="23" spans="1:38" x14ac:dyDescent="0.2">
      <c r="A23" s="58" t="s">
        <v>7</v>
      </c>
      <c r="B23" s="11">
        <f>[19]Dezembro!$H$5</f>
        <v>19.8</v>
      </c>
      <c r="C23" s="11">
        <f>[19]Dezembro!$H$6</f>
        <v>11.879999999999999</v>
      </c>
      <c r="D23" s="11">
        <f>[19]Dezembro!$H$7</f>
        <v>12.96</v>
      </c>
      <c r="E23" s="11">
        <f>[19]Dezembro!$H$8</f>
        <v>19.8</v>
      </c>
      <c r="F23" s="11">
        <f>[19]Dezembro!$H$9</f>
        <v>14.4</v>
      </c>
      <c r="G23" s="11">
        <f>[19]Dezembro!$H$10</f>
        <v>14.04</v>
      </c>
      <c r="H23" s="11">
        <f>[19]Dezembro!$H$11</f>
        <v>15.120000000000001</v>
      </c>
      <c r="I23" s="11">
        <f>[19]Dezembro!$H$12</f>
        <v>16.559999999999999</v>
      </c>
      <c r="J23" s="11">
        <f>[19]Dezembro!$H$13</f>
        <v>13.32</v>
      </c>
      <c r="K23" s="11">
        <f>[19]Dezembro!$H$14</f>
        <v>13.32</v>
      </c>
      <c r="L23" s="11">
        <f>[19]Dezembro!$H$15</f>
        <v>20.16</v>
      </c>
      <c r="M23" s="11">
        <f>[19]Dezembro!$H$16</f>
        <v>19.440000000000001</v>
      </c>
      <c r="N23" s="11">
        <f>[19]Dezembro!$H$17</f>
        <v>23.040000000000003</v>
      </c>
      <c r="O23" s="11">
        <f>[19]Dezembro!$H$18</f>
        <v>16.2</v>
      </c>
      <c r="P23" s="11">
        <f>[19]Dezembro!$H$19</f>
        <v>17.64</v>
      </c>
      <c r="Q23" s="11">
        <f>[19]Dezembro!$H$20</f>
        <v>14.76</v>
      </c>
      <c r="R23" s="11">
        <f>[19]Dezembro!$H$21</f>
        <v>10.44</v>
      </c>
      <c r="S23" s="11">
        <f>[19]Dezembro!$H$22</f>
        <v>18.36</v>
      </c>
      <c r="T23" s="11">
        <f>[19]Dezembro!$H$23</f>
        <v>12.96</v>
      </c>
      <c r="U23" s="11">
        <f>[19]Dezembro!$H$24</f>
        <v>20.52</v>
      </c>
      <c r="V23" s="11">
        <f>[19]Dezembro!$H$25</f>
        <v>23.040000000000003</v>
      </c>
      <c r="W23" s="11">
        <f>[19]Dezembro!$H$26</f>
        <v>12.6</v>
      </c>
      <c r="X23" s="11">
        <f>[19]Dezembro!$H$27</f>
        <v>12.24</v>
      </c>
      <c r="Y23" s="11">
        <f>[19]Dezembro!$H$28</f>
        <v>12.6</v>
      </c>
      <c r="Z23" s="11">
        <f>[19]Dezembro!$H$29</f>
        <v>13.68</v>
      </c>
      <c r="AA23" s="11">
        <f>[19]Dezembro!$H$30</f>
        <v>12.96</v>
      </c>
      <c r="AB23" s="11">
        <f>[19]Dezembro!$H$31</f>
        <v>15.48</v>
      </c>
      <c r="AC23" s="11">
        <f>[19]Dezembro!$H$32</f>
        <v>14.04</v>
      </c>
      <c r="AD23" s="11">
        <f>[19]Dezembro!$H$33</f>
        <v>13.32</v>
      </c>
      <c r="AE23" s="11">
        <f>[19]Dezembro!$H$34</f>
        <v>10.44</v>
      </c>
      <c r="AF23" s="11">
        <f>[19]Dezembro!$H$35</f>
        <v>19.079999999999998</v>
      </c>
      <c r="AG23" s="15">
        <f t="shared" si="11"/>
        <v>23.040000000000003</v>
      </c>
      <c r="AH23" s="126">
        <f t="shared" si="12"/>
        <v>15.619354838709677</v>
      </c>
    </row>
    <row r="24" spans="1:38" x14ac:dyDescent="0.2">
      <c r="A24" s="58" t="s">
        <v>169</v>
      </c>
      <c r="B24" s="11" t="str">
        <f>[20]Dezembro!$H$5</f>
        <v>*</v>
      </c>
      <c r="C24" s="11" t="str">
        <f>[20]Dezembro!$H$6</f>
        <v>*</v>
      </c>
      <c r="D24" s="11" t="str">
        <f>[20]Dezembro!$H$7</f>
        <v>*</v>
      </c>
      <c r="E24" s="11" t="str">
        <f>[20]Dezembro!$H$8</f>
        <v>*</v>
      </c>
      <c r="F24" s="11" t="str">
        <f>[20]Dezembro!$H$9</f>
        <v>*</v>
      </c>
      <c r="G24" s="11" t="str">
        <f>[20]Dezembro!$H$10</f>
        <v>*</v>
      </c>
      <c r="H24" s="11" t="str">
        <f>[20]Dezembro!$H$11</f>
        <v>*</v>
      </c>
      <c r="I24" s="11" t="str">
        <f>[20]Dezembro!$H$12</f>
        <v>*</v>
      </c>
      <c r="J24" s="11" t="str">
        <f>[20]Dezembro!$H$13</f>
        <v>*</v>
      </c>
      <c r="K24" s="11" t="str">
        <f>[20]Dezembro!$H$14</f>
        <v>*</v>
      </c>
      <c r="L24" s="11" t="str">
        <f>[20]Dezembro!$H$15</f>
        <v>*</v>
      </c>
      <c r="M24" s="11" t="str">
        <f>[20]Dezembro!$H$16</f>
        <v>*</v>
      </c>
      <c r="N24" s="11" t="str">
        <f>[20]Dezembro!$H$17</f>
        <v>*</v>
      </c>
      <c r="O24" s="11" t="str">
        <f>[20]Dezembro!$H$18</f>
        <v>*</v>
      </c>
      <c r="P24" s="11" t="str">
        <f>[20]Dezembro!$H$19</f>
        <v>*</v>
      </c>
      <c r="Q24" s="11" t="str">
        <f>[20]Dezembro!$H$20</f>
        <v>*</v>
      </c>
      <c r="R24" s="11" t="str">
        <f>[20]Dezembro!$H$21</f>
        <v>*</v>
      </c>
      <c r="S24" s="11" t="str">
        <f>[20]Dezembro!$H$22</f>
        <v>*</v>
      </c>
      <c r="T24" s="11" t="str">
        <f>[20]Dezembro!$H$23</f>
        <v>*</v>
      </c>
      <c r="U24" s="11" t="str">
        <f>[20]Dezembro!$H$24</f>
        <v>*</v>
      </c>
      <c r="V24" s="11" t="str">
        <f>[20]Dezembro!$H$25</f>
        <v>*</v>
      </c>
      <c r="W24" s="11" t="str">
        <f>[20]Dezembro!$H$25</f>
        <v>*</v>
      </c>
      <c r="X24" s="11" t="str">
        <f>[20]Dezembro!$H$27</f>
        <v>*</v>
      </c>
      <c r="Y24" s="11" t="str">
        <f>[20]Dezembro!$H$28</f>
        <v>*</v>
      </c>
      <c r="Z24" s="11" t="str">
        <f>[20]Dezembro!$H$29</f>
        <v>*</v>
      </c>
      <c r="AA24" s="11" t="str">
        <f>[20]Dezembro!$H$30</f>
        <v>*</v>
      </c>
      <c r="AB24" s="11" t="str">
        <f>[20]Dezembro!$H$31</f>
        <v>*</v>
      </c>
      <c r="AC24" s="11" t="str">
        <f>[20]Dezembro!$H$32</f>
        <v>*</v>
      </c>
      <c r="AD24" s="11" t="str">
        <f>[20]Dezembro!$H$33</f>
        <v>*</v>
      </c>
      <c r="AE24" s="11" t="str">
        <f>[20]Dezembro!$H$34</f>
        <v>*</v>
      </c>
      <c r="AF24" s="11" t="str">
        <f>[20]Dezembro!$H$35</f>
        <v>*</v>
      </c>
      <c r="AG24" s="93" t="s">
        <v>226</v>
      </c>
      <c r="AH24" s="116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[21]Dezembro!$H$5</f>
        <v>27.720000000000002</v>
      </c>
      <c r="C25" s="11">
        <f>[21]Dezembro!$H$6</f>
        <v>13.32</v>
      </c>
      <c r="D25" s="11">
        <f>[21]Dezembro!$H$7</f>
        <v>22.32</v>
      </c>
      <c r="E25" s="11">
        <f>[21]Dezembro!$H$8</f>
        <v>20.52</v>
      </c>
      <c r="F25" s="11">
        <f>[21]Dezembro!$H$9</f>
        <v>21.96</v>
      </c>
      <c r="G25" s="11">
        <f>[21]Dezembro!$H$10</f>
        <v>18.36</v>
      </c>
      <c r="H25" s="11">
        <f>[21]Dezembro!$H$11</f>
        <v>16.559999999999999</v>
      </c>
      <c r="I25" s="11">
        <f>[21]Dezembro!$H$12</f>
        <v>23.759999999999998</v>
      </c>
      <c r="J25" s="11">
        <f>[21]Dezembro!$H$13</f>
        <v>20.16</v>
      </c>
      <c r="K25" s="11">
        <f>[21]Dezembro!$H$14</f>
        <v>10.44</v>
      </c>
      <c r="L25" s="11">
        <f>[21]Dezembro!$H$15</f>
        <v>21.6</v>
      </c>
      <c r="M25" s="11">
        <f>[21]Dezembro!$H$16</f>
        <v>28.8</v>
      </c>
      <c r="N25" s="11">
        <f>[21]Dezembro!$H$17</f>
        <v>9.7200000000000006</v>
      </c>
      <c r="O25" s="11">
        <f>[21]Dezembro!$H$18</f>
        <v>31.319999999999997</v>
      </c>
      <c r="P25" s="11">
        <f>[21]Dezembro!$H$19</f>
        <v>29.52</v>
      </c>
      <c r="Q25" s="11">
        <f>[21]Dezembro!$H$20</f>
        <v>23.400000000000002</v>
      </c>
      <c r="R25" s="11">
        <f>[21]Dezembro!$H$21</f>
        <v>29.52</v>
      </c>
      <c r="S25" s="11">
        <f>[21]Dezembro!$H$22</f>
        <v>11.879999999999999</v>
      </c>
      <c r="T25" s="11">
        <f>[21]Dezembro!$H$23</f>
        <v>15.48</v>
      </c>
      <c r="U25" s="11">
        <f>[21]Dezembro!$H$24</f>
        <v>29.52</v>
      </c>
      <c r="V25" s="11">
        <f>[21]Dezembro!$H$25</f>
        <v>22.68</v>
      </c>
      <c r="W25" s="11">
        <f>[21]Dezembro!$H$26</f>
        <v>14.76</v>
      </c>
      <c r="X25" s="11">
        <f>[21]Dezembro!$H$27</f>
        <v>17.64</v>
      </c>
      <c r="Y25" s="11">
        <f>[21]Dezembro!$H$28</f>
        <v>14.04</v>
      </c>
      <c r="Z25" s="11">
        <f>[21]Dezembro!$H$29</f>
        <v>23.759999999999998</v>
      </c>
      <c r="AA25" s="11">
        <f>[21]Dezembro!$H$30</f>
        <v>18</v>
      </c>
      <c r="AB25" s="11">
        <f>[21]Dezembro!$H$31</f>
        <v>29.52</v>
      </c>
      <c r="AC25" s="11">
        <f>[21]Dezembro!$H$32</f>
        <v>25.92</v>
      </c>
      <c r="AD25" s="11">
        <f>[21]Dezembro!$H$33</f>
        <v>14.76</v>
      </c>
      <c r="AE25" s="11">
        <f>[21]Dezembro!$H$34</f>
        <v>7.9200000000000008</v>
      </c>
      <c r="AF25" s="11">
        <f>[21]Dezembro!$H$35</f>
        <v>31.680000000000003</v>
      </c>
      <c r="AG25" s="15">
        <f t="shared" ref="AG25:AG26" si="13">MAX(B25:AF25)</f>
        <v>31.680000000000003</v>
      </c>
      <c r="AH25" s="126">
        <f t="shared" ref="AH25:AH26" si="14">AVERAGE(B25:AF25)</f>
        <v>20.856774193548382</v>
      </c>
      <c r="AI25" s="12" t="s">
        <v>47</v>
      </c>
    </row>
    <row r="26" spans="1:38" x14ac:dyDescent="0.2">
      <c r="A26" s="58" t="s">
        <v>171</v>
      </c>
      <c r="B26" s="11">
        <f>[22]Dezembro!$H$5</f>
        <v>20.88</v>
      </c>
      <c r="C26" s="11">
        <f>[22]Dezembro!$H$6</f>
        <v>18.36</v>
      </c>
      <c r="D26" s="11">
        <f>[22]Dezembro!$H$7</f>
        <v>14.04</v>
      </c>
      <c r="E26" s="11">
        <f>[22]Dezembro!$H$8</f>
        <v>18</v>
      </c>
      <c r="F26" s="11">
        <f>[22]Dezembro!$H$9</f>
        <v>15.48</v>
      </c>
      <c r="G26" s="11">
        <f>[22]Dezembro!$H$10</f>
        <v>9.3600000000000012</v>
      </c>
      <c r="H26" s="11">
        <f>[22]Dezembro!$H$11</f>
        <v>10.8</v>
      </c>
      <c r="I26" s="11">
        <f>[22]Dezembro!$H$12</f>
        <v>13.68</v>
      </c>
      <c r="J26" s="11">
        <f>[22]Dezembro!$H$13</f>
        <v>13.68</v>
      </c>
      <c r="K26" s="11">
        <f>[22]Dezembro!$H$14</f>
        <v>9.3600000000000012</v>
      </c>
      <c r="L26" s="11">
        <f>[22]Dezembro!$H$15</f>
        <v>18.36</v>
      </c>
      <c r="M26" s="11">
        <f>[22]Dezembro!$H$16</f>
        <v>19.440000000000001</v>
      </c>
      <c r="N26" s="11">
        <f>[22]Dezembro!$H$17</f>
        <v>17.28</v>
      </c>
      <c r="O26" s="11">
        <f>[22]Dezembro!$H$18</f>
        <v>14.4</v>
      </c>
      <c r="P26" s="11">
        <f>[22]Dezembro!$H$19</f>
        <v>16.920000000000002</v>
      </c>
      <c r="Q26" s="11">
        <f>[22]Dezembro!$H$20</f>
        <v>15.120000000000001</v>
      </c>
      <c r="R26" s="11">
        <f>[22]Dezembro!$H$21</f>
        <v>14.04</v>
      </c>
      <c r="S26" s="11">
        <f>[22]Dezembro!$H$22</f>
        <v>7.9200000000000008</v>
      </c>
      <c r="T26" s="11">
        <f>[22]Dezembro!$H$23</f>
        <v>14.4</v>
      </c>
      <c r="U26" s="11">
        <f>[22]Dezembro!$H$24</f>
        <v>25.56</v>
      </c>
      <c r="V26" s="11">
        <f>[22]Dezembro!$H$25</f>
        <v>15.48</v>
      </c>
      <c r="W26" s="11">
        <f>[22]Dezembro!$H$26</f>
        <v>10.08</v>
      </c>
      <c r="X26" s="11">
        <f>[22]Dezembro!$H$27</f>
        <v>16.920000000000002</v>
      </c>
      <c r="Y26" s="11">
        <f>[22]Dezembro!$H$28</f>
        <v>10.8</v>
      </c>
      <c r="Z26" s="11">
        <f>[22]Dezembro!$H$29</f>
        <v>16.2</v>
      </c>
      <c r="AA26" s="11">
        <f>[22]Dezembro!$H$30</f>
        <v>18.720000000000002</v>
      </c>
      <c r="AB26" s="11">
        <f>[22]Dezembro!$H$31</f>
        <v>17.28</v>
      </c>
      <c r="AC26" s="11">
        <f>[22]Dezembro!$H$32</f>
        <v>13.68</v>
      </c>
      <c r="AD26" s="11">
        <f>[22]Dezembro!$H$33</f>
        <v>15.120000000000001</v>
      </c>
      <c r="AE26" s="11">
        <f>[22]Dezembro!$H$34</f>
        <v>9.7200000000000006</v>
      </c>
      <c r="AF26" s="11">
        <f>[22]Dezembro!$H$35</f>
        <v>22.68</v>
      </c>
      <c r="AG26" s="15">
        <f t="shared" si="13"/>
        <v>25.56</v>
      </c>
      <c r="AH26" s="126">
        <f t="shared" si="14"/>
        <v>15.282580645161294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[23]Dezembro!$H$5</f>
        <v>18</v>
      </c>
      <c r="C27" s="11">
        <f>[23]Dezembro!$H$6</f>
        <v>15.840000000000002</v>
      </c>
      <c r="D27" s="11">
        <f>[23]Dezembro!$H$7</f>
        <v>17.64</v>
      </c>
      <c r="E27" s="11">
        <f>[23]Dezembro!$H$8</f>
        <v>22.68</v>
      </c>
      <c r="F27" s="11">
        <f>[23]Dezembro!$H$9</f>
        <v>18</v>
      </c>
      <c r="G27" s="11">
        <f>[23]Dezembro!$H$10</f>
        <v>11.879999999999999</v>
      </c>
      <c r="H27" s="11">
        <f>[23]Dezembro!$H$11</f>
        <v>15.120000000000001</v>
      </c>
      <c r="I27" s="11">
        <f>[23]Dezembro!$H$12</f>
        <v>18</v>
      </c>
      <c r="J27" s="11">
        <f>[23]Dezembro!$H$13</f>
        <v>25.56</v>
      </c>
      <c r="K27" s="11">
        <f>[23]Dezembro!$H$14</f>
        <v>8.64</v>
      </c>
      <c r="L27" s="11">
        <f>[23]Dezembro!$H$15</f>
        <v>13.32</v>
      </c>
      <c r="M27" s="11">
        <f>[23]Dezembro!$H$16</f>
        <v>26.64</v>
      </c>
      <c r="N27" s="11">
        <f>[23]Dezembro!$H$17</f>
        <v>9.7200000000000006</v>
      </c>
      <c r="O27" s="11">
        <f>[23]Dezembro!$H$18</f>
        <v>25.2</v>
      </c>
      <c r="P27" s="11">
        <f>[23]Dezembro!$H$19</f>
        <v>18</v>
      </c>
      <c r="Q27" s="11">
        <f>[23]Dezembro!$H$20</f>
        <v>13.32</v>
      </c>
      <c r="R27" s="11">
        <f>[23]Dezembro!$H$21</f>
        <v>16.2</v>
      </c>
      <c r="S27" s="11">
        <f>[23]Dezembro!$H$22</f>
        <v>7.5600000000000005</v>
      </c>
      <c r="T27" s="11">
        <f>[23]Dezembro!$H$23</f>
        <v>16.920000000000002</v>
      </c>
      <c r="U27" s="11">
        <f>[23]Dezembro!$H$24</f>
        <v>30.6</v>
      </c>
      <c r="V27" s="11">
        <f>[23]Dezembro!$H$25</f>
        <v>19.8</v>
      </c>
      <c r="W27" s="11">
        <f>[23]Dezembro!$H$26</f>
        <v>8.2799999999999994</v>
      </c>
      <c r="X27" s="11">
        <f>[23]Dezembro!$H$27</f>
        <v>18</v>
      </c>
      <c r="Y27" s="11">
        <f>[23]Dezembro!$H$28</f>
        <v>12.24</v>
      </c>
      <c r="Z27" s="11">
        <f>[23]Dezembro!$H$29</f>
        <v>15.120000000000001</v>
      </c>
      <c r="AA27" s="11">
        <f>[23]Dezembro!$H$30</f>
        <v>13.68</v>
      </c>
      <c r="AB27" s="11">
        <f>[23]Dezembro!$H$31</f>
        <v>15.48</v>
      </c>
      <c r="AC27" s="11">
        <f>[23]Dezembro!$H$32</f>
        <v>18.720000000000002</v>
      </c>
      <c r="AD27" s="11">
        <f>[23]Dezembro!$H$33</f>
        <v>12.96</v>
      </c>
      <c r="AE27" s="11">
        <f>[23]Dezembro!$H$34</f>
        <v>10.8</v>
      </c>
      <c r="AF27" s="11">
        <f>[23]Dezembro!$H$35</f>
        <v>27.720000000000002</v>
      </c>
      <c r="AG27" s="15">
        <f t="shared" ref="AG27:AG29" si="15">MAX(B27:AF27)</f>
        <v>30.6</v>
      </c>
      <c r="AH27" s="126">
        <f>AVERAGE(B27:AF27)</f>
        <v>16.827096774193553</v>
      </c>
      <c r="AK27" t="s">
        <v>47</v>
      </c>
    </row>
    <row r="28" spans="1:38" x14ac:dyDescent="0.2">
      <c r="A28" s="58" t="s">
        <v>9</v>
      </c>
      <c r="B28" s="11">
        <f>[24]Dezembro!$H$5</f>
        <v>13.68</v>
      </c>
      <c r="C28" s="11">
        <f>[24]Dezembro!$H$6</f>
        <v>16.920000000000002</v>
      </c>
      <c r="D28" s="11">
        <f>[24]Dezembro!$H$7</f>
        <v>19.8</v>
      </c>
      <c r="E28" s="11">
        <f>[24]Dezembro!$H$8</f>
        <v>19.079999999999998</v>
      </c>
      <c r="F28" s="11">
        <f>[24]Dezembro!$H$9</f>
        <v>23.040000000000003</v>
      </c>
      <c r="G28" s="11">
        <f>[24]Dezembro!$H$10</f>
        <v>13.68</v>
      </c>
      <c r="H28" s="11">
        <f>[24]Dezembro!$H$11</f>
        <v>15.48</v>
      </c>
      <c r="I28" s="11">
        <f>[24]Dezembro!$H$12</f>
        <v>14.76</v>
      </c>
      <c r="J28" s="11">
        <f>[24]Dezembro!$H$13</f>
        <v>19.079999999999998</v>
      </c>
      <c r="K28" s="11">
        <f>[24]Dezembro!$H$14</f>
        <v>8.64</v>
      </c>
      <c r="L28" s="11">
        <f>[24]Dezembro!$H$15</f>
        <v>19.8</v>
      </c>
      <c r="M28" s="11">
        <f>[24]Dezembro!$H$16</f>
        <v>21.96</v>
      </c>
      <c r="N28" s="11">
        <f>[24]Dezembro!$H$17</f>
        <v>12.96</v>
      </c>
      <c r="O28" s="11">
        <f>[24]Dezembro!$H$18</f>
        <v>24.840000000000003</v>
      </c>
      <c r="P28" s="11">
        <f>[24]Dezembro!$H$19</f>
        <v>13.32</v>
      </c>
      <c r="Q28" s="11">
        <f>[24]Dezembro!$H$20</f>
        <v>21.96</v>
      </c>
      <c r="R28" s="11">
        <f>[24]Dezembro!$H$21</f>
        <v>17.28</v>
      </c>
      <c r="S28" s="11">
        <f>[24]Dezembro!$H$22</f>
        <v>11.879999999999999</v>
      </c>
      <c r="T28" s="11">
        <f>[24]Dezembro!$H$23</f>
        <v>12.96</v>
      </c>
      <c r="U28" s="11">
        <f>[24]Dezembro!$H$24</f>
        <v>16.920000000000002</v>
      </c>
      <c r="V28" s="11">
        <f>[24]Dezembro!$H$25</f>
        <v>27.36</v>
      </c>
      <c r="W28" s="11">
        <f>[24]Dezembro!$H$26</f>
        <v>11.879999999999999</v>
      </c>
      <c r="X28" s="11">
        <f>[24]Dezembro!$H$27</f>
        <v>18.36</v>
      </c>
      <c r="Y28" s="11">
        <f>[24]Dezembro!$H$28</f>
        <v>12.24</v>
      </c>
      <c r="Z28" s="11">
        <f>[24]Dezembro!$H$29</f>
        <v>14.04</v>
      </c>
      <c r="AA28" s="11">
        <f>[24]Dezembro!$H$30</f>
        <v>29.16</v>
      </c>
      <c r="AB28" s="11">
        <f>[24]Dezembro!$H$31</f>
        <v>15.48</v>
      </c>
      <c r="AC28" s="11">
        <f>[24]Dezembro!$H$32</f>
        <v>16.559999999999999</v>
      </c>
      <c r="AD28" s="11">
        <f>[24]Dezembro!$H$33</f>
        <v>11.879999999999999</v>
      </c>
      <c r="AE28" s="11">
        <f>[24]Dezembro!$H$34</f>
        <v>12.24</v>
      </c>
      <c r="AF28" s="11">
        <f>[24]Dezembro!$H$35</f>
        <v>29.52</v>
      </c>
      <c r="AG28" s="15">
        <f t="shared" si="15"/>
        <v>29.52</v>
      </c>
      <c r="AH28" s="126">
        <f t="shared" ref="AH28:AH31" si="16">AVERAGE(B28:AF28)</f>
        <v>17.314838709677428</v>
      </c>
      <c r="AK28" t="s">
        <v>47</v>
      </c>
    </row>
    <row r="29" spans="1:38" x14ac:dyDescent="0.2">
      <c r="A29" s="58" t="s">
        <v>42</v>
      </c>
      <c r="B29" s="11">
        <f>[25]Dezembro!$H$5</f>
        <v>12.96</v>
      </c>
      <c r="C29" s="11">
        <f>[25]Dezembro!$H$6</f>
        <v>10.08</v>
      </c>
      <c r="D29" s="11">
        <f>[25]Dezembro!$H$7</f>
        <v>12.96</v>
      </c>
      <c r="E29" s="11">
        <f>[25]Dezembro!$H$8</f>
        <v>12.24</v>
      </c>
      <c r="F29" s="11">
        <f>[25]Dezembro!$H$9</f>
        <v>13.68</v>
      </c>
      <c r="G29" s="11">
        <f>[25]Dezembro!$H$10</f>
        <v>9</v>
      </c>
      <c r="H29" s="11">
        <f>[25]Dezembro!$H$11</f>
        <v>7.9200000000000008</v>
      </c>
      <c r="I29" s="11">
        <f>[25]Dezembro!$H$12</f>
        <v>11.520000000000001</v>
      </c>
      <c r="J29" s="11">
        <f>[25]Dezembro!$H$13</f>
        <v>16.2</v>
      </c>
      <c r="K29" s="11">
        <f>[25]Dezembro!$H$14</f>
        <v>8.2799999999999994</v>
      </c>
      <c r="L29" s="11">
        <f>[25]Dezembro!$H$15</f>
        <v>14.4</v>
      </c>
      <c r="M29" s="11">
        <f>[25]Dezembro!$H$16</f>
        <v>11.879999999999999</v>
      </c>
      <c r="N29" s="11">
        <f>[25]Dezembro!$H$17</f>
        <v>9.3600000000000012</v>
      </c>
      <c r="O29" s="11">
        <f>[25]Dezembro!$H$18</f>
        <v>14.76</v>
      </c>
      <c r="P29" s="11">
        <f>[25]Dezembro!$H$19</f>
        <v>16.920000000000002</v>
      </c>
      <c r="Q29" s="11">
        <f>[25]Dezembro!$H$20</f>
        <v>14.76</v>
      </c>
      <c r="R29" s="11">
        <f>[25]Dezembro!$H$21</f>
        <v>8.64</v>
      </c>
      <c r="S29" s="11">
        <f>[25]Dezembro!$H$22</f>
        <v>11.520000000000001</v>
      </c>
      <c r="T29" s="11">
        <f>[25]Dezembro!$H$23</f>
        <v>14.04</v>
      </c>
      <c r="U29" s="11">
        <f>[25]Dezembro!$H$24</f>
        <v>16.559999999999999</v>
      </c>
      <c r="V29" s="11">
        <f>[25]Dezembro!$H$25</f>
        <v>13.32</v>
      </c>
      <c r="W29" s="11">
        <f>[25]Dezembro!$H$26</f>
        <v>8.64</v>
      </c>
      <c r="X29" s="11">
        <f>[25]Dezembro!$H$27</f>
        <v>6.84</v>
      </c>
      <c r="Y29" s="11">
        <f>[25]Dezembro!$H$28</f>
        <v>9.7200000000000006</v>
      </c>
      <c r="Z29" s="11">
        <f>[25]Dezembro!$H$29</f>
        <v>14.4</v>
      </c>
      <c r="AA29" s="11">
        <f>[25]Dezembro!$H$30</f>
        <v>15.120000000000001</v>
      </c>
      <c r="AB29" s="11">
        <f>[25]Dezembro!$H$31</f>
        <v>11.879999999999999</v>
      </c>
      <c r="AC29" s="11">
        <f>[25]Dezembro!$H$32</f>
        <v>10.44</v>
      </c>
      <c r="AD29" s="11">
        <f>[25]Dezembro!$H$33</f>
        <v>12.6</v>
      </c>
      <c r="AE29" s="11">
        <f>[25]Dezembro!$H$34</f>
        <v>6.84</v>
      </c>
      <c r="AF29" s="11">
        <f>[25]Dezembro!$H$35</f>
        <v>20.88</v>
      </c>
      <c r="AG29" s="15">
        <f t="shared" si="15"/>
        <v>20.88</v>
      </c>
      <c r="AH29" s="126">
        <f t="shared" si="16"/>
        <v>12.205161290322579</v>
      </c>
      <c r="AJ29" t="s">
        <v>47</v>
      </c>
    </row>
    <row r="30" spans="1:38" x14ac:dyDescent="0.2">
      <c r="A30" s="58" t="s">
        <v>10</v>
      </c>
      <c r="B30" s="11">
        <f>[26]Dezembro!$H$5</f>
        <v>15.120000000000001</v>
      </c>
      <c r="C30" s="11">
        <f>[26]Dezembro!$H$6</f>
        <v>13.32</v>
      </c>
      <c r="D30" s="11">
        <f>[26]Dezembro!$H$7</f>
        <v>13.68</v>
      </c>
      <c r="E30" s="11">
        <f>[26]Dezembro!$H$8</f>
        <v>12.24</v>
      </c>
      <c r="F30" s="11">
        <f>[26]Dezembro!$H$9</f>
        <v>13.32</v>
      </c>
      <c r="G30" s="11">
        <f>[26]Dezembro!$H$10</f>
        <v>11.520000000000001</v>
      </c>
      <c r="H30" s="11">
        <f>[26]Dezembro!$H$11</f>
        <v>10.08</v>
      </c>
      <c r="I30" s="11">
        <f>[26]Dezembro!$H$12</f>
        <v>13.32</v>
      </c>
      <c r="J30" s="11">
        <f>[26]Dezembro!$H$13</f>
        <v>14.04</v>
      </c>
      <c r="K30" s="11">
        <f>[26]Dezembro!$H$14</f>
        <v>5.4</v>
      </c>
      <c r="L30" s="11">
        <f>[26]Dezembro!$H$15</f>
        <v>14.04</v>
      </c>
      <c r="M30" s="11">
        <f>[26]Dezembro!$H$16</f>
        <v>12.96</v>
      </c>
      <c r="N30" s="11">
        <f>[26]Dezembro!$H$17</f>
        <v>9</v>
      </c>
      <c r="O30" s="11">
        <f>[26]Dezembro!$H$18</f>
        <v>18</v>
      </c>
      <c r="P30" s="11">
        <f>[26]Dezembro!$H$19</f>
        <v>14.76</v>
      </c>
      <c r="Q30" s="11">
        <f>[26]Dezembro!$H$20</f>
        <v>15.120000000000001</v>
      </c>
      <c r="R30" s="11">
        <f>[26]Dezembro!$H$21</f>
        <v>13.32</v>
      </c>
      <c r="S30" s="11">
        <f>[26]Dezembro!$H$22</f>
        <v>11.16</v>
      </c>
      <c r="T30" s="11">
        <f>[26]Dezembro!$H$23</f>
        <v>10.8</v>
      </c>
      <c r="U30" s="11">
        <f>[26]Dezembro!$H$24</f>
        <v>20.88</v>
      </c>
      <c r="V30" s="11">
        <f>[26]Dezembro!$H$25</f>
        <v>15.120000000000001</v>
      </c>
      <c r="W30" s="11">
        <f>[26]Dezembro!$H$26</f>
        <v>7.5600000000000005</v>
      </c>
      <c r="X30" s="11">
        <f>[26]Dezembro!$H$27</f>
        <v>7.9200000000000008</v>
      </c>
      <c r="Y30" s="11">
        <f>[26]Dezembro!$H$28</f>
        <v>10.44</v>
      </c>
      <c r="Z30" s="11">
        <f>[26]Dezembro!$H$29</f>
        <v>14.76</v>
      </c>
      <c r="AA30" s="11">
        <f>[26]Dezembro!$H$30</f>
        <v>14.04</v>
      </c>
      <c r="AB30" s="11">
        <f>[26]Dezembro!$H$31</f>
        <v>18.720000000000002</v>
      </c>
      <c r="AC30" s="11">
        <f>[26]Dezembro!$H$32</f>
        <v>16.559999999999999</v>
      </c>
      <c r="AD30" s="11">
        <f>[26]Dezembro!$H$33</f>
        <v>20.16</v>
      </c>
      <c r="AE30" s="11">
        <f>[26]Dezembro!$H$34</f>
        <v>7.2</v>
      </c>
      <c r="AF30" s="11">
        <f>[26]Dezembro!$H$35</f>
        <v>11.879999999999999</v>
      </c>
      <c r="AG30" s="15">
        <f>MAX(B30:AF30)</f>
        <v>20.88</v>
      </c>
      <c r="AH30" s="126">
        <f t="shared" si="16"/>
        <v>13.110967741935486</v>
      </c>
      <c r="AL30" t="s">
        <v>47</v>
      </c>
    </row>
    <row r="31" spans="1:38" x14ac:dyDescent="0.2">
      <c r="A31" s="58" t="s">
        <v>172</v>
      </c>
      <c r="B31" s="11">
        <f>[27]Dezembro!$H$5</f>
        <v>31.680000000000003</v>
      </c>
      <c r="C31" s="11">
        <f>[27]Dezembro!$H$6</f>
        <v>22.32</v>
      </c>
      <c r="D31" s="11">
        <f>[27]Dezembro!$H$7</f>
        <v>29.16</v>
      </c>
      <c r="E31" s="11">
        <f>[27]Dezembro!$H$8</f>
        <v>24.48</v>
      </c>
      <c r="F31" s="11">
        <f>[27]Dezembro!$H$9</f>
        <v>27.36</v>
      </c>
      <c r="G31" s="11">
        <f>[27]Dezembro!$H$10</f>
        <v>17.64</v>
      </c>
      <c r="H31" s="11">
        <f>[27]Dezembro!$H$11</f>
        <v>18.36</v>
      </c>
      <c r="I31" s="11">
        <f>[27]Dezembro!$H$12</f>
        <v>22.68</v>
      </c>
      <c r="J31" s="11">
        <f>[27]Dezembro!$H$13</f>
        <v>20.16</v>
      </c>
      <c r="K31" s="11">
        <f>[27]Dezembro!$H$14</f>
        <v>24.12</v>
      </c>
      <c r="L31" s="11">
        <f>[27]Dezembro!$H$15</f>
        <v>25.56</v>
      </c>
      <c r="M31" s="11">
        <f>[27]Dezembro!$H$16</f>
        <v>43.92</v>
      </c>
      <c r="N31" s="11">
        <f>[27]Dezembro!$H$17</f>
        <v>33.480000000000004</v>
      </c>
      <c r="O31" s="11">
        <f>[27]Dezembro!$H$18</f>
        <v>46.440000000000005</v>
      </c>
      <c r="P31" s="11">
        <f>[27]Dezembro!$H$19</f>
        <v>27</v>
      </c>
      <c r="Q31" s="11">
        <f>[27]Dezembro!$H$20</f>
        <v>26.28</v>
      </c>
      <c r="R31" s="11">
        <f>[27]Dezembro!$H$21</f>
        <v>18.36</v>
      </c>
      <c r="S31" s="11">
        <f>[27]Dezembro!$H$22</f>
        <v>17.28</v>
      </c>
      <c r="T31" s="11">
        <f>[27]Dezembro!$H$23</f>
        <v>28.08</v>
      </c>
      <c r="U31" s="11">
        <f>[27]Dezembro!$H$24</f>
        <v>30.6</v>
      </c>
      <c r="V31" s="11">
        <f>[27]Dezembro!$H$25</f>
        <v>34.56</v>
      </c>
      <c r="W31" s="11">
        <f>[27]Dezembro!$H$26</f>
        <v>17.64</v>
      </c>
      <c r="X31" s="11">
        <f>[27]Dezembro!$H$27</f>
        <v>20.52</v>
      </c>
      <c r="Y31" s="11">
        <f>[27]Dezembro!$H$28</f>
        <v>19.079999999999998</v>
      </c>
      <c r="Z31" s="11">
        <f>[27]Dezembro!$H$29</f>
        <v>23.759999999999998</v>
      </c>
      <c r="AA31" s="11">
        <f>[27]Dezembro!$H$30</f>
        <v>24.12</v>
      </c>
      <c r="AB31" s="11">
        <f>[27]Dezembro!$H$31</f>
        <v>22.68</v>
      </c>
      <c r="AC31" s="11">
        <f>[27]Dezembro!$H$32</f>
        <v>24.840000000000003</v>
      </c>
      <c r="AD31" s="11">
        <f>[27]Dezembro!$H$33</f>
        <v>19.079999999999998</v>
      </c>
      <c r="AE31" s="11">
        <f>[27]Dezembro!$H$34</f>
        <v>24.48</v>
      </c>
      <c r="AF31" s="11">
        <f>[27]Dezembro!$H$35</f>
        <v>23.400000000000002</v>
      </c>
      <c r="AG31" s="15">
        <f t="shared" ref="AG31" si="17">MAX(B31:AF31)</f>
        <v>46.440000000000005</v>
      </c>
      <c r="AH31" s="126">
        <f t="shared" si="16"/>
        <v>25.455483870967743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[28]Dezembro!$H$5</f>
        <v>*</v>
      </c>
      <c r="C32" s="11" t="str">
        <f>[28]Dezembro!$H$6</f>
        <v>*</v>
      </c>
      <c r="D32" s="11" t="str">
        <f>[28]Dezembro!$H$7</f>
        <v>*</v>
      </c>
      <c r="E32" s="11" t="str">
        <f>[28]Dezembro!$H$8</f>
        <v>*</v>
      </c>
      <c r="F32" s="11" t="str">
        <f>[28]Dezembro!$H$9</f>
        <v>*</v>
      </c>
      <c r="G32" s="11">
        <f>[28]Dezembro!$H$10</f>
        <v>5.7600000000000007</v>
      </c>
      <c r="H32" s="11">
        <f>[28]Dezembro!$H$11</f>
        <v>0</v>
      </c>
      <c r="I32" s="11">
        <f>[28]Dezembro!$H$12</f>
        <v>1.8</v>
      </c>
      <c r="J32" s="11">
        <f>[28]Dezembro!$H$13</f>
        <v>0</v>
      </c>
      <c r="K32" s="11">
        <f>[28]Dezembro!$H$14</f>
        <v>0</v>
      </c>
      <c r="L32" s="11">
        <f>[28]Dezembro!$H$15</f>
        <v>0</v>
      </c>
      <c r="M32" s="11" t="str">
        <f>[28]Dezembro!$H$16</f>
        <v>*</v>
      </c>
      <c r="N32" s="11" t="str">
        <f>[28]Dezembro!$H$17</f>
        <v>*</v>
      </c>
      <c r="O32" s="11" t="str">
        <f>[28]Dezembro!$H$18</f>
        <v>*</v>
      </c>
      <c r="P32" s="11" t="str">
        <f>[28]Dezembro!$H$19</f>
        <v>*</v>
      </c>
      <c r="Q32" s="11" t="str">
        <f>[28]Dezembro!$H$20</f>
        <v>*</v>
      </c>
      <c r="R32" s="11" t="str">
        <f>[28]Dezembro!$H$21</f>
        <v>*</v>
      </c>
      <c r="S32" s="11" t="str">
        <f>[28]Dezembro!$H$22</f>
        <v>*</v>
      </c>
      <c r="T32" s="11" t="str">
        <f>[28]Dezembro!$H$23</f>
        <v>*</v>
      </c>
      <c r="U32" s="11" t="str">
        <f>[28]Dezembro!$H$24</f>
        <v>*</v>
      </c>
      <c r="V32" s="11" t="str">
        <f>[28]Dezembro!$H$25</f>
        <v>*</v>
      </c>
      <c r="W32" s="11" t="str">
        <f>[28]Dezembro!$H$26</f>
        <v>*</v>
      </c>
      <c r="X32" s="11" t="str">
        <f>[28]Dezembro!$H$27</f>
        <v>*</v>
      </c>
      <c r="Y32" s="11" t="str">
        <f>[28]Dezembro!$H$28</f>
        <v>*</v>
      </c>
      <c r="Z32" s="11" t="str">
        <f>[28]Dezembro!$H$29</f>
        <v>*</v>
      </c>
      <c r="AA32" s="11" t="str">
        <f>[28]Dezembro!$H$30</f>
        <v>*</v>
      </c>
      <c r="AB32" s="11" t="str">
        <f>[28]Dezembro!$H$31</f>
        <v>*</v>
      </c>
      <c r="AC32" s="11" t="str">
        <f>[28]Dezembro!$H$32</f>
        <v>*</v>
      </c>
      <c r="AD32" s="11" t="str">
        <f>[28]Dezembro!$H$33</f>
        <v>*</v>
      </c>
      <c r="AE32" s="11" t="str">
        <f>[28]Dezembro!$H$34</f>
        <v>*</v>
      </c>
      <c r="AF32" s="11" t="str">
        <f>[28]Dezembro!$H$35</f>
        <v>*</v>
      </c>
      <c r="AG32" s="15">
        <f>MAX(B32:AF32)</f>
        <v>5.7600000000000007</v>
      </c>
      <c r="AH32" s="126">
        <f t="shared" ref="AH32" si="18">AVERAGE(B32:AF32)</f>
        <v>1.26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[29]Dezembro!$H$5</f>
        <v>6.12</v>
      </c>
      <c r="C33" s="11">
        <f>[29]Dezembro!$H$6</f>
        <v>6.48</v>
      </c>
      <c r="D33" s="11">
        <f>[29]Dezembro!$H$7</f>
        <v>9.3600000000000012</v>
      </c>
      <c r="E33" s="11">
        <f>[29]Dezembro!$H$8</f>
        <v>7.2</v>
      </c>
      <c r="F33" s="11">
        <f>[29]Dezembro!$H$9</f>
        <v>5.7600000000000007</v>
      </c>
      <c r="G33" s="11">
        <f>[29]Dezembro!$H$10</f>
        <v>5.04</v>
      </c>
      <c r="H33" s="11">
        <f>[29]Dezembro!$H$11</f>
        <v>4.6800000000000006</v>
      </c>
      <c r="I33" s="11">
        <f>[29]Dezembro!$H$12</f>
        <v>0.72000000000000008</v>
      </c>
      <c r="J33" s="11">
        <f>[29]Dezembro!$H$13</f>
        <v>16.920000000000002</v>
      </c>
      <c r="K33" s="11">
        <f>[29]Dezembro!$H$14</f>
        <v>7.9200000000000008</v>
      </c>
      <c r="L33" s="11">
        <f>[29]Dezembro!$H$15</f>
        <v>11.520000000000001</v>
      </c>
      <c r="M33" s="11">
        <f>[29]Dezembro!$H$16</f>
        <v>9</v>
      </c>
      <c r="N33" s="11">
        <f>[29]Dezembro!$H$17</f>
        <v>19.440000000000001</v>
      </c>
      <c r="O33" s="11">
        <f>[29]Dezembro!$H$18</f>
        <v>9.3600000000000012</v>
      </c>
      <c r="P33" s="11">
        <f>[29]Dezembro!$H$19</f>
        <v>21.6</v>
      </c>
      <c r="Q33" s="11" t="str">
        <f>[29]Dezembro!$H$20</f>
        <v>*</v>
      </c>
      <c r="R33" s="11">
        <f>[29]Dezembro!$H$21</f>
        <v>0.36000000000000004</v>
      </c>
      <c r="S33" s="11">
        <f>[29]Dezembro!$H$22</f>
        <v>0.36000000000000004</v>
      </c>
      <c r="T33" s="11">
        <f>[29]Dezembro!$H$23</f>
        <v>0</v>
      </c>
      <c r="U33" s="11">
        <f>[29]Dezembro!$H$24</f>
        <v>0.36000000000000004</v>
      </c>
      <c r="V33" s="11">
        <f>[29]Dezembro!$H$25</f>
        <v>0</v>
      </c>
      <c r="W33" s="11">
        <f>[29]Dezembro!$H$26</f>
        <v>0</v>
      </c>
      <c r="X33" s="11">
        <f>[29]Dezembro!$H$27</f>
        <v>0</v>
      </c>
      <c r="Y33" s="11">
        <f>[29]Dezembro!$H$28</f>
        <v>0</v>
      </c>
      <c r="Z33" s="11">
        <f>[29]Dezembro!$H$29</f>
        <v>0</v>
      </c>
      <c r="AA33" s="11">
        <f>[29]Dezembro!$H$30</f>
        <v>0</v>
      </c>
      <c r="AB33" s="11">
        <f>[29]Dezembro!$H$31</f>
        <v>1.08</v>
      </c>
      <c r="AC33" s="11">
        <f>[29]Dezembro!$H$32</f>
        <v>0</v>
      </c>
      <c r="AD33" s="11">
        <f>[29]Dezembro!$H$33</f>
        <v>3.6</v>
      </c>
      <c r="AE33" s="11">
        <f>[29]Dezembro!$H$34</f>
        <v>11.879999999999999</v>
      </c>
      <c r="AF33" s="11">
        <f>[29]Dezembro!$H$35</f>
        <v>15.840000000000002</v>
      </c>
      <c r="AG33" s="15">
        <f>MAX(B33:AF33)</f>
        <v>21.6</v>
      </c>
      <c r="AH33" s="126">
        <f t="shared" ref="AH33:AH35" si="19">AVERAGE(B33:AF33)</f>
        <v>5.8200000000000021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[30]Dezembro!$H$5</f>
        <v>14.04</v>
      </c>
      <c r="C34" s="11">
        <f>[30]Dezembro!$H$6</f>
        <v>11.879999999999999</v>
      </c>
      <c r="D34" s="11">
        <f>[30]Dezembro!$H$7</f>
        <v>16.2</v>
      </c>
      <c r="E34" s="11">
        <f>[30]Dezembro!$H$8</f>
        <v>20.52</v>
      </c>
      <c r="F34" s="11">
        <f>[30]Dezembro!$H$9</f>
        <v>25.56</v>
      </c>
      <c r="G34" s="11">
        <f>[30]Dezembro!$H$10</f>
        <v>8.2799999999999994</v>
      </c>
      <c r="H34" s="11">
        <f>[30]Dezembro!$H$11</f>
        <v>0</v>
      </c>
      <c r="I34" s="11">
        <f>[30]Dezembro!$H$12</f>
        <v>9.3600000000000012</v>
      </c>
      <c r="J34" s="11">
        <f>[30]Dezembro!$H$13</f>
        <v>32.4</v>
      </c>
      <c r="K34" s="11">
        <f>[30]Dezembro!$H$14</f>
        <v>16.559999999999999</v>
      </c>
      <c r="L34" s="11">
        <f>[30]Dezembro!$H$15</f>
        <v>19.440000000000001</v>
      </c>
      <c r="M34" s="11">
        <f>[30]Dezembro!$H$16</f>
        <v>10.44</v>
      </c>
      <c r="N34" s="11">
        <f>[30]Dezembro!$H$17</f>
        <v>18.36</v>
      </c>
      <c r="O34" s="11">
        <f>[30]Dezembro!$H$18</f>
        <v>7.9200000000000008</v>
      </c>
      <c r="P34" s="11">
        <f>[30]Dezembro!$H$19</f>
        <v>20.52</v>
      </c>
      <c r="Q34" s="11">
        <f>[30]Dezembro!$H$20</f>
        <v>23.400000000000002</v>
      </c>
      <c r="R34" s="11">
        <f>[30]Dezembro!$H$21</f>
        <v>21.6</v>
      </c>
      <c r="S34" s="11">
        <f>[30]Dezembro!$H$22</f>
        <v>13.68</v>
      </c>
      <c r="T34" s="11">
        <f>[30]Dezembro!$H$23</f>
        <v>15.48</v>
      </c>
      <c r="U34" s="11">
        <f>[30]Dezembro!$H$24</f>
        <v>22.32</v>
      </c>
      <c r="V34" s="11">
        <f>[30]Dezembro!$H$25</f>
        <v>24.48</v>
      </c>
      <c r="W34" s="11">
        <f>[30]Dezembro!$H$26</f>
        <v>16.920000000000002</v>
      </c>
      <c r="X34" s="11">
        <f>[30]Dezembro!$H$27</f>
        <v>17.28</v>
      </c>
      <c r="Y34" s="11">
        <f>[30]Dezembro!$H$28</f>
        <v>9</v>
      </c>
      <c r="Z34" s="11">
        <f>[30]Dezembro!$H$29</f>
        <v>11.16</v>
      </c>
      <c r="AA34" s="11">
        <f>[30]Dezembro!$H$30</f>
        <v>1.4400000000000002</v>
      </c>
      <c r="AB34" s="11">
        <f>[30]Dezembro!$H$31</f>
        <v>0.72000000000000008</v>
      </c>
      <c r="AC34" s="11">
        <f>[30]Dezembro!$H$32</f>
        <v>9</v>
      </c>
      <c r="AD34" s="11">
        <f>[30]Dezembro!$H$33</f>
        <v>0.72000000000000008</v>
      </c>
      <c r="AE34" s="11">
        <f>[30]Dezembro!$H$34</f>
        <v>2.52</v>
      </c>
      <c r="AF34" s="11">
        <f>[30]Dezembro!$H$35</f>
        <v>1.8</v>
      </c>
      <c r="AG34" s="15">
        <f>MAX(B34:AF34)</f>
        <v>32.4</v>
      </c>
      <c r="AH34" s="126">
        <f t="shared" si="19"/>
        <v>13.645161290322585</v>
      </c>
      <c r="AK34" t="s">
        <v>47</v>
      </c>
    </row>
    <row r="35" spans="1:38" x14ac:dyDescent="0.2">
      <c r="A35" s="58" t="s">
        <v>173</v>
      </c>
      <c r="B35" s="11">
        <f>[31]Dezembro!$H$5</f>
        <v>15.120000000000001</v>
      </c>
      <c r="C35" s="11">
        <f>[31]Dezembro!$H$6</f>
        <v>8.64</v>
      </c>
      <c r="D35" s="11">
        <f>[31]Dezembro!$H$7</f>
        <v>14.4</v>
      </c>
      <c r="E35" s="11">
        <f>[31]Dezembro!$H$8</f>
        <v>14.76</v>
      </c>
      <c r="F35" s="11">
        <f>[31]Dezembro!$H$9</f>
        <v>14.04</v>
      </c>
      <c r="G35" s="11">
        <f>[31]Dezembro!$H$10</f>
        <v>11.16</v>
      </c>
      <c r="H35" s="11">
        <f>[31]Dezembro!$H$11</f>
        <v>9</v>
      </c>
      <c r="I35" s="11">
        <f>[31]Dezembro!$H$12</f>
        <v>12.24</v>
      </c>
      <c r="J35" s="11">
        <f>[31]Dezembro!$H$13</f>
        <v>8.2799999999999994</v>
      </c>
      <c r="K35" s="11">
        <f>[31]Dezembro!$H$14</f>
        <v>11.879999999999999</v>
      </c>
      <c r="L35" s="11">
        <f>[31]Dezembro!$H$15</f>
        <v>12.6</v>
      </c>
      <c r="M35" s="11">
        <f>[31]Dezembro!$H$16</f>
        <v>18</v>
      </c>
      <c r="N35" s="11">
        <f>[31]Dezembro!$H$17</f>
        <v>15.840000000000002</v>
      </c>
      <c r="O35" s="11">
        <f>[31]Dezembro!$H$18</f>
        <v>15.48</v>
      </c>
      <c r="P35" s="11">
        <f>[31]Dezembro!$H$19</f>
        <v>18.720000000000002</v>
      </c>
      <c r="Q35" s="11">
        <f>[31]Dezembro!$H$20</f>
        <v>17.28</v>
      </c>
      <c r="R35" s="11">
        <f>[31]Dezembro!$H$21</f>
        <v>14.76</v>
      </c>
      <c r="S35" s="11">
        <f>[31]Dezembro!$H$22</f>
        <v>9.3600000000000012</v>
      </c>
      <c r="T35" s="11">
        <f>[31]Dezembro!$H$23</f>
        <v>15.120000000000001</v>
      </c>
      <c r="U35" s="11">
        <f>[31]Dezembro!$H$24</f>
        <v>18</v>
      </c>
      <c r="V35" s="11">
        <f>[31]Dezembro!$H$25</f>
        <v>16.2</v>
      </c>
      <c r="W35" s="11">
        <f>[31]Dezembro!$H$26</f>
        <v>9.7200000000000006</v>
      </c>
      <c r="X35" s="11">
        <f>[31]Dezembro!$H$27</f>
        <v>10.8</v>
      </c>
      <c r="Y35" s="11">
        <f>[31]Dezembro!$H$28</f>
        <v>10.08</v>
      </c>
      <c r="Z35" s="11">
        <f>[31]Dezembro!$H$29</f>
        <v>28.8</v>
      </c>
      <c r="AA35" s="11">
        <f>[31]Dezembro!$H$30</f>
        <v>12.96</v>
      </c>
      <c r="AB35" s="11">
        <f>[31]Dezembro!$H$31</f>
        <v>12.24</v>
      </c>
      <c r="AC35" s="11">
        <f>[31]Dezembro!$H$32</f>
        <v>23.400000000000002</v>
      </c>
      <c r="AD35" s="11">
        <f>[31]Dezembro!$H$33</f>
        <v>10.08</v>
      </c>
      <c r="AE35" s="11">
        <f>[31]Dezembro!$H$34</f>
        <v>15.48</v>
      </c>
      <c r="AF35" s="11">
        <f>[31]Dezembro!$H$35</f>
        <v>19.079999999999998</v>
      </c>
      <c r="AG35" s="15">
        <f t="shared" ref="AG35" si="20">MAX(B35:AF35)</f>
        <v>28.8</v>
      </c>
      <c r="AH35" s="126">
        <f t="shared" si="19"/>
        <v>14.307096774193548</v>
      </c>
      <c r="AK35" t="s">
        <v>47</v>
      </c>
    </row>
    <row r="36" spans="1:38" x14ac:dyDescent="0.2">
      <c r="A36" s="58" t="s">
        <v>144</v>
      </c>
      <c r="B36" s="11" t="str">
        <f>[32]Dezembro!$H$5</f>
        <v>*</v>
      </c>
      <c r="C36" s="11" t="str">
        <f>[32]Dezembro!$H$6</f>
        <v>*</v>
      </c>
      <c r="D36" s="11" t="str">
        <f>[32]Dezembro!$H$7</f>
        <v>*</v>
      </c>
      <c r="E36" s="11" t="str">
        <f>[32]Dezembro!$H$8</f>
        <v>*</v>
      </c>
      <c r="F36" s="11" t="str">
        <f>[32]Dezembro!$H$9</f>
        <v>*</v>
      </c>
      <c r="G36" s="11" t="str">
        <f>[32]Dezembro!$H$10</f>
        <v>*</v>
      </c>
      <c r="H36" s="11" t="str">
        <f>[32]Dezembro!$H$11</f>
        <v>*</v>
      </c>
      <c r="I36" s="11" t="str">
        <f>[32]Dezembro!$H$12</f>
        <v>*</v>
      </c>
      <c r="J36" s="11" t="str">
        <f>[32]Dezembro!$H$13</f>
        <v>*</v>
      </c>
      <c r="K36" s="11" t="str">
        <f>[32]Dezembro!$H$14</f>
        <v>*</v>
      </c>
      <c r="L36" s="11" t="str">
        <f>[32]Dezembro!$H$15</f>
        <v>*</v>
      </c>
      <c r="M36" s="11" t="str">
        <f>[32]Dezembro!$H$16</f>
        <v>*</v>
      </c>
      <c r="N36" s="11" t="str">
        <f>[32]Dezembro!$H$17</f>
        <v>*</v>
      </c>
      <c r="O36" s="11" t="str">
        <f>[32]Dezembro!$H$18</f>
        <v>*</v>
      </c>
      <c r="P36" s="11" t="str">
        <f>[32]Dezembro!$H$19</f>
        <v>*</v>
      </c>
      <c r="Q36" s="11" t="str">
        <f>[32]Dezembro!$H$20</f>
        <v>*</v>
      </c>
      <c r="R36" s="11" t="str">
        <f>[32]Dezembro!$H$21</f>
        <v>*</v>
      </c>
      <c r="S36" s="11" t="str">
        <f>[32]Dezembro!$H$22</f>
        <v>*</v>
      </c>
      <c r="T36" s="11" t="str">
        <f>[32]Dezembro!$H$23</f>
        <v>*</v>
      </c>
      <c r="U36" s="11" t="str">
        <f>[32]Dezembro!$H$24</f>
        <v>*</v>
      </c>
      <c r="V36" s="11" t="str">
        <f>[32]Dezembro!$H$25</f>
        <v>*</v>
      </c>
      <c r="W36" s="11" t="str">
        <f>[32]Dezembro!$H$26</f>
        <v>*</v>
      </c>
      <c r="X36" s="11" t="str">
        <f>[32]Dezembro!$H$27</f>
        <v>*</v>
      </c>
      <c r="Y36" s="11" t="str">
        <f>[32]Dezembro!$H$28</f>
        <v>*</v>
      </c>
      <c r="Z36" s="11" t="str">
        <f>[32]Dezembro!$H$29</f>
        <v>*</v>
      </c>
      <c r="AA36" s="11" t="str">
        <f>[32]Dezembro!$H$30</f>
        <v>*</v>
      </c>
      <c r="AB36" s="11" t="str">
        <f>[32]Dezembro!$H$31</f>
        <v>*</v>
      </c>
      <c r="AC36" s="11" t="str">
        <f>[32]Dezembro!$H$32</f>
        <v>*</v>
      </c>
      <c r="AD36" s="11" t="str">
        <f>[32]Dezembro!$H$33</f>
        <v>*</v>
      </c>
      <c r="AE36" s="11" t="str">
        <f>[32]Dezembro!$H$34</f>
        <v>*</v>
      </c>
      <c r="AF36" s="11" t="str">
        <f>[32]Dezembro!$H$35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>
        <f>[33]Dezembro!$H$5</f>
        <v>17.28</v>
      </c>
      <c r="C37" s="11">
        <f>[33]Dezembro!$H$6</f>
        <v>15.48</v>
      </c>
      <c r="D37" s="11">
        <f>[33]Dezembro!$H$7</f>
        <v>20.16</v>
      </c>
      <c r="E37" s="11">
        <f>[33]Dezembro!$H$8</f>
        <v>8.64</v>
      </c>
      <c r="F37" s="11">
        <f>[33]Dezembro!$H$9</f>
        <v>16.920000000000002</v>
      </c>
      <c r="G37" s="11">
        <f>[33]Dezembro!$H$10</f>
        <v>23.040000000000003</v>
      </c>
      <c r="H37" s="11">
        <f>[33]Dezembro!$H$11</f>
        <v>14.04</v>
      </c>
      <c r="I37" s="11">
        <f>[33]Dezembro!$H$12</f>
        <v>7.9200000000000008</v>
      </c>
      <c r="J37" s="11">
        <f>[33]Dezembro!$H$13</f>
        <v>14.76</v>
      </c>
      <c r="K37" s="11">
        <f>[33]Dezembro!$H$14</f>
        <v>16.559999999999999</v>
      </c>
      <c r="L37" s="11">
        <f>[33]Dezembro!$H$15</f>
        <v>16.2</v>
      </c>
      <c r="M37" s="11">
        <f>[33]Dezembro!$H$16</f>
        <v>11.16</v>
      </c>
      <c r="N37" s="11">
        <f>[33]Dezembro!$H$17</f>
        <v>13.32</v>
      </c>
      <c r="O37" s="11">
        <f>[33]Dezembro!$H$18</f>
        <v>15.840000000000002</v>
      </c>
      <c r="P37" s="11">
        <f>[33]Dezembro!$H$19</f>
        <v>13.68</v>
      </c>
      <c r="Q37" s="11">
        <f>[33]Dezembro!$H$20</f>
        <v>17.28</v>
      </c>
      <c r="R37" s="11">
        <f>[33]Dezembro!$H$21</f>
        <v>23.759999999999998</v>
      </c>
      <c r="S37" s="11">
        <f>[33]Dezembro!$H$22</f>
        <v>12.6</v>
      </c>
      <c r="T37" s="11">
        <f>[33]Dezembro!$H$23</f>
        <v>14.4</v>
      </c>
      <c r="U37" s="11">
        <f>[33]Dezembro!$H$24</f>
        <v>8.64</v>
      </c>
      <c r="V37" s="11">
        <f>[33]Dezembro!$H$25</f>
        <v>16.2</v>
      </c>
      <c r="W37" s="11">
        <f>[33]Dezembro!$H$26</f>
        <v>13.68</v>
      </c>
      <c r="X37" s="11">
        <f>[33]Dezembro!$H$27</f>
        <v>21.96</v>
      </c>
      <c r="Y37" s="11">
        <f>[33]Dezembro!$H$28</f>
        <v>7.5600000000000005</v>
      </c>
      <c r="Z37" s="11">
        <f>[33]Dezembro!$H$29</f>
        <v>12.96</v>
      </c>
      <c r="AA37" s="11">
        <f>[33]Dezembro!$H$30</f>
        <v>10.8</v>
      </c>
      <c r="AB37" s="11">
        <f>[33]Dezembro!$H$31</f>
        <v>12.96</v>
      </c>
      <c r="AC37" s="11">
        <f>[33]Dezembro!$H$32</f>
        <v>23.759999999999998</v>
      </c>
      <c r="AD37" s="11">
        <f>[33]Dezembro!$H$33</f>
        <v>17.64</v>
      </c>
      <c r="AE37" s="11">
        <f>[33]Dezembro!$H$34</f>
        <v>9</v>
      </c>
      <c r="AF37" s="11">
        <f>[33]Dezembro!$H$35</f>
        <v>16.2</v>
      </c>
      <c r="AG37" s="15">
        <f>MAX(B37:AF37)</f>
        <v>23.759999999999998</v>
      </c>
      <c r="AH37" s="126">
        <f t="shared" ref="AH37:AH38" si="21">AVERAGE(B37:AF37)</f>
        <v>14.980645161290321</v>
      </c>
      <c r="AK37" t="s">
        <v>47</v>
      </c>
    </row>
    <row r="38" spans="1:38" x14ac:dyDescent="0.2">
      <c r="A38" s="58" t="s">
        <v>174</v>
      </c>
      <c r="B38" s="11">
        <f>[34]Dezembro!$H$5</f>
        <v>17.28</v>
      </c>
      <c r="C38" s="11">
        <f>[34]Dezembro!$H$6</f>
        <v>11.16</v>
      </c>
      <c r="D38" s="11">
        <f>[34]Dezembro!$H$7</f>
        <v>12.24</v>
      </c>
      <c r="E38" s="11">
        <f>[34]Dezembro!$H$8</f>
        <v>20.52</v>
      </c>
      <c r="F38" s="11">
        <f>[34]Dezembro!$H$9</f>
        <v>17.28</v>
      </c>
      <c r="G38" s="11">
        <f>[34]Dezembro!$H$10</f>
        <v>9</v>
      </c>
      <c r="H38" s="11">
        <f>[34]Dezembro!$H$11</f>
        <v>4.32</v>
      </c>
      <c r="I38" s="11">
        <f>[34]Dezembro!$H$12</f>
        <v>6.12</v>
      </c>
      <c r="J38" s="11">
        <f>[34]Dezembro!$H$13</f>
        <v>9</v>
      </c>
      <c r="K38" s="11">
        <f>[34]Dezembro!$H$14</f>
        <v>7.9200000000000008</v>
      </c>
      <c r="L38" s="11">
        <f>[34]Dezembro!$H$15</f>
        <v>14.04</v>
      </c>
      <c r="M38" s="11">
        <f>[34]Dezembro!$H$16</f>
        <v>11.16</v>
      </c>
      <c r="N38" s="11">
        <f>[34]Dezembro!$H$17</f>
        <v>26.28</v>
      </c>
      <c r="O38" s="11">
        <f>[34]Dezembro!$H$18</f>
        <v>12.6</v>
      </c>
      <c r="P38" s="11">
        <f>[34]Dezembro!$H$19</f>
        <v>16.559999999999999</v>
      </c>
      <c r="Q38" s="11">
        <f>[34]Dezembro!$H$20</f>
        <v>6.84</v>
      </c>
      <c r="R38" s="11">
        <f>[34]Dezembro!$H$21</f>
        <v>16.920000000000002</v>
      </c>
      <c r="S38" s="11">
        <f>[34]Dezembro!$H$22</f>
        <v>5.04</v>
      </c>
      <c r="T38" s="11">
        <f>[34]Dezembro!$H$23</f>
        <v>7.5600000000000005</v>
      </c>
      <c r="U38" s="11">
        <f>[34]Dezembro!$H$24</f>
        <v>8.2799999999999994</v>
      </c>
      <c r="V38" s="11">
        <f>[34]Dezembro!$H$25</f>
        <v>12.96</v>
      </c>
      <c r="W38" s="11">
        <f>[34]Dezembro!$H$26</f>
        <v>10.8</v>
      </c>
      <c r="X38" s="11">
        <f>[34]Dezembro!$H$27</f>
        <v>7.2</v>
      </c>
      <c r="Y38" s="11">
        <f>[34]Dezembro!$H$28</f>
        <v>5.4</v>
      </c>
      <c r="Z38" s="11">
        <f>[34]Dezembro!$H$29</f>
        <v>6.84</v>
      </c>
      <c r="AA38" s="11">
        <f>[34]Dezembro!$H$30</f>
        <v>12.6</v>
      </c>
      <c r="AB38" s="11">
        <f>[34]Dezembro!$H$31</f>
        <v>10.8</v>
      </c>
      <c r="AC38" s="11">
        <f>[34]Dezembro!$H$32</f>
        <v>9</v>
      </c>
      <c r="AD38" s="11">
        <f>[34]Dezembro!$H$33</f>
        <v>6.84</v>
      </c>
      <c r="AE38" s="11">
        <f>[34]Dezembro!$H$34</f>
        <v>4.32</v>
      </c>
      <c r="AF38" s="11">
        <f>[34]Dezembro!$H$35</f>
        <v>15.120000000000001</v>
      </c>
      <c r="AG38" s="15">
        <f t="shared" ref="AG38" si="22">MAX(B38:AF38)</f>
        <v>26.28</v>
      </c>
      <c r="AH38" s="126">
        <f t="shared" si="21"/>
        <v>11.032258064516126</v>
      </c>
    </row>
    <row r="39" spans="1:38" x14ac:dyDescent="0.2">
      <c r="A39" s="58" t="s">
        <v>15</v>
      </c>
      <c r="B39" s="11" t="str">
        <f>[35]Dezembro!$H$5</f>
        <v>*</v>
      </c>
      <c r="C39" s="11" t="str">
        <f>[35]Dezembro!$H$6</f>
        <v>*</v>
      </c>
      <c r="D39" s="11" t="str">
        <f>[35]Dezembro!$H$7</f>
        <v>*</v>
      </c>
      <c r="E39" s="11" t="str">
        <f>[35]Dezembro!$H$8</f>
        <v>*</v>
      </c>
      <c r="F39" s="11" t="str">
        <f>[35]Dezembro!$H$9</f>
        <v>*</v>
      </c>
      <c r="G39" s="11" t="str">
        <f>[35]Dezembro!$H$10</f>
        <v>*</v>
      </c>
      <c r="H39" s="11" t="str">
        <f>[35]Dezembro!$H$11</f>
        <v>*</v>
      </c>
      <c r="I39" s="11" t="str">
        <f>[35]Dezembro!$H$12</f>
        <v>*</v>
      </c>
      <c r="J39" s="11" t="str">
        <f>[35]Dezembro!$H$13</f>
        <v>*</v>
      </c>
      <c r="K39" s="11" t="str">
        <f>[35]Dezembro!$H$14</f>
        <v>*</v>
      </c>
      <c r="L39" s="11" t="str">
        <f>[35]Dezembro!$H$15</f>
        <v>*</v>
      </c>
      <c r="M39" s="11" t="str">
        <f>[35]Dezembro!$H$16</f>
        <v>*</v>
      </c>
      <c r="N39" s="11" t="str">
        <f>[35]Dezembro!$H$17</f>
        <v>*</v>
      </c>
      <c r="O39" s="11" t="str">
        <f>[35]Dezembro!$H$18</f>
        <v>*</v>
      </c>
      <c r="P39" s="11" t="str">
        <f>[35]Dezembro!$H$19</f>
        <v>*</v>
      </c>
      <c r="Q39" s="11" t="str">
        <f>[35]Dezembro!$H$20</f>
        <v>*</v>
      </c>
      <c r="R39" s="11" t="str">
        <f>[35]Dezembro!$H$21</f>
        <v>*</v>
      </c>
      <c r="S39" s="11" t="str">
        <f>[35]Dezembro!$H$22</f>
        <v>*</v>
      </c>
      <c r="T39" s="11" t="str">
        <f>[35]Dezembro!$H$23</f>
        <v>*</v>
      </c>
      <c r="U39" s="11" t="str">
        <f>[35]Dezembro!$H$24</f>
        <v>*</v>
      </c>
      <c r="V39" s="11" t="str">
        <f>[35]Dezembro!$H$25</f>
        <v>*</v>
      </c>
      <c r="W39" s="11" t="str">
        <f>[35]Dezembro!$H$26</f>
        <v>*</v>
      </c>
      <c r="X39" s="11" t="str">
        <f>[35]Dezembro!$H$27</f>
        <v>*</v>
      </c>
      <c r="Y39" s="11" t="str">
        <f>[35]Dezembro!$H$28</f>
        <v>*</v>
      </c>
      <c r="Z39" s="11" t="str">
        <f>[35]Dezembro!$H$29</f>
        <v>*</v>
      </c>
      <c r="AA39" s="11" t="str">
        <f>[35]Dezembro!$H$30</f>
        <v>*</v>
      </c>
      <c r="AB39" s="11" t="str">
        <f>[35]Dezembro!$H$31</f>
        <v>*</v>
      </c>
      <c r="AC39" s="11" t="str">
        <f>[35]Dezembro!$H$32</f>
        <v>*</v>
      </c>
      <c r="AD39" s="11" t="str">
        <f>[35]Dezembro!$H$33</f>
        <v>*</v>
      </c>
      <c r="AE39" s="11" t="str">
        <f>[35]Dezembro!$H$34</f>
        <v>*</v>
      </c>
      <c r="AF39" s="11" t="str">
        <f>[35]Dezembro!$H$35</f>
        <v>*</v>
      </c>
      <c r="AG39" s="15" t="s">
        <v>226</v>
      </c>
      <c r="AH39" s="12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[36]Dezembro!$H$5</f>
        <v>18.720000000000002</v>
      </c>
      <c r="C40" s="11">
        <f>[36]Dezembro!$H$6</f>
        <v>8.64</v>
      </c>
      <c r="D40" s="11">
        <f>[36]Dezembro!$H$7</f>
        <v>11.520000000000001</v>
      </c>
      <c r="E40" s="11">
        <f>[36]Dezembro!$H$8</f>
        <v>12.24</v>
      </c>
      <c r="F40" s="11">
        <f>[36]Dezembro!$H$9</f>
        <v>12.24</v>
      </c>
      <c r="G40" s="11">
        <f>[36]Dezembro!$H$10</f>
        <v>9.7200000000000006</v>
      </c>
      <c r="H40" s="11">
        <f>[36]Dezembro!$H$11</f>
        <v>10.08</v>
      </c>
      <c r="I40" s="11">
        <f>[36]Dezembro!$H$12</f>
        <v>8.2799999999999994</v>
      </c>
      <c r="J40" s="11">
        <f>[36]Dezembro!$H$13</f>
        <v>6.48</v>
      </c>
      <c r="K40" s="11">
        <f>[36]Dezembro!$H$14</f>
        <v>18.720000000000002</v>
      </c>
      <c r="L40" s="11">
        <f>[36]Dezembro!$H$15</f>
        <v>10.44</v>
      </c>
      <c r="M40" s="11">
        <f>[36]Dezembro!$H$16</f>
        <v>9</v>
      </c>
      <c r="N40" s="11">
        <f>[36]Dezembro!$H$17</f>
        <v>7.2</v>
      </c>
      <c r="O40" s="11">
        <f>[36]Dezembro!$H$18</f>
        <v>9.3600000000000012</v>
      </c>
      <c r="P40" s="11">
        <f>[36]Dezembro!$H$19</f>
        <v>14.04</v>
      </c>
      <c r="Q40" s="11">
        <f>[36]Dezembro!$H$20</f>
        <v>25.2</v>
      </c>
      <c r="R40" s="11">
        <f>[36]Dezembro!$H$21</f>
        <v>13.32</v>
      </c>
      <c r="S40" s="11">
        <f>[36]Dezembro!$H$22</f>
        <v>10.08</v>
      </c>
      <c r="T40" s="11">
        <f>[36]Dezembro!$H$23</f>
        <v>10.08</v>
      </c>
      <c r="U40" s="11">
        <f>[36]Dezembro!$H$24</f>
        <v>12.6</v>
      </c>
      <c r="V40" s="11">
        <f>[36]Dezembro!$H$25</f>
        <v>16.2</v>
      </c>
      <c r="W40" s="11">
        <f>[36]Dezembro!$H$26</f>
        <v>10.08</v>
      </c>
      <c r="X40" s="11">
        <f>[36]Dezembro!$H$27</f>
        <v>9</v>
      </c>
      <c r="Y40" s="11">
        <f>[36]Dezembro!$H$28</f>
        <v>9</v>
      </c>
      <c r="Z40" s="11">
        <f>[36]Dezembro!$H$29</f>
        <v>11.879999999999999</v>
      </c>
      <c r="AA40" s="11">
        <f>[36]Dezembro!$H$30</f>
        <v>8.2799999999999994</v>
      </c>
      <c r="AB40" s="11">
        <f>[36]Dezembro!$H$31</f>
        <v>23.040000000000003</v>
      </c>
      <c r="AC40" s="11">
        <f>[36]Dezembro!$H$32</f>
        <v>7.2</v>
      </c>
      <c r="AD40" s="11">
        <f>[36]Dezembro!$H$33</f>
        <v>1.4400000000000002</v>
      </c>
      <c r="AE40" s="11" t="str">
        <f>[36]Dezembro!$H$34</f>
        <v>*</v>
      </c>
      <c r="AF40" s="11" t="str">
        <f>[36]Dezembro!$H$35</f>
        <v>*</v>
      </c>
      <c r="AG40" s="15">
        <f t="shared" ref="AG40:AG41" si="23">MAX(B40:AF40)</f>
        <v>25.2</v>
      </c>
      <c r="AH40" s="126">
        <f t="shared" ref="AH40:AH41" si="24">AVERAGE(B40:AF40)</f>
        <v>11.52</v>
      </c>
      <c r="AK40" t="s">
        <v>47</v>
      </c>
    </row>
    <row r="41" spans="1:38" x14ac:dyDescent="0.2">
      <c r="A41" s="58" t="s">
        <v>175</v>
      </c>
      <c r="B41" s="11">
        <f>[37]Dezembro!$H$5</f>
        <v>19.079999999999998</v>
      </c>
      <c r="C41" s="11">
        <f>[37]Dezembro!$H$6</f>
        <v>13.32</v>
      </c>
      <c r="D41" s="11">
        <f>[37]Dezembro!$H$7</f>
        <v>12.24</v>
      </c>
      <c r="E41" s="11">
        <f>[37]Dezembro!$H$8</f>
        <v>20.52</v>
      </c>
      <c r="F41" s="11">
        <f>[37]Dezembro!$H$9</f>
        <v>28.08</v>
      </c>
      <c r="G41" s="11">
        <f>[37]Dezembro!$H$10</f>
        <v>12.96</v>
      </c>
      <c r="H41" s="11">
        <f>[37]Dezembro!$H$11</f>
        <v>11.879999999999999</v>
      </c>
      <c r="I41" s="11">
        <f>[37]Dezembro!$H$12</f>
        <v>10.08</v>
      </c>
      <c r="J41" s="11">
        <f>[37]Dezembro!$H$13</f>
        <v>14.4</v>
      </c>
      <c r="K41" s="11">
        <f>[37]Dezembro!$H$14</f>
        <v>15.48</v>
      </c>
      <c r="L41" s="11">
        <f>[37]Dezembro!$H$15</f>
        <v>19.440000000000001</v>
      </c>
      <c r="M41" s="11">
        <f>[37]Dezembro!$H$16</f>
        <v>25.56</v>
      </c>
      <c r="N41" s="11">
        <f>[37]Dezembro!$H$17</f>
        <v>16.2</v>
      </c>
      <c r="O41" s="11">
        <f>[37]Dezembro!$H$18</f>
        <v>20.16</v>
      </c>
      <c r="P41" s="11">
        <f>[37]Dezembro!$H$19</f>
        <v>23.759999999999998</v>
      </c>
      <c r="Q41" s="11">
        <f>[37]Dezembro!$H$20</f>
        <v>23.040000000000003</v>
      </c>
      <c r="R41" s="11">
        <f>[37]Dezembro!$H$21</f>
        <v>20.16</v>
      </c>
      <c r="S41" s="11">
        <f>[37]Dezembro!$H$22</f>
        <v>11.879999999999999</v>
      </c>
      <c r="T41" s="11">
        <f>[37]Dezembro!$H$23</f>
        <v>18</v>
      </c>
      <c r="U41" s="11">
        <f>[37]Dezembro!$H$24</f>
        <v>29.52</v>
      </c>
      <c r="V41" s="11">
        <f>[37]Dezembro!$H$25</f>
        <v>25.2</v>
      </c>
      <c r="W41" s="11">
        <f>[37]Dezembro!$H$26</f>
        <v>10.8</v>
      </c>
      <c r="X41" s="11">
        <f>[37]Dezembro!$H$27</f>
        <v>14.04</v>
      </c>
      <c r="Y41" s="11">
        <f>[37]Dezembro!$H$28</f>
        <v>11.879999999999999</v>
      </c>
      <c r="Z41" s="11">
        <f>[37]Dezembro!$H$29</f>
        <v>17.28</v>
      </c>
      <c r="AA41" s="11">
        <f>[37]Dezembro!$H$30</f>
        <v>15.120000000000001</v>
      </c>
      <c r="AB41" s="11">
        <f>[37]Dezembro!$H$31</f>
        <v>21.96</v>
      </c>
      <c r="AC41" s="11">
        <f>[37]Dezembro!$H$32</f>
        <v>16.559999999999999</v>
      </c>
      <c r="AD41" s="11">
        <f>[37]Dezembro!$H$33</f>
        <v>13.68</v>
      </c>
      <c r="AE41" s="11">
        <f>[37]Dezembro!$H$34</f>
        <v>11.520000000000001</v>
      </c>
      <c r="AF41" s="11">
        <f>[37]Dezembro!$H$35</f>
        <v>18.36</v>
      </c>
      <c r="AG41" s="15">
        <f t="shared" si="23"/>
        <v>29.52</v>
      </c>
      <c r="AH41" s="126">
        <f t="shared" si="24"/>
        <v>17.489032258064515</v>
      </c>
      <c r="AK41" t="s">
        <v>47</v>
      </c>
    </row>
    <row r="42" spans="1:38" x14ac:dyDescent="0.2">
      <c r="A42" s="58" t="s">
        <v>17</v>
      </c>
      <c r="B42" s="11">
        <f>[38]Dezembro!$H$5</f>
        <v>24.840000000000003</v>
      </c>
      <c r="C42" s="11">
        <f>[38]Dezembro!$H$6</f>
        <v>11.520000000000001</v>
      </c>
      <c r="D42" s="11">
        <f>[38]Dezembro!$H$7</f>
        <v>11.16</v>
      </c>
      <c r="E42" s="11">
        <f>[38]Dezembro!$H$8</f>
        <v>28.08</v>
      </c>
      <c r="F42" s="11">
        <f>[38]Dezembro!$H$9</f>
        <v>20.88</v>
      </c>
      <c r="G42" s="11">
        <f>[38]Dezembro!$H$10</f>
        <v>10.44</v>
      </c>
      <c r="H42" s="11">
        <f>[38]Dezembro!$H$11</f>
        <v>7.5600000000000005</v>
      </c>
      <c r="I42" s="11">
        <f>[38]Dezembro!$H$12</f>
        <v>12.6</v>
      </c>
      <c r="J42" s="11">
        <f>[38]Dezembro!$H$13</f>
        <v>13.32</v>
      </c>
      <c r="K42" s="11">
        <f>[38]Dezembro!$H$14</f>
        <v>10.8</v>
      </c>
      <c r="L42" s="11">
        <f>[38]Dezembro!$H$15</f>
        <v>18</v>
      </c>
      <c r="M42" s="11">
        <f>[38]Dezembro!$H$16</f>
        <v>19.440000000000001</v>
      </c>
      <c r="N42" s="11">
        <f>[38]Dezembro!$H$17</f>
        <v>14.4</v>
      </c>
      <c r="O42" s="11">
        <f>[38]Dezembro!$H$18</f>
        <v>19.079999999999998</v>
      </c>
      <c r="P42" s="11">
        <f>[38]Dezembro!$H$19</f>
        <v>21.240000000000002</v>
      </c>
      <c r="Q42" s="11">
        <f>[38]Dezembro!$H$20</f>
        <v>20.52</v>
      </c>
      <c r="R42" s="11">
        <f>[38]Dezembro!$H$21</f>
        <v>19.440000000000001</v>
      </c>
      <c r="S42" s="11">
        <f>[38]Dezembro!$H$22</f>
        <v>6.48</v>
      </c>
      <c r="T42" s="11">
        <f>[38]Dezembro!$H$23</f>
        <v>37.440000000000005</v>
      </c>
      <c r="U42" s="11">
        <f>[38]Dezembro!$H$24</f>
        <v>20.88</v>
      </c>
      <c r="V42" s="11">
        <f>[38]Dezembro!$H$25</f>
        <v>24.48</v>
      </c>
      <c r="W42" s="11">
        <f>[38]Dezembro!$H$26</f>
        <v>9.3600000000000012</v>
      </c>
      <c r="X42" s="11">
        <f>[38]Dezembro!$H$27</f>
        <v>12.24</v>
      </c>
      <c r="Y42" s="11">
        <f>[38]Dezembro!$H$28</f>
        <v>10.8</v>
      </c>
      <c r="Z42" s="11">
        <f>[38]Dezembro!$H$29</f>
        <v>21.240000000000002</v>
      </c>
      <c r="AA42" s="11">
        <f>[38]Dezembro!$H$30</f>
        <v>11.16</v>
      </c>
      <c r="AB42" s="11">
        <f>[38]Dezembro!$H$31</f>
        <v>11.16</v>
      </c>
      <c r="AC42" s="11">
        <f>[38]Dezembro!$H$32</f>
        <v>13.68</v>
      </c>
      <c r="AD42" s="11">
        <f>[38]Dezembro!$H$33</f>
        <v>16.559999999999999</v>
      </c>
      <c r="AE42" s="11">
        <f>[38]Dezembro!$H$34</f>
        <v>7.9200000000000008</v>
      </c>
      <c r="AF42" s="11">
        <f>[38]Dezembro!$H$35</f>
        <v>34.200000000000003</v>
      </c>
      <c r="AG42" s="15">
        <f t="shared" ref="AG42" si="25">MAX(B42:AF42)</f>
        <v>37.440000000000005</v>
      </c>
      <c r="AH42" s="126">
        <f t="shared" ref="AH42:AH43" si="26">AVERAGE(B42:AF42)</f>
        <v>16.80387096774194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[39]Dezembro!$H$5</f>
        <v>26.64</v>
      </c>
      <c r="C43" s="11">
        <f>[39]Dezembro!$H$6</f>
        <v>22.68</v>
      </c>
      <c r="D43" s="11">
        <f>[39]Dezembro!$H$7</f>
        <v>19.079999999999998</v>
      </c>
      <c r="E43" s="11">
        <f>[39]Dezembro!$H$8</f>
        <v>17.28</v>
      </c>
      <c r="F43" s="11">
        <f>[39]Dezembro!$H$9</f>
        <v>19.8</v>
      </c>
      <c r="G43" s="11">
        <f>[39]Dezembro!$H$10</f>
        <v>14.76</v>
      </c>
      <c r="H43" s="11">
        <f>[39]Dezembro!$H$11</f>
        <v>11.520000000000001</v>
      </c>
      <c r="I43" s="11">
        <f>[39]Dezembro!$H$12</f>
        <v>23.759999999999998</v>
      </c>
      <c r="J43" s="11">
        <f>[39]Dezembro!$H$13</f>
        <v>20.16</v>
      </c>
      <c r="K43" s="11">
        <f>[39]Dezembro!$H$14</f>
        <v>9.7200000000000006</v>
      </c>
      <c r="L43" s="11">
        <f>[39]Dezembro!$H$15</f>
        <v>21.240000000000002</v>
      </c>
      <c r="M43" s="11">
        <f>[39]Dezembro!$H$16</f>
        <v>21.6</v>
      </c>
      <c r="N43" s="11">
        <f>[39]Dezembro!$H$17</f>
        <v>21.96</v>
      </c>
      <c r="O43" s="11">
        <f>[39]Dezembro!$H$18</f>
        <v>21.6</v>
      </c>
      <c r="P43" s="11">
        <f>[39]Dezembro!$H$19</f>
        <v>21.240000000000002</v>
      </c>
      <c r="Q43" s="11">
        <f>[39]Dezembro!$H$20</f>
        <v>18.36</v>
      </c>
      <c r="R43" s="11">
        <f>[39]Dezembro!$H$21</f>
        <v>19.079999999999998</v>
      </c>
      <c r="S43" s="11">
        <f>[39]Dezembro!$H$22</f>
        <v>16.559999999999999</v>
      </c>
      <c r="T43" s="11">
        <f>[39]Dezembro!$H$23</f>
        <v>17.28</v>
      </c>
      <c r="U43" s="11">
        <f>[39]Dezembro!$H$24</f>
        <v>21.96</v>
      </c>
      <c r="V43" s="11">
        <f>[39]Dezembro!$H$25</f>
        <v>18.720000000000002</v>
      </c>
      <c r="W43" s="11">
        <f>[39]Dezembro!$H$26</f>
        <v>11.879999999999999</v>
      </c>
      <c r="X43" s="11">
        <f>[39]Dezembro!$H$27</f>
        <v>10.8</v>
      </c>
      <c r="Y43" s="11">
        <f>[39]Dezembro!$H$28</f>
        <v>14.76</v>
      </c>
      <c r="Z43" s="11">
        <f>[39]Dezembro!$H$29</f>
        <v>14.4</v>
      </c>
      <c r="AA43" s="11">
        <f>[39]Dezembro!$H$30</f>
        <v>15.48</v>
      </c>
      <c r="AB43" s="11">
        <f>[39]Dezembro!$H$31</f>
        <v>20.88</v>
      </c>
      <c r="AC43" s="11">
        <f>[39]Dezembro!$H$32</f>
        <v>19.440000000000001</v>
      </c>
      <c r="AD43" s="11">
        <f>[39]Dezembro!$H$33</f>
        <v>24.12</v>
      </c>
      <c r="AE43" s="11">
        <f>[39]Dezembro!$H$34</f>
        <v>19.079999999999998</v>
      </c>
      <c r="AF43" s="11">
        <f>[39]Dezembro!$H$35</f>
        <v>24.840000000000003</v>
      </c>
      <c r="AG43" s="93">
        <f>MAX(B43:AF43)</f>
        <v>26.64</v>
      </c>
      <c r="AH43" s="116">
        <f t="shared" si="26"/>
        <v>18.731612903225813</v>
      </c>
      <c r="AL43" t="s">
        <v>47</v>
      </c>
    </row>
    <row r="44" spans="1:38" x14ac:dyDescent="0.2">
      <c r="A44" s="58" t="s">
        <v>18</v>
      </c>
      <c r="B44" s="11">
        <f>[40]Dezembro!$H$5</f>
        <v>26.64</v>
      </c>
      <c r="C44" s="11">
        <f>[40]Dezembro!$H$6</f>
        <v>18</v>
      </c>
      <c r="D44" s="11">
        <f>[40]Dezembro!$H$7</f>
        <v>19.440000000000001</v>
      </c>
      <c r="E44" s="11">
        <f>[40]Dezembro!$H$8</f>
        <v>23.040000000000003</v>
      </c>
      <c r="F44" s="11">
        <f>[40]Dezembro!$H$9</f>
        <v>19.079999999999998</v>
      </c>
      <c r="G44" s="11">
        <f>[40]Dezembro!$H$10</f>
        <v>21.240000000000002</v>
      </c>
      <c r="H44" s="11">
        <f>[40]Dezembro!$H$11</f>
        <v>10.08</v>
      </c>
      <c r="I44" s="11">
        <f>[40]Dezembro!$H$12</f>
        <v>11.16</v>
      </c>
      <c r="J44" s="11">
        <f>[40]Dezembro!$H$13</f>
        <v>24.48</v>
      </c>
      <c r="K44" s="11">
        <f>[40]Dezembro!$H$14</f>
        <v>15.840000000000002</v>
      </c>
      <c r="L44" s="11">
        <f>[40]Dezembro!$H$15</f>
        <v>16.2</v>
      </c>
      <c r="M44" s="11">
        <f>[40]Dezembro!$H$16</f>
        <v>16.920000000000002</v>
      </c>
      <c r="N44" s="11">
        <f>[40]Dezembro!$H$17</f>
        <v>17.64</v>
      </c>
      <c r="O44" s="11">
        <f>[40]Dezembro!$H$18</f>
        <v>13.32</v>
      </c>
      <c r="P44" s="11">
        <f>[40]Dezembro!$H$19</f>
        <v>21.6</v>
      </c>
      <c r="Q44" s="11">
        <f>[40]Dezembro!$H$20</f>
        <v>26.64</v>
      </c>
      <c r="R44" s="11">
        <f>[40]Dezembro!$H$21</f>
        <v>23.400000000000002</v>
      </c>
      <c r="S44" s="11">
        <f>[40]Dezembro!$H$22</f>
        <v>8.64</v>
      </c>
      <c r="T44" s="11">
        <f>[40]Dezembro!$H$23</f>
        <v>14.04</v>
      </c>
      <c r="U44" s="11">
        <f>[40]Dezembro!$H$24</f>
        <v>18.36</v>
      </c>
      <c r="V44" s="11">
        <f>[40]Dezembro!$H$25</f>
        <v>22.68</v>
      </c>
      <c r="W44" s="11">
        <f>[40]Dezembro!$H$26</f>
        <v>17.64</v>
      </c>
      <c r="X44" s="11">
        <f>[40]Dezembro!$H$27</f>
        <v>7.5600000000000005</v>
      </c>
      <c r="Y44" s="11">
        <f>[40]Dezembro!$H$28</f>
        <v>12.6</v>
      </c>
      <c r="Z44" s="11">
        <f>[40]Dezembro!$H$29</f>
        <v>15.840000000000002</v>
      </c>
      <c r="AA44" s="11">
        <f>[40]Dezembro!$H$30</f>
        <v>12.6</v>
      </c>
      <c r="AB44" s="11">
        <f>[40]Dezembro!$H$31</f>
        <v>14.76</v>
      </c>
      <c r="AC44" s="11">
        <f>[40]Dezembro!$H$32</f>
        <v>9.7200000000000006</v>
      </c>
      <c r="AD44" s="11">
        <f>[40]Dezembro!$H$33</f>
        <v>11.520000000000001</v>
      </c>
      <c r="AE44" s="11">
        <f>[40]Dezembro!$H$34</f>
        <v>29.52</v>
      </c>
      <c r="AF44" s="11">
        <f>[40]Dezembro!$H$35</f>
        <v>23.759999999999998</v>
      </c>
      <c r="AG44" s="15">
        <f t="shared" ref="AG44" si="27">MAX(B44:AF44)</f>
        <v>29.52</v>
      </c>
      <c r="AH44" s="126">
        <f t="shared" ref="AH44" si="28">AVERAGE(B44:AF44)</f>
        <v>17.547096774193548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[41]Dezembro!$H$5</f>
        <v>*</v>
      </c>
      <c r="C45" s="11" t="str">
        <f>[41]Dezembro!$H$6</f>
        <v>*</v>
      </c>
      <c r="D45" s="11" t="str">
        <f>[41]Dezembro!$H$7</f>
        <v>*</v>
      </c>
      <c r="E45" s="11" t="str">
        <f>[41]Dezembro!$H$8</f>
        <v>*</v>
      </c>
      <c r="F45" s="11" t="str">
        <f>[41]Dezembro!$H$9</f>
        <v>*</v>
      </c>
      <c r="G45" s="11" t="str">
        <f>[41]Dezembro!$H$10</f>
        <v>*</v>
      </c>
      <c r="H45" s="11" t="str">
        <f>[41]Dezembro!$H$11</f>
        <v>*</v>
      </c>
      <c r="I45" s="11" t="str">
        <f>[41]Dezembro!$H$12</f>
        <v>*</v>
      </c>
      <c r="J45" s="11" t="str">
        <f>[41]Dezembro!$H$13</f>
        <v>*</v>
      </c>
      <c r="K45" s="11" t="str">
        <f>[41]Dezembro!$H$14</f>
        <v>*</v>
      </c>
      <c r="L45" s="11" t="str">
        <f>[41]Dezembro!$H$15</f>
        <v>*</v>
      </c>
      <c r="M45" s="11" t="str">
        <f>[41]Dezembro!$H$16</f>
        <v>*</v>
      </c>
      <c r="N45" s="11" t="str">
        <f>[41]Dezembro!$H$17</f>
        <v>*</v>
      </c>
      <c r="O45" s="11" t="str">
        <f>[41]Dezembro!$H$18</f>
        <v>*</v>
      </c>
      <c r="P45" s="11" t="str">
        <f>[41]Dezembro!$H$19</f>
        <v>*</v>
      </c>
      <c r="Q45" s="11" t="str">
        <f>[41]Dezembro!$H$20</f>
        <v>*</v>
      </c>
      <c r="R45" s="11" t="str">
        <f>[41]Dezembro!$H$21</f>
        <v>*</v>
      </c>
      <c r="S45" s="11" t="str">
        <f>[41]Dezembro!$H$22</f>
        <v>*</v>
      </c>
      <c r="T45" s="11" t="str">
        <f>[41]Dezembro!$H$23</f>
        <v>*</v>
      </c>
      <c r="U45" s="11" t="str">
        <f>[41]Dezembro!$H$24</f>
        <v>*</v>
      </c>
      <c r="V45" s="11" t="str">
        <f>[41]Dezembro!$H$25</f>
        <v>*</v>
      </c>
      <c r="W45" s="11" t="str">
        <f>[41]Dezembro!$H$26</f>
        <v>*</v>
      </c>
      <c r="X45" s="11" t="str">
        <f>[41]Dezembro!$H$27</f>
        <v>*</v>
      </c>
      <c r="Y45" s="11" t="str">
        <f>[41]Dezembro!$H$28</f>
        <v>*</v>
      </c>
      <c r="Z45" s="11" t="str">
        <f>[41]Dezembro!$H$29</f>
        <v>*</v>
      </c>
      <c r="AA45" s="11" t="str">
        <f>[41]Dezembro!$H$30</f>
        <v>*</v>
      </c>
      <c r="AB45" s="11" t="str">
        <f>[41]Dezembro!$H$31</f>
        <v>*</v>
      </c>
      <c r="AC45" s="11" t="str">
        <f>[41]Dezembro!$H$32</f>
        <v>*</v>
      </c>
      <c r="AD45" s="11" t="str">
        <f>[41]Dezembro!$H$33</f>
        <v>*</v>
      </c>
      <c r="AE45" s="11" t="str">
        <f>[41]Dezembro!$H$34</f>
        <v>*</v>
      </c>
      <c r="AF45" s="11" t="str">
        <f>[41]Dezembro!$H$35</f>
        <v>*</v>
      </c>
      <c r="AG45" s="93" t="s">
        <v>226</v>
      </c>
      <c r="AH45" s="116" t="s">
        <v>226</v>
      </c>
      <c r="AL45" s="12" t="s">
        <v>47</v>
      </c>
    </row>
    <row r="46" spans="1:38" x14ac:dyDescent="0.2">
      <c r="A46" s="58" t="s">
        <v>19</v>
      </c>
      <c r="B46" s="11">
        <f>[42]Dezembro!$H$5</f>
        <v>14.76</v>
      </c>
      <c r="C46" s="11">
        <f>[42]Dezembro!$H$6</f>
        <v>6.12</v>
      </c>
      <c r="D46" s="11">
        <f>[42]Dezembro!$H$7</f>
        <v>5.04</v>
      </c>
      <c r="E46" s="11">
        <f>[42]Dezembro!$H$8</f>
        <v>1.8</v>
      </c>
      <c r="F46" s="11">
        <f>[42]Dezembro!$H$9</f>
        <v>6.48</v>
      </c>
      <c r="G46" s="11">
        <f>[42]Dezembro!$H$10</f>
        <v>4.32</v>
      </c>
      <c r="H46" s="11">
        <f>[42]Dezembro!$H$11</f>
        <v>2.52</v>
      </c>
      <c r="I46" s="11">
        <f>[42]Dezembro!$H$12</f>
        <v>3.9600000000000004</v>
      </c>
      <c r="J46" s="11">
        <f>[42]Dezembro!$H$13</f>
        <v>5.4</v>
      </c>
      <c r="K46" s="11">
        <f>[42]Dezembro!$H$14</f>
        <v>0.36000000000000004</v>
      </c>
      <c r="L46" s="11">
        <f>[42]Dezembro!$H$15</f>
        <v>18</v>
      </c>
      <c r="M46" s="11">
        <f>[42]Dezembro!$H$16</f>
        <v>7.9200000000000008</v>
      </c>
      <c r="N46" s="11">
        <f>[42]Dezembro!$H$17</f>
        <v>3.9600000000000004</v>
      </c>
      <c r="O46" s="11">
        <f>[42]Dezembro!$H$18</f>
        <v>15.120000000000001</v>
      </c>
      <c r="P46" s="11">
        <f>[42]Dezembro!$H$19</f>
        <v>17.64</v>
      </c>
      <c r="Q46" s="11">
        <f>[42]Dezembro!$H$20</f>
        <v>5.4</v>
      </c>
      <c r="R46" s="11">
        <f>[42]Dezembro!$H$21</f>
        <v>0.72000000000000008</v>
      </c>
      <c r="S46" s="11">
        <f>[42]Dezembro!$H$22</f>
        <v>0</v>
      </c>
      <c r="T46" s="11">
        <f>[42]Dezembro!$H$23</f>
        <v>3.6</v>
      </c>
      <c r="U46" s="11">
        <f>[42]Dezembro!$H$24</f>
        <v>6.12</v>
      </c>
      <c r="V46" s="11">
        <f>[42]Dezembro!$H$25</f>
        <v>12.96</v>
      </c>
      <c r="W46" s="11">
        <f>[42]Dezembro!$H$26</f>
        <v>0.36000000000000004</v>
      </c>
      <c r="X46" s="11">
        <f>[42]Dezembro!$H$27</f>
        <v>0.36000000000000004</v>
      </c>
      <c r="Y46" s="11">
        <f>[42]Dezembro!$H$28</f>
        <v>4.32</v>
      </c>
      <c r="Z46" s="11">
        <f>[42]Dezembro!$H$29</f>
        <v>12.6</v>
      </c>
      <c r="AA46" s="11">
        <f>[42]Dezembro!$H$30</f>
        <v>2.16</v>
      </c>
      <c r="AB46" s="11">
        <f>[42]Dezembro!$H$31</f>
        <v>9.7200000000000006</v>
      </c>
      <c r="AC46" s="11">
        <f>[42]Dezembro!$H$32</f>
        <v>9.7200000000000006</v>
      </c>
      <c r="AD46" s="11">
        <f>[42]Dezembro!$H$33</f>
        <v>0</v>
      </c>
      <c r="AE46" s="11">
        <f>[42]Dezembro!$H$34</f>
        <v>0</v>
      </c>
      <c r="AF46" s="11">
        <f>[42]Dezembro!$H$35</f>
        <v>21.6</v>
      </c>
      <c r="AG46" s="15">
        <f t="shared" ref="AG46:AG47" si="29">MAX(B46:AF46)</f>
        <v>21.6</v>
      </c>
      <c r="AH46" s="126">
        <f t="shared" ref="AH46" si="30">AVERAGE(B46:AF46)</f>
        <v>6.5496774193548397</v>
      </c>
      <c r="AI46" s="12" t="s">
        <v>47</v>
      </c>
    </row>
    <row r="47" spans="1:38" x14ac:dyDescent="0.2">
      <c r="A47" s="58" t="s">
        <v>31</v>
      </c>
      <c r="B47" s="11">
        <f>[43]Dezembro!$H$5</f>
        <v>14.04</v>
      </c>
      <c r="C47" s="11">
        <f>[43]Dezembro!$H$6</f>
        <v>10.08</v>
      </c>
      <c r="D47" s="11">
        <f>[43]Dezembro!$H$7</f>
        <v>14.4</v>
      </c>
      <c r="E47" s="11">
        <f>[43]Dezembro!$H$8</f>
        <v>15.120000000000001</v>
      </c>
      <c r="F47" s="11">
        <f>[43]Dezembro!$H$9</f>
        <v>14.76</v>
      </c>
      <c r="G47" s="11">
        <f>[43]Dezembro!$H$10</f>
        <v>12.24</v>
      </c>
      <c r="H47" s="11">
        <f>[43]Dezembro!$H$11</f>
        <v>8.2799999999999994</v>
      </c>
      <c r="I47" s="11">
        <f>[43]Dezembro!$H$12</f>
        <v>13.32</v>
      </c>
      <c r="J47" s="11">
        <f>[43]Dezembro!$H$13</f>
        <v>19.079999999999998</v>
      </c>
      <c r="K47" s="11">
        <f>[43]Dezembro!$H$14</f>
        <v>8.64</v>
      </c>
      <c r="L47" s="11">
        <f>[43]Dezembro!$H$15</f>
        <v>15.120000000000001</v>
      </c>
      <c r="M47" s="11">
        <f>[43]Dezembro!$H$16</f>
        <v>16.559999999999999</v>
      </c>
      <c r="N47" s="11">
        <f>[43]Dezembro!$H$17</f>
        <v>17.64</v>
      </c>
      <c r="O47" s="11">
        <f>[43]Dezembro!$H$18</f>
        <v>12.24</v>
      </c>
      <c r="P47" s="11">
        <f>[43]Dezembro!$H$19</f>
        <v>12.6</v>
      </c>
      <c r="Q47" s="11">
        <f>[43]Dezembro!$H$20</f>
        <v>14.04</v>
      </c>
      <c r="R47" s="11">
        <f>[43]Dezembro!$H$21</f>
        <v>11.879999999999999</v>
      </c>
      <c r="S47" s="11">
        <f>[43]Dezembro!$H$22</f>
        <v>11.520000000000001</v>
      </c>
      <c r="T47" s="11">
        <f>[43]Dezembro!$H$23</f>
        <v>10.44</v>
      </c>
      <c r="U47" s="11">
        <f>[43]Dezembro!$H$24</f>
        <v>16.2</v>
      </c>
      <c r="V47" s="11">
        <f>[43]Dezembro!$H$25</f>
        <v>19.440000000000001</v>
      </c>
      <c r="W47" s="11">
        <f>[43]Dezembro!$H$26</f>
        <v>8.64</v>
      </c>
      <c r="X47" s="11">
        <f>[43]Dezembro!$H$27</f>
        <v>16.559999999999999</v>
      </c>
      <c r="Y47" s="11">
        <f>[43]Dezembro!$H$28</f>
        <v>6.84</v>
      </c>
      <c r="Z47" s="11">
        <f>[43]Dezembro!$H$29</f>
        <v>23.759999999999998</v>
      </c>
      <c r="AA47" s="11">
        <f>[43]Dezembro!$H$30</f>
        <v>11.520000000000001</v>
      </c>
      <c r="AB47" s="11">
        <f>[43]Dezembro!$H$31</f>
        <v>16.559999999999999</v>
      </c>
      <c r="AC47" s="11">
        <f>[43]Dezembro!$H$32</f>
        <v>11.16</v>
      </c>
      <c r="AD47" s="11">
        <f>[43]Dezembro!$H$33</f>
        <v>7.2</v>
      </c>
      <c r="AE47" s="11">
        <f>[43]Dezembro!$H$34</f>
        <v>6.84</v>
      </c>
      <c r="AF47" s="11">
        <f>[43]Dezembro!$H$35</f>
        <v>13.68</v>
      </c>
      <c r="AG47" s="15">
        <f t="shared" si="29"/>
        <v>23.759999999999998</v>
      </c>
      <c r="AH47" s="126">
        <f>AVERAGE(B47:AF47)</f>
        <v>13.238709677419354</v>
      </c>
    </row>
    <row r="48" spans="1:38" x14ac:dyDescent="0.2">
      <c r="A48" s="58" t="s">
        <v>44</v>
      </c>
      <c r="B48" s="11">
        <f>[44]Dezembro!$H$5</f>
        <v>25.2</v>
      </c>
      <c r="C48" s="11">
        <f>[44]Dezembro!$H$6</f>
        <v>20.16</v>
      </c>
      <c r="D48" s="11">
        <f>[44]Dezembro!$H$7</f>
        <v>23.040000000000003</v>
      </c>
      <c r="E48" s="11">
        <f>[44]Dezembro!$H$8</f>
        <v>20.88</v>
      </c>
      <c r="F48" s="11">
        <f>[44]Dezembro!$H$9</f>
        <v>22.32</v>
      </c>
      <c r="G48" s="11">
        <f>[44]Dezembro!$H$10</f>
        <v>15.120000000000001</v>
      </c>
      <c r="H48" s="11">
        <f>[44]Dezembro!$H$11</f>
        <v>13.68</v>
      </c>
      <c r="I48" s="11">
        <f>[44]Dezembro!$H$12</f>
        <v>16.920000000000002</v>
      </c>
      <c r="J48" s="11">
        <f>[44]Dezembro!$H$13</f>
        <v>20.88</v>
      </c>
      <c r="K48" s="11">
        <f>[44]Dezembro!$H$14</f>
        <v>20.52</v>
      </c>
      <c r="L48" s="11">
        <f>[44]Dezembro!$H$15</f>
        <v>22.68</v>
      </c>
      <c r="M48" s="11">
        <f>[44]Dezembro!$H$16</f>
        <v>20.88</v>
      </c>
      <c r="N48" s="11">
        <f>[44]Dezembro!$H$17</f>
        <v>42.84</v>
      </c>
      <c r="O48" s="11">
        <f>[44]Dezembro!$H$18</f>
        <v>35.28</v>
      </c>
      <c r="P48" s="11">
        <f>[44]Dezembro!$H$19</f>
        <v>23.040000000000003</v>
      </c>
      <c r="Q48" s="11">
        <f>[44]Dezembro!$H$20</f>
        <v>24.12</v>
      </c>
      <c r="R48" s="11">
        <f>[44]Dezembro!$H$21</f>
        <v>21.96</v>
      </c>
      <c r="S48" s="11">
        <f>[44]Dezembro!$H$22</f>
        <v>27.720000000000002</v>
      </c>
      <c r="T48" s="11">
        <f>[44]Dezembro!$H$23</f>
        <v>18.720000000000002</v>
      </c>
      <c r="U48" s="11">
        <f>[44]Dezembro!$H$24</f>
        <v>22.68</v>
      </c>
      <c r="V48" s="11">
        <f>[44]Dezembro!$H$25</f>
        <v>27</v>
      </c>
      <c r="W48" s="11">
        <f>[44]Dezembro!$H$26</f>
        <v>14.76</v>
      </c>
      <c r="X48" s="11">
        <f>[44]Dezembro!$H$27</f>
        <v>14.04</v>
      </c>
      <c r="Y48" s="11">
        <f>[44]Dezembro!$H$28</f>
        <v>11.879999999999999</v>
      </c>
      <c r="Z48" s="11">
        <f>[44]Dezembro!$H$29</f>
        <v>24.12</v>
      </c>
      <c r="AA48" s="11">
        <f>[44]Dezembro!$H$30</f>
        <v>19.440000000000001</v>
      </c>
      <c r="AB48" s="11">
        <f>[44]Dezembro!$H$31</f>
        <v>28.44</v>
      </c>
      <c r="AC48" s="11">
        <f>[44]Dezembro!$H$32</f>
        <v>21.240000000000002</v>
      </c>
      <c r="AD48" s="11">
        <f>[44]Dezembro!$H$33</f>
        <v>26.28</v>
      </c>
      <c r="AE48" s="11">
        <f>[44]Dezembro!$H$34</f>
        <v>17.64</v>
      </c>
      <c r="AF48" s="11">
        <f>[44]Dezembro!$H$35</f>
        <v>26.28</v>
      </c>
      <c r="AG48" s="15">
        <f>MAX(B48:AF48)</f>
        <v>42.84</v>
      </c>
      <c r="AH48" s="126">
        <f>AVERAGE(B48:AF48)</f>
        <v>22.250322580645165</v>
      </c>
      <c r="AI48" s="12" t="s">
        <v>47</v>
      </c>
    </row>
    <row r="49" spans="1:38" x14ac:dyDescent="0.2">
      <c r="A49" s="58" t="s">
        <v>20</v>
      </c>
      <c r="B49" s="11" t="str">
        <f>[45]Dezembro!$H$5</f>
        <v>*</v>
      </c>
      <c r="C49" s="11" t="str">
        <f>[45]Dezembro!$H$6</f>
        <v>*</v>
      </c>
      <c r="D49" s="11" t="str">
        <f>[45]Dezembro!$H$7</f>
        <v>*</v>
      </c>
      <c r="E49" s="11" t="str">
        <f>[45]Dezembro!$H$8</f>
        <v>*</v>
      </c>
      <c r="F49" s="11" t="str">
        <f>[45]Dezembro!$H$9</f>
        <v>*</v>
      </c>
      <c r="G49" s="11" t="str">
        <f>[45]Dezembro!$H$10</f>
        <v>*</v>
      </c>
      <c r="H49" s="11" t="str">
        <f>[45]Dezembro!$H$11</f>
        <v>*</v>
      </c>
      <c r="I49" s="11" t="str">
        <f>[45]Dezembro!$H$12</f>
        <v>*</v>
      </c>
      <c r="J49" s="11" t="str">
        <f>[45]Dezembro!$H$13</f>
        <v>*</v>
      </c>
      <c r="K49" s="11" t="str">
        <f>[45]Dezembro!$H$14</f>
        <v>*</v>
      </c>
      <c r="L49" s="11" t="str">
        <f>[45]Dezembro!$H$15</f>
        <v>*</v>
      </c>
      <c r="M49" s="11" t="str">
        <f>[45]Dezembro!$H$16</f>
        <v>*</v>
      </c>
      <c r="N49" s="11" t="str">
        <f>[45]Dezembro!$H$17</f>
        <v>*</v>
      </c>
      <c r="O49" s="11" t="str">
        <f>[45]Dezembro!$H$18</f>
        <v>*</v>
      </c>
      <c r="P49" s="11" t="str">
        <f>[45]Dezembro!$H$19</f>
        <v>*</v>
      </c>
      <c r="Q49" s="11" t="str">
        <f>[45]Dezembro!$H$20</f>
        <v>*</v>
      </c>
      <c r="R49" s="11" t="str">
        <f>[45]Dezembro!$H$21</f>
        <v>*</v>
      </c>
      <c r="S49" s="11" t="str">
        <f>[45]Dezembro!$H$22</f>
        <v>*</v>
      </c>
      <c r="T49" s="11" t="str">
        <f>[45]Dezembro!$H$23</f>
        <v>*</v>
      </c>
      <c r="U49" s="11" t="str">
        <f>[45]Dezembro!$H$24</f>
        <v>*</v>
      </c>
      <c r="V49" s="11" t="str">
        <f>[45]Dezembro!$H$25</f>
        <v>*</v>
      </c>
      <c r="W49" s="11" t="str">
        <f>[45]Dezembro!$H$26</f>
        <v>*</v>
      </c>
      <c r="X49" s="11" t="str">
        <f>[45]Dezembro!$H$27</f>
        <v>*</v>
      </c>
      <c r="Y49" s="11" t="str">
        <f>[45]Dezembro!$H$28</f>
        <v>*</v>
      </c>
      <c r="Z49" s="11" t="str">
        <f>[45]Dezembro!$H$29</f>
        <v>*</v>
      </c>
      <c r="AA49" s="11" t="str">
        <f>[45]Dezembro!$H$30</f>
        <v>*</v>
      </c>
      <c r="AB49" s="11" t="str">
        <f>[45]Dezembro!$H$31</f>
        <v>*</v>
      </c>
      <c r="AC49" s="11" t="str">
        <f>[45]Dezembro!$H$32</f>
        <v>*</v>
      </c>
      <c r="AD49" s="11" t="str">
        <f>[45]Dezembro!$H$33</f>
        <v>*</v>
      </c>
      <c r="AE49" s="11" t="str">
        <f>[45]Dezembro!$H$34</f>
        <v>*</v>
      </c>
      <c r="AF49" s="11" t="str">
        <f>[45]Dezembro!$H$35</f>
        <v>*</v>
      </c>
      <c r="AG49" s="15" t="s">
        <v>226</v>
      </c>
      <c r="AH49" s="126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31">MAX(B5:B49)</f>
        <v>35.28</v>
      </c>
      <c r="C50" s="13">
        <f t="shared" si="31"/>
        <v>22.68</v>
      </c>
      <c r="D50" s="13">
        <f t="shared" si="31"/>
        <v>29.16</v>
      </c>
      <c r="E50" s="13">
        <f t="shared" si="31"/>
        <v>29.16</v>
      </c>
      <c r="F50" s="13">
        <f t="shared" si="31"/>
        <v>28.08</v>
      </c>
      <c r="G50" s="13">
        <f t="shared" si="31"/>
        <v>23.759999999999998</v>
      </c>
      <c r="H50" s="13">
        <f t="shared" si="31"/>
        <v>18.36</v>
      </c>
      <c r="I50" s="13">
        <f t="shared" si="31"/>
        <v>23.759999999999998</v>
      </c>
      <c r="J50" s="13">
        <f t="shared" si="31"/>
        <v>32.4</v>
      </c>
      <c r="K50" s="13">
        <f t="shared" si="31"/>
        <v>24.48</v>
      </c>
      <c r="L50" s="13">
        <f t="shared" si="31"/>
        <v>25.56</v>
      </c>
      <c r="M50" s="13">
        <f t="shared" si="31"/>
        <v>43.92</v>
      </c>
      <c r="N50" s="13">
        <f t="shared" si="31"/>
        <v>42.84</v>
      </c>
      <c r="O50" s="13">
        <f t="shared" si="31"/>
        <v>46.440000000000005</v>
      </c>
      <c r="P50" s="13">
        <f t="shared" si="31"/>
        <v>29.52</v>
      </c>
      <c r="Q50" s="13">
        <f t="shared" si="31"/>
        <v>28.08</v>
      </c>
      <c r="R50" s="13">
        <f t="shared" si="31"/>
        <v>30.96</v>
      </c>
      <c r="S50" s="13">
        <f t="shared" si="31"/>
        <v>27.720000000000002</v>
      </c>
      <c r="T50" s="13">
        <f t="shared" si="31"/>
        <v>37.440000000000005</v>
      </c>
      <c r="U50" s="13">
        <f t="shared" si="31"/>
        <v>30.6</v>
      </c>
      <c r="V50" s="13">
        <f t="shared" si="31"/>
        <v>34.56</v>
      </c>
      <c r="W50" s="13">
        <f t="shared" si="31"/>
        <v>30.6</v>
      </c>
      <c r="X50" s="13">
        <f t="shared" si="31"/>
        <v>21.96</v>
      </c>
      <c r="Y50" s="13">
        <f t="shared" si="31"/>
        <v>20.16</v>
      </c>
      <c r="Z50" s="13">
        <f t="shared" si="31"/>
        <v>28.8</v>
      </c>
      <c r="AA50" s="13">
        <f t="shared" si="31"/>
        <v>32.04</v>
      </c>
      <c r="AB50" s="13">
        <f t="shared" si="31"/>
        <v>34.200000000000003</v>
      </c>
      <c r="AC50" s="13">
        <f t="shared" si="31"/>
        <v>25.92</v>
      </c>
      <c r="AD50" s="13">
        <f t="shared" si="31"/>
        <v>26.28</v>
      </c>
      <c r="AE50" s="13">
        <f t="shared" si="31"/>
        <v>29.52</v>
      </c>
      <c r="AF50" s="13">
        <f t="shared" ref="AF50" si="32">MAX(AF5:AF49)</f>
        <v>36</v>
      </c>
      <c r="AG50" s="15">
        <f t="shared" si="31"/>
        <v>46.440000000000005</v>
      </c>
      <c r="AH50" s="94">
        <f>AVERAGE(AH5:AH49)</f>
        <v>14.531811981566822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  <c r="AL60" s="12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  <c r="AK64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L67" sqref="AL67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4" t="s">
        <v>29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8" s="4" customFormat="1" ht="16.5" customHeight="1" x14ac:dyDescent="0.2">
      <c r="A2" s="180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84"/>
    </row>
    <row r="3" spans="1:38" s="5" customFormat="1" ht="12" customHeight="1" x14ac:dyDescent="0.2">
      <c r="A3" s="181"/>
      <c r="B3" s="182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85">
        <v>30</v>
      </c>
      <c r="AF3" s="187">
        <v>31</v>
      </c>
      <c r="AG3" s="121" t="s">
        <v>222</v>
      </c>
    </row>
    <row r="4" spans="1:38" s="5" customFormat="1" ht="13.5" customHeight="1" x14ac:dyDescent="0.2">
      <c r="A4" s="181"/>
      <c r="B4" s="183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86"/>
      <c r="AF4" s="150"/>
      <c r="AG4" s="122" t="s">
        <v>35</v>
      </c>
    </row>
    <row r="5" spans="1:38" s="5" customFormat="1" x14ac:dyDescent="0.2">
      <c r="A5" s="98" t="s">
        <v>40</v>
      </c>
      <c r="B5" s="134" t="str">
        <f>[1]Dezembro!$I$5</f>
        <v>L</v>
      </c>
      <c r="C5" s="134" t="str">
        <f>[1]Dezembro!$I$6</f>
        <v>NE</v>
      </c>
      <c r="D5" s="134" t="str">
        <f>[1]Dezembro!$I$7</f>
        <v>L</v>
      </c>
      <c r="E5" s="134" t="str">
        <f>[1]Dezembro!$I$8</f>
        <v>L</v>
      </c>
      <c r="F5" s="134" t="str">
        <f>[1]Dezembro!$I$9</f>
        <v>NE</v>
      </c>
      <c r="G5" s="134" t="str">
        <f>[1]Dezembro!$I$10</f>
        <v>NE</v>
      </c>
      <c r="H5" s="134" t="str">
        <f>[1]Dezembro!$I$11</f>
        <v>O</v>
      </c>
      <c r="I5" s="134" t="str">
        <f>[1]Dezembro!$I$12</f>
        <v>NO</v>
      </c>
      <c r="J5" s="134" t="str">
        <f>[1]Dezembro!$I$13</f>
        <v>NO</v>
      </c>
      <c r="K5" s="134" t="str">
        <f>[1]Dezembro!$I$14</f>
        <v>L</v>
      </c>
      <c r="L5" s="134" t="str">
        <f>[1]Dezembro!$I$15</f>
        <v>L</v>
      </c>
      <c r="M5" s="134" t="str">
        <f>[1]Dezembro!$I$16</f>
        <v>SE</v>
      </c>
      <c r="N5" s="134" t="str">
        <f>[1]Dezembro!$I$17</f>
        <v>O</v>
      </c>
      <c r="O5" s="134" t="str">
        <f>[1]Dezembro!$I$18</f>
        <v>S</v>
      </c>
      <c r="P5" s="134" t="str">
        <f>[1]Dezembro!$I$19</f>
        <v>S</v>
      </c>
      <c r="Q5" s="134" t="str">
        <f>[1]Dezembro!$I$20</f>
        <v>L</v>
      </c>
      <c r="R5" s="134" t="str">
        <f>[1]Dezembro!$I$21</f>
        <v>SE</v>
      </c>
      <c r="S5" s="134" t="str">
        <f>[1]Dezembro!$I$22</f>
        <v>S</v>
      </c>
      <c r="T5" s="134" t="str">
        <f>[1]Dezembro!$I$23</f>
        <v>S</v>
      </c>
      <c r="U5" s="134" t="str">
        <f>[1]Dezembro!$I$24</f>
        <v>SE</v>
      </c>
      <c r="V5" s="134" t="str">
        <f>[1]Dezembro!$I$25</f>
        <v>O</v>
      </c>
      <c r="W5" s="134" t="str">
        <f>[1]Dezembro!$I$26</f>
        <v>N</v>
      </c>
      <c r="X5" s="134" t="str">
        <f>[1]Dezembro!$I$27</f>
        <v>NO</v>
      </c>
      <c r="Y5" s="134" t="str">
        <f>[1]Dezembro!$I$28</f>
        <v>SO</v>
      </c>
      <c r="Z5" s="134" t="str">
        <f>[1]Dezembro!$I$29</f>
        <v>O</v>
      </c>
      <c r="AA5" s="134" t="str">
        <f>[1]Dezembro!$I$30</f>
        <v>NE</v>
      </c>
      <c r="AB5" s="134" t="str">
        <f>[1]Dezembro!$I$31</f>
        <v>SO</v>
      </c>
      <c r="AC5" s="134" t="str">
        <f>[1]Dezembro!$I$32</f>
        <v>O</v>
      </c>
      <c r="AD5" s="134" t="str">
        <f>[1]Dezembro!$I$33</f>
        <v>N</v>
      </c>
      <c r="AE5" s="134" t="str">
        <f>[1]Dezembro!$I$34</f>
        <v>NO</v>
      </c>
      <c r="AF5" s="134" t="str">
        <f>[1]Dezembro!$I$35</f>
        <v>O</v>
      </c>
      <c r="AG5" s="135" t="str">
        <f>[1]Dezembro!$I$36</f>
        <v>L</v>
      </c>
    </row>
    <row r="6" spans="1:38" x14ac:dyDescent="0.2">
      <c r="A6" s="98" t="s">
        <v>0</v>
      </c>
      <c r="B6" s="11" t="str">
        <f>[2]Dezembro!$I$5</f>
        <v>SO</v>
      </c>
      <c r="C6" s="11" t="str">
        <f>[2]Dezembro!$I$6</f>
        <v>SO</v>
      </c>
      <c r="D6" s="11" t="str">
        <f>[2]Dezembro!$I$7</f>
        <v>SO</v>
      </c>
      <c r="E6" s="11" t="str">
        <f>[2]Dezembro!$I$8</f>
        <v>SO</v>
      </c>
      <c r="F6" s="11" t="str">
        <f>[2]Dezembro!$I$9</f>
        <v>SO</v>
      </c>
      <c r="G6" s="11" t="str">
        <f>[2]Dezembro!$I$10</f>
        <v>SO</v>
      </c>
      <c r="H6" s="11" t="str">
        <f>[2]Dezembro!$I$11</f>
        <v>SO</v>
      </c>
      <c r="I6" s="11" t="str">
        <f>[2]Dezembro!$I$12</f>
        <v>SO</v>
      </c>
      <c r="J6" s="11" t="str">
        <f>[2]Dezembro!$I$13</f>
        <v>SO</v>
      </c>
      <c r="K6" s="11" t="str">
        <f>[2]Dezembro!$I$14</f>
        <v>SO</v>
      </c>
      <c r="L6" s="11" t="str">
        <f>[2]Dezembro!$I$15</f>
        <v>SO</v>
      </c>
      <c r="M6" s="11" t="str">
        <f>[2]Dezembro!$I$16</f>
        <v>SO</v>
      </c>
      <c r="N6" s="11" t="str">
        <f>[2]Dezembro!$I$17</f>
        <v>SO</v>
      </c>
      <c r="O6" s="11" t="str">
        <f>[2]Dezembro!$I$18</f>
        <v>SO</v>
      </c>
      <c r="P6" s="11" t="str">
        <f>[2]Dezembro!$I$19</f>
        <v>SO</v>
      </c>
      <c r="Q6" s="11" t="str">
        <f>[2]Dezembro!$I$20</f>
        <v>SO</v>
      </c>
      <c r="R6" s="11" t="str">
        <f>[2]Dezembro!$I$21</f>
        <v>SO</v>
      </c>
      <c r="S6" s="11" t="str">
        <f>[2]Dezembro!$I$22</f>
        <v>SO</v>
      </c>
      <c r="T6" s="131" t="str">
        <f>[2]Dezembro!$I$23</f>
        <v>SO</v>
      </c>
      <c r="U6" s="131" t="str">
        <f>[2]Dezembro!$I$24</f>
        <v>SO</v>
      </c>
      <c r="V6" s="131" t="str">
        <f>[2]Dezembro!$I$25</f>
        <v>SO</v>
      </c>
      <c r="W6" s="131" t="str">
        <f>[2]Dezembro!$I$26</f>
        <v>SO</v>
      </c>
      <c r="X6" s="131" t="str">
        <f>[2]Dezembro!$I$27</f>
        <v>SO</v>
      </c>
      <c r="Y6" s="131" t="str">
        <f>[2]Dezembro!$I$28</f>
        <v>SO</v>
      </c>
      <c r="Z6" s="131" t="str">
        <f>[2]Dezembro!$I$29</f>
        <v>SO</v>
      </c>
      <c r="AA6" s="131" t="str">
        <f>[2]Dezembro!$I$30</f>
        <v>SO</v>
      </c>
      <c r="AB6" s="131" t="str">
        <f>[2]Dezembro!$I$31</f>
        <v>SO</v>
      </c>
      <c r="AC6" s="131" t="str">
        <f>[2]Dezembro!$I$32</f>
        <v>SO</v>
      </c>
      <c r="AD6" s="131" t="str">
        <f>[2]Dezembro!$I$33</f>
        <v>SO</v>
      </c>
      <c r="AE6" s="131" t="str">
        <f>[2]Dezembro!$I$34</f>
        <v>SO</v>
      </c>
      <c r="AF6" s="131" t="str">
        <f>[2]Dezembro!$I$35</f>
        <v>SO</v>
      </c>
      <c r="AG6" s="127" t="str">
        <f>[2]Dezembro!$I$36</f>
        <v>SO</v>
      </c>
    </row>
    <row r="7" spans="1:38" x14ac:dyDescent="0.2">
      <c r="A7" s="98" t="s">
        <v>104</v>
      </c>
      <c r="B7" s="131" t="str">
        <f>[3]Dezembro!$I$5</f>
        <v>O</v>
      </c>
      <c r="C7" s="131" t="str">
        <f>[3]Dezembro!$I$6</f>
        <v>SE</v>
      </c>
      <c r="D7" s="131" t="str">
        <f>[3]Dezembro!$I$7</f>
        <v>NE</v>
      </c>
      <c r="E7" s="131" t="str">
        <f>[3]Dezembro!$I$8</f>
        <v>NE</v>
      </c>
      <c r="F7" s="131" t="str">
        <f>[3]Dezembro!$I$9</f>
        <v>NO</v>
      </c>
      <c r="G7" s="131" t="str">
        <f>[3]Dezembro!$I$10</f>
        <v>SO</v>
      </c>
      <c r="H7" s="131" t="str">
        <f>[3]Dezembro!$I$11</f>
        <v>S</v>
      </c>
      <c r="I7" s="131" t="str">
        <f>[3]Dezembro!$I$12</f>
        <v>S</v>
      </c>
      <c r="J7" s="131" t="str">
        <f>[3]Dezembro!$I$13</f>
        <v>S</v>
      </c>
      <c r="K7" s="131" t="str">
        <f>[3]Dezembro!$I$14</f>
        <v>L</v>
      </c>
      <c r="L7" s="131" t="str">
        <f>[3]Dezembro!$I$15</f>
        <v>NO</v>
      </c>
      <c r="M7" s="131" t="str">
        <f>[3]Dezembro!$I$16</f>
        <v>NE</v>
      </c>
      <c r="N7" s="131" t="str">
        <f>[3]Dezembro!$I$17</f>
        <v>L</v>
      </c>
      <c r="O7" s="131" t="str">
        <f>[3]Dezembro!$I$18</f>
        <v>L</v>
      </c>
      <c r="P7" s="131" t="str">
        <f>[3]Dezembro!$I$19</f>
        <v>NE</v>
      </c>
      <c r="Q7" s="131" t="str">
        <f>[3]Dezembro!$I$20</f>
        <v>SE</v>
      </c>
      <c r="R7" s="131" t="str">
        <f>[3]Dezembro!$I$21</f>
        <v>NE</v>
      </c>
      <c r="S7" s="131" t="str">
        <f>[3]Dezembro!$I$22</f>
        <v>S</v>
      </c>
      <c r="T7" s="131" t="str">
        <f>[3]Dezembro!$I$23</f>
        <v>NE</v>
      </c>
      <c r="U7" s="131" t="str">
        <f>[3]Dezembro!$I$24</f>
        <v>N</v>
      </c>
      <c r="V7" s="131" t="str">
        <f>[3]Dezembro!$I$25</f>
        <v>N</v>
      </c>
      <c r="W7" s="131" t="str">
        <f>[3]Dezembro!$I$26</f>
        <v>O</v>
      </c>
      <c r="X7" s="131" t="str">
        <f>[3]Dezembro!$I$27</f>
        <v>S</v>
      </c>
      <c r="Y7" s="131" t="str">
        <f>[3]Dezembro!$I$28</f>
        <v>S</v>
      </c>
      <c r="Z7" s="131" t="str">
        <f>[3]Dezembro!$I$29</f>
        <v>SE</v>
      </c>
      <c r="AA7" s="131" t="str">
        <f>[3]Dezembro!$I$30</f>
        <v>NE</v>
      </c>
      <c r="AB7" s="131" t="str">
        <f>[3]Dezembro!$I$31</f>
        <v>L</v>
      </c>
      <c r="AC7" s="131" t="str">
        <f>[3]Dezembro!$I$32</f>
        <v>L</v>
      </c>
      <c r="AD7" s="131" t="str">
        <f>[3]Dezembro!$I$33</f>
        <v>S</v>
      </c>
      <c r="AE7" s="131" t="str">
        <f>[3]Dezembro!$I$34</f>
        <v>SE</v>
      </c>
      <c r="AF7" s="131" t="str">
        <f>[3]Dezembro!$I$35</f>
        <v>NE</v>
      </c>
      <c r="AG7" s="127" t="str">
        <f>[3]Dezembro!$I$36</f>
        <v>NE</v>
      </c>
    </row>
    <row r="8" spans="1:38" x14ac:dyDescent="0.2">
      <c r="A8" s="98" t="s">
        <v>1</v>
      </c>
      <c r="B8" s="11" t="str">
        <f>[4]Dezembro!$I$5</f>
        <v>*</v>
      </c>
      <c r="C8" s="11" t="str">
        <f>[4]Dezembro!$I$6</f>
        <v>*</v>
      </c>
      <c r="D8" s="11" t="str">
        <f>[4]Dezembro!$I$7</f>
        <v>*</v>
      </c>
      <c r="E8" s="11" t="str">
        <f>[4]Dezembro!$I$8</f>
        <v>N</v>
      </c>
      <c r="F8" s="11" t="str">
        <f>[4]Dezembro!$I$9</f>
        <v>NE</v>
      </c>
      <c r="G8" s="11" t="str">
        <f>[4]Dezembro!$I$10</f>
        <v>S</v>
      </c>
      <c r="H8" s="11" t="str">
        <f>[4]Dezembro!$I$11</f>
        <v>SE</v>
      </c>
      <c r="I8" s="11" t="str">
        <f>[4]Dezembro!$I$12</f>
        <v>SE</v>
      </c>
      <c r="J8" s="11" t="str">
        <f>[4]Dezembro!$I$13</f>
        <v>SE</v>
      </c>
      <c r="K8" s="11" t="str">
        <f>[4]Dezembro!$I$14</f>
        <v>S</v>
      </c>
      <c r="L8" s="11" t="str">
        <f>[4]Dezembro!$I$15</f>
        <v>*</v>
      </c>
      <c r="M8" s="11" t="str">
        <f>[4]Dezembro!$I$16</f>
        <v>*</v>
      </c>
      <c r="N8" s="11" t="str">
        <f>[4]Dezembro!$I$17</f>
        <v>*</v>
      </c>
      <c r="O8" s="11" t="str">
        <f>[4]Dezembro!$I$18</f>
        <v>N</v>
      </c>
      <c r="P8" s="11" t="str">
        <f>[4]Dezembro!$I$19</f>
        <v>N</v>
      </c>
      <c r="Q8" s="11" t="str">
        <f>[4]Dezembro!$I$20</f>
        <v>N</v>
      </c>
      <c r="R8" s="11" t="str">
        <f>[4]Dezembro!$I$21</f>
        <v>NO</v>
      </c>
      <c r="S8" s="11" t="str">
        <f>[4]Dezembro!$I$22</f>
        <v>NO</v>
      </c>
      <c r="T8" s="131" t="str">
        <f>[4]Dezembro!$I$23</f>
        <v>NO</v>
      </c>
      <c r="U8" s="131" t="str">
        <f>[4]Dezembro!$I$24</f>
        <v>NO</v>
      </c>
      <c r="V8" s="131" t="str">
        <f>[4]Dezembro!$I$25</f>
        <v>NE</v>
      </c>
      <c r="W8" s="131" t="str">
        <f>[4]Dezembro!$I$26</f>
        <v>SE</v>
      </c>
      <c r="X8" s="131" t="str">
        <f>[4]Dezembro!$I$27</f>
        <v>*</v>
      </c>
      <c r="Y8" s="131" t="str">
        <f>[4]Dezembro!$I$28</f>
        <v>*</v>
      </c>
      <c r="Z8" s="131" t="str">
        <f>[4]Dezembro!$I$29</f>
        <v>*</v>
      </c>
      <c r="AA8" s="131" t="str">
        <f>[4]Dezembro!$I$30</f>
        <v>*</v>
      </c>
      <c r="AB8" s="131" t="str">
        <f>[4]Dezembro!$I$31</f>
        <v>*</v>
      </c>
      <c r="AC8" s="131" t="str">
        <f>[4]Dezembro!$I$32</f>
        <v>S</v>
      </c>
      <c r="AD8" s="131" t="str">
        <f>[4]Dezembro!$I$33</f>
        <v>SE</v>
      </c>
      <c r="AE8" s="131" t="str">
        <f>[4]Dezembro!$I$34</f>
        <v>SE</v>
      </c>
      <c r="AF8" s="131" t="str">
        <f>[4]Dezembro!$I$35</f>
        <v>SE</v>
      </c>
      <c r="AG8" s="127" t="str">
        <f>[4]Dezembro!$I$36</f>
        <v>SE</v>
      </c>
    </row>
    <row r="9" spans="1:38" x14ac:dyDescent="0.2">
      <c r="A9" s="98" t="s">
        <v>167</v>
      </c>
      <c r="B9" s="11" t="str">
        <f>[5]Dezembro!$I$5</f>
        <v>SO</v>
      </c>
      <c r="C9" s="11" t="str">
        <f>[5]Dezembro!$I$6</f>
        <v>S</v>
      </c>
      <c r="D9" s="11" t="str">
        <f>[5]Dezembro!$I$7</f>
        <v>NE</v>
      </c>
      <c r="E9" s="11" t="str">
        <f>[5]Dezembro!$I$8</f>
        <v>NE</v>
      </c>
      <c r="F9" s="11" t="str">
        <f>[5]Dezembro!$I$9</f>
        <v>SO</v>
      </c>
      <c r="G9" s="11" t="str">
        <f>[5]Dezembro!$I$10</f>
        <v>S</v>
      </c>
      <c r="H9" s="11" t="str">
        <f>[5]Dezembro!$I$11</f>
        <v>SE</v>
      </c>
      <c r="I9" s="11" t="str">
        <f>[5]Dezembro!$I$12</f>
        <v>NE</v>
      </c>
      <c r="J9" s="11" t="str">
        <f>[5]Dezembro!$I$13</f>
        <v>L</v>
      </c>
      <c r="K9" s="11" t="str">
        <f>[5]Dezembro!$I$14</f>
        <v>NE</v>
      </c>
      <c r="L9" s="11" t="str">
        <f>[5]Dezembro!$I$15</f>
        <v>NO</v>
      </c>
      <c r="M9" s="11" t="str">
        <f>[5]Dezembro!$I$16</f>
        <v>NE</v>
      </c>
      <c r="N9" s="11" t="str">
        <f>[5]Dezembro!$I$17</f>
        <v>NE</v>
      </c>
      <c r="O9" s="11" t="str">
        <f>[5]Dezembro!$I$18</f>
        <v>NE</v>
      </c>
      <c r="P9" s="11" t="str">
        <f>[5]Dezembro!$I$19</f>
        <v>NE</v>
      </c>
      <c r="Q9" s="11" t="str">
        <f>[5]Dezembro!$I$20</f>
        <v>L</v>
      </c>
      <c r="R9" s="11" t="str">
        <f>[5]Dezembro!$I$21</f>
        <v>NE</v>
      </c>
      <c r="S9" s="11" t="str">
        <f>[5]Dezembro!$I$22</f>
        <v>L</v>
      </c>
      <c r="T9" s="131" t="str">
        <f>[5]Dezembro!$I$23</f>
        <v>NE</v>
      </c>
      <c r="U9" s="131" t="str">
        <f>[5]Dezembro!$I$24</f>
        <v>N</v>
      </c>
      <c r="V9" s="131" t="str">
        <f>[5]Dezembro!$I$25</f>
        <v>NE</v>
      </c>
      <c r="W9" s="131" t="str">
        <f>[5]Dezembro!$I$26</f>
        <v>SO</v>
      </c>
      <c r="X9" s="131" t="str">
        <f>[5]Dezembro!$I$27</f>
        <v>S</v>
      </c>
      <c r="Y9" s="131" t="str">
        <f>[5]Dezembro!$I$28</f>
        <v>NE</v>
      </c>
      <c r="Z9" s="131" t="str">
        <f>[5]Dezembro!$I$29</f>
        <v>NE</v>
      </c>
      <c r="AA9" s="131" t="str">
        <f>[5]Dezembro!$I$30</f>
        <v>N</v>
      </c>
      <c r="AB9" s="131" t="str">
        <f>[5]Dezembro!$I$31</f>
        <v>L</v>
      </c>
      <c r="AC9" s="131" t="str">
        <f>[5]Dezembro!$I$32</f>
        <v>L</v>
      </c>
      <c r="AD9" s="131" t="str">
        <f>[5]Dezembro!$I$33</f>
        <v>NE</v>
      </c>
      <c r="AE9" s="131" t="str">
        <f>[5]Dezembro!$I$34</f>
        <v>L</v>
      </c>
      <c r="AF9" s="131" t="str">
        <f>[5]Dezembro!$I$35</f>
        <v>O</v>
      </c>
      <c r="AG9" s="140" t="str">
        <f>[5]Dezembro!$I$36</f>
        <v>NE</v>
      </c>
    </row>
    <row r="10" spans="1:38" x14ac:dyDescent="0.2">
      <c r="A10" s="98" t="s">
        <v>111</v>
      </c>
      <c r="B10" s="11" t="str">
        <f>[6]Dezembro!$I$5</f>
        <v>*</v>
      </c>
      <c r="C10" s="11" t="str">
        <f>[6]Dezembro!$I$6</f>
        <v>*</v>
      </c>
      <c r="D10" s="11" t="str">
        <f>[6]Dezembro!$I$7</f>
        <v>*</v>
      </c>
      <c r="E10" s="11" t="str">
        <f>[6]Dezembro!$I$8</f>
        <v>*</v>
      </c>
      <c r="F10" s="11" t="str">
        <f>[6]Dezembro!$I$9</f>
        <v>*</v>
      </c>
      <c r="G10" s="11" t="str">
        <f>[6]Dezembro!$I$10</f>
        <v>*</v>
      </c>
      <c r="H10" s="11" t="str">
        <f>[6]Dezembro!$I$11</f>
        <v>*</v>
      </c>
      <c r="I10" s="11" t="str">
        <f>[6]Dezembro!$I$12</f>
        <v>*</v>
      </c>
      <c r="J10" s="11" t="str">
        <f>[6]Dezembro!$I$13</f>
        <v>*</v>
      </c>
      <c r="K10" s="11" t="str">
        <f>[6]Dezembro!$I$14</f>
        <v>*</v>
      </c>
      <c r="L10" s="11" t="str">
        <f>[6]Dezembro!$I$15</f>
        <v>*</v>
      </c>
      <c r="M10" s="11" t="str">
        <f>[6]Dezembro!$I$16</f>
        <v>*</v>
      </c>
      <c r="N10" s="11" t="str">
        <f>[6]Dezembro!$I$17</f>
        <v>*</v>
      </c>
      <c r="O10" s="11" t="str">
        <f>[6]Dezembro!$I$18</f>
        <v>*</v>
      </c>
      <c r="P10" s="11" t="str">
        <f>[6]Dezembro!$I$19</f>
        <v>*</v>
      </c>
      <c r="Q10" s="11" t="str">
        <f>[6]Dezembro!$I$20</f>
        <v>*</v>
      </c>
      <c r="R10" s="11" t="str">
        <f>[6]Dezembro!$I$21</f>
        <v>*</v>
      </c>
      <c r="S10" s="11" t="str">
        <f>[6]Dezembro!$I$22</f>
        <v>*</v>
      </c>
      <c r="T10" s="131" t="str">
        <f>[6]Dezembro!$I$23</f>
        <v>*</v>
      </c>
      <c r="U10" s="131" t="str">
        <f>[6]Dezembro!$I$24</f>
        <v>*</v>
      </c>
      <c r="V10" s="131" t="str">
        <f>[6]Dezembro!$I$25</f>
        <v>*</v>
      </c>
      <c r="W10" s="131" t="str">
        <f>[6]Dezembro!$I$26</f>
        <v>*</v>
      </c>
      <c r="X10" s="131" t="str">
        <f>[6]Dezembro!$I$27</f>
        <v>*</v>
      </c>
      <c r="Y10" s="131" t="str">
        <f>[6]Dezembro!$I$28</f>
        <v>*</v>
      </c>
      <c r="Z10" s="131" t="str">
        <f>[6]Dezembro!$I$29</f>
        <v>*</v>
      </c>
      <c r="AA10" s="131" t="str">
        <f>[6]Dezembro!$I$30</f>
        <v>*</v>
      </c>
      <c r="AB10" s="131" t="str">
        <f>[6]Dezembro!$I$31</f>
        <v>*</v>
      </c>
      <c r="AC10" s="131" t="str">
        <f>[6]Dezembro!$I$32</f>
        <v>*</v>
      </c>
      <c r="AD10" s="131" t="str">
        <f>[6]Dezembro!$I$33</f>
        <v>*</v>
      </c>
      <c r="AE10" s="131" t="str">
        <f>[6]Dezembro!$I$34</f>
        <v>*</v>
      </c>
      <c r="AF10" s="131" t="str">
        <f>[6]Dezembro!$I$35</f>
        <v>*</v>
      </c>
      <c r="AG10" s="140" t="str">
        <f>[6]Dezembro!$I$36</f>
        <v>*</v>
      </c>
    </row>
    <row r="11" spans="1:38" x14ac:dyDescent="0.2">
      <c r="A11" s="98" t="s">
        <v>64</v>
      </c>
      <c r="B11" s="11" t="str">
        <f>[7]Dezembro!$I$5</f>
        <v>O</v>
      </c>
      <c r="C11" s="11" t="str">
        <f>[7]Dezembro!$I$6</f>
        <v>O</v>
      </c>
      <c r="D11" s="11" t="str">
        <f>[7]Dezembro!$I$7</f>
        <v>L</v>
      </c>
      <c r="E11" s="11" t="str">
        <f>[7]Dezembro!$I$8</f>
        <v>NE</v>
      </c>
      <c r="F11" s="11" t="str">
        <f>[7]Dezembro!$I$9</f>
        <v>N</v>
      </c>
      <c r="G11" s="11" t="str">
        <f>[7]Dezembro!$I$10</f>
        <v>O</v>
      </c>
      <c r="H11" s="11" t="str">
        <f>[7]Dezembro!$I$11</f>
        <v>SO</v>
      </c>
      <c r="I11" s="11" t="str">
        <f>[7]Dezembro!$I$12</f>
        <v>L</v>
      </c>
      <c r="J11" s="11" t="str">
        <f>[7]Dezembro!$I$13</f>
        <v>SE</v>
      </c>
      <c r="K11" s="11" t="str">
        <f>[7]Dezembro!$I$14</f>
        <v>N</v>
      </c>
      <c r="L11" s="11" t="str">
        <f>[7]Dezembro!$I$15</f>
        <v>NE</v>
      </c>
      <c r="M11" s="11" t="str">
        <f>[7]Dezembro!$I$16</f>
        <v>NE</v>
      </c>
      <c r="N11" s="11" t="str">
        <f>[7]Dezembro!$I$17</f>
        <v>SO</v>
      </c>
      <c r="O11" s="11" t="str">
        <f>[7]Dezembro!$I$18</f>
        <v>L</v>
      </c>
      <c r="P11" s="11" t="str">
        <f>[7]Dezembro!$I$19</f>
        <v>NE</v>
      </c>
      <c r="Q11" s="11" t="str">
        <f>[7]Dezembro!$I$20</f>
        <v>SE</v>
      </c>
      <c r="R11" s="11" t="str">
        <f>[7]Dezembro!$I$21</f>
        <v>NE</v>
      </c>
      <c r="S11" s="11" t="str">
        <f>[7]Dezembro!$I$22</f>
        <v>N</v>
      </c>
      <c r="T11" s="131" t="str">
        <f>[7]Dezembro!$I$23</f>
        <v>L</v>
      </c>
      <c r="U11" s="131" t="str">
        <f>[7]Dezembro!$I$24</f>
        <v>NE</v>
      </c>
      <c r="V11" s="131" t="str">
        <f>[7]Dezembro!$I$25</f>
        <v>NE</v>
      </c>
      <c r="W11" s="131" t="str">
        <f>[7]Dezembro!$I$26</f>
        <v>N</v>
      </c>
      <c r="X11" s="131" t="str">
        <f>[7]Dezembro!$I$27</f>
        <v>S</v>
      </c>
      <c r="Y11" s="131" t="str">
        <f>[7]Dezembro!$I$28</f>
        <v>L</v>
      </c>
      <c r="Z11" s="131" t="str">
        <f>[7]Dezembro!$I$29</f>
        <v>L</v>
      </c>
      <c r="AA11" s="131" t="str">
        <f>[7]Dezembro!$I$30</f>
        <v>S</v>
      </c>
      <c r="AB11" s="131" t="str">
        <f>[7]Dezembro!$I$31</f>
        <v>L</v>
      </c>
      <c r="AC11" s="131" t="str">
        <f>[7]Dezembro!$I$32</f>
        <v>L</v>
      </c>
      <c r="AD11" s="131" t="str">
        <f>[7]Dezembro!$I$33</f>
        <v>SE</v>
      </c>
      <c r="AE11" s="131" t="str">
        <f>[7]Dezembro!$I$34</f>
        <v>SE</v>
      </c>
      <c r="AF11" s="131" t="str">
        <f>[7]Dezembro!$I$35</f>
        <v>SE</v>
      </c>
      <c r="AG11" s="127" t="str">
        <f>[7]Dezembro!$I$36</f>
        <v>L</v>
      </c>
    </row>
    <row r="12" spans="1:38" x14ac:dyDescent="0.2">
      <c r="A12" s="98" t="s">
        <v>41</v>
      </c>
      <c r="B12" s="136" t="str">
        <f>[8]Dezembro!$I$5</f>
        <v>N</v>
      </c>
      <c r="C12" s="136" t="str">
        <f>[8]Dezembro!$I$6</f>
        <v>N</v>
      </c>
      <c r="D12" s="136" t="str">
        <f>[8]Dezembro!$I$7</f>
        <v>N</v>
      </c>
      <c r="E12" s="136" t="str">
        <f>[8]Dezembro!$I$8</f>
        <v>N</v>
      </c>
      <c r="F12" s="136" t="str">
        <f>[8]Dezembro!$I$9</f>
        <v>N</v>
      </c>
      <c r="G12" s="136" t="str">
        <f>[8]Dezembro!$I$10</f>
        <v>N</v>
      </c>
      <c r="H12" s="136" t="str">
        <f>[8]Dezembro!$I$11</f>
        <v>N</v>
      </c>
      <c r="I12" s="136" t="str">
        <f>[8]Dezembro!$I$12</f>
        <v>N</v>
      </c>
      <c r="J12" s="136" t="str">
        <f>[8]Dezembro!$I$13</f>
        <v>N</v>
      </c>
      <c r="K12" s="136" t="str">
        <f>[8]Dezembro!$I$14</f>
        <v>N</v>
      </c>
      <c r="L12" s="136" t="str">
        <f>[8]Dezembro!$I$15</f>
        <v>N</v>
      </c>
      <c r="M12" s="136" t="str">
        <f>[8]Dezembro!$I$16</f>
        <v>N</v>
      </c>
      <c r="N12" s="136" t="str">
        <f>[8]Dezembro!$I$17</f>
        <v>N</v>
      </c>
      <c r="O12" s="136" t="str">
        <f>[8]Dezembro!$I$18</f>
        <v>N</v>
      </c>
      <c r="P12" s="136" t="str">
        <f>[8]Dezembro!$I$19</f>
        <v>N</v>
      </c>
      <c r="Q12" s="136" t="str">
        <f>[8]Dezembro!$I$20</f>
        <v>N</v>
      </c>
      <c r="R12" s="136" t="str">
        <f>[8]Dezembro!$I$21</f>
        <v>N</v>
      </c>
      <c r="S12" s="136" t="str">
        <f>[8]Dezembro!$I$22</f>
        <v>N</v>
      </c>
      <c r="T12" s="131" t="str">
        <f>[8]Dezembro!$I$23</f>
        <v>N</v>
      </c>
      <c r="U12" s="131" t="str">
        <f>[8]Dezembro!$I$24</f>
        <v>N</v>
      </c>
      <c r="V12" s="131" t="str">
        <f>[8]Dezembro!$I$25</f>
        <v>N</v>
      </c>
      <c r="W12" s="131" t="str">
        <f>[8]Dezembro!$I$26</f>
        <v>N</v>
      </c>
      <c r="X12" s="131" t="str">
        <f>[8]Dezembro!$I$27</f>
        <v>N</v>
      </c>
      <c r="Y12" s="131" t="str">
        <f>[8]Dezembro!$I$28</f>
        <v>N</v>
      </c>
      <c r="Z12" s="131" t="str">
        <f>[8]Dezembro!$I$29</f>
        <v>N</v>
      </c>
      <c r="AA12" s="131" t="str">
        <f>[8]Dezembro!$I$30</f>
        <v>N</v>
      </c>
      <c r="AB12" s="131" t="str">
        <f>[8]Dezembro!$I$31</f>
        <v>N</v>
      </c>
      <c r="AC12" s="131" t="str">
        <f>[8]Dezembro!$I$32</f>
        <v>N</v>
      </c>
      <c r="AD12" s="131" t="str">
        <f>[8]Dezembro!$I$33</f>
        <v>N</v>
      </c>
      <c r="AE12" s="131" t="str">
        <f>[8]Dezembro!$I$34</f>
        <v>N</v>
      </c>
      <c r="AF12" s="131" t="str">
        <f>[8]Dezembro!$I$35</f>
        <v>N</v>
      </c>
      <c r="AG12" s="127" t="str">
        <f>[8]Dezembro!$I$36</f>
        <v>N</v>
      </c>
      <c r="AJ12" t="s">
        <v>47</v>
      </c>
    </row>
    <row r="13" spans="1:38" x14ac:dyDescent="0.2">
      <c r="A13" s="98" t="s">
        <v>114</v>
      </c>
      <c r="B13" s="11" t="str">
        <f>[9]Dezembro!$I$5</f>
        <v>*</v>
      </c>
      <c r="C13" s="11" t="str">
        <f>[9]Dezembro!$I$6</f>
        <v>*</v>
      </c>
      <c r="D13" s="11" t="str">
        <f>[9]Dezembro!$I$7</f>
        <v>*</v>
      </c>
      <c r="E13" s="11" t="str">
        <f>[9]Dezembro!$I$8</f>
        <v>*</v>
      </c>
      <c r="F13" s="11" t="str">
        <f>[9]Dezembro!$I$9</f>
        <v>*</v>
      </c>
      <c r="G13" s="11" t="str">
        <f>[9]Dezembro!$I$10</f>
        <v>*</v>
      </c>
      <c r="H13" s="11" t="str">
        <f>[9]Dezembro!$I$11</f>
        <v>*</v>
      </c>
      <c r="I13" s="11" t="str">
        <f>[9]Dezembro!$I$12</f>
        <v>*</v>
      </c>
      <c r="J13" s="11" t="str">
        <f>[9]Dezembro!$I$13</f>
        <v>*</v>
      </c>
      <c r="K13" s="11" t="str">
        <f>[9]Dezembro!$I$14</f>
        <v>*</v>
      </c>
      <c r="L13" s="11" t="str">
        <f>[9]Dezembro!$I$15</f>
        <v>*</v>
      </c>
      <c r="M13" s="11" t="str">
        <f>[9]Dezembro!$I$16</f>
        <v>*</v>
      </c>
      <c r="N13" s="11" t="str">
        <f>[9]Dezembro!$I$17</f>
        <v>*</v>
      </c>
      <c r="O13" s="11" t="str">
        <f>[9]Dezembro!$I$18</f>
        <v>*</v>
      </c>
      <c r="P13" s="11" t="str">
        <f>[9]Dezembro!$I$19</f>
        <v>*</v>
      </c>
      <c r="Q13" s="11" t="str">
        <f>[9]Dezembro!$I$20</f>
        <v>*</v>
      </c>
      <c r="R13" s="11" t="str">
        <f>[9]Dezembro!$I$21</f>
        <v>*</v>
      </c>
      <c r="S13" s="11" t="str">
        <f>[9]Dezembro!$I$22</f>
        <v>*</v>
      </c>
      <c r="T13" s="11" t="str">
        <f>[9]Dezembro!$I$23</f>
        <v>*</v>
      </c>
      <c r="U13" s="11" t="str">
        <f>[9]Dezembro!$I$24</f>
        <v>*</v>
      </c>
      <c r="V13" s="11" t="str">
        <f>[9]Dezembro!$I$25</f>
        <v>*</v>
      </c>
      <c r="W13" s="11" t="str">
        <f>[9]Dezembro!$I$26</f>
        <v>*</v>
      </c>
      <c r="X13" s="11" t="str">
        <f>[9]Dezembro!$I$27</f>
        <v>*</v>
      </c>
      <c r="Y13" s="11" t="str">
        <f>[9]Dezembro!$I$28</f>
        <v>*</v>
      </c>
      <c r="Z13" s="11" t="str">
        <f>[9]Dezembro!$I$29</f>
        <v>*</v>
      </c>
      <c r="AA13" s="11" t="str">
        <f>[9]Dezembro!$I$30</f>
        <v>*</v>
      </c>
      <c r="AB13" s="11" t="str">
        <f>[9]Dezembro!$I$31</f>
        <v>*</v>
      </c>
      <c r="AC13" s="11" t="str">
        <f>[9]Dezembro!$I$32</f>
        <v>*</v>
      </c>
      <c r="AD13" s="11" t="str">
        <f>[9]Dezembro!$I$33</f>
        <v>*</v>
      </c>
      <c r="AE13" s="11" t="str">
        <f>[9]Dezembro!$I$34</f>
        <v>*</v>
      </c>
      <c r="AF13" s="11" t="str">
        <f>[9]Dezembro!$I$35</f>
        <v>*</v>
      </c>
      <c r="AG13" s="140" t="str">
        <f>[9]Dezembro!$I$36</f>
        <v>*</v>
      </c>
      <c r="AL13" t="s">
        <v>47</v>
      </c>
    </row>
    <row r="14" spans="1:38" x14ac:dyDescent="0.2">
      <c r="A14" s="98" t="s">
        <v>118</v>
      </c>
      <c r="B14" s="136" t="str">
        <f>[10]Dezembro!$I$5</f>
        <v>*</v>
      </c>
      <c r="C14" s="136" t="str">
        <f>[10]Dezembro!$I$6</f>
        <v>*</v>
      </c>
      <c r="D14" s="136" t="str">
        <f>[10]Dezembro!$I$7</f>
        <v>*</v>
      </c>
      <c r="E14" s="136" t="str">
        <f>[10]Dezembro!$I$8</f>
        <v>*</v>
      </c>
      <c r="F14" s="136" t="str">
        <f>[10]Dezembro!$I$9</f>
        <v>*</v>
      </c>
      <c r="G14" s="136" t="str">
        <f>[10]Dezembro!$I$10</f>
        <v>*</v>
      </c>
      <c r="H14" s="136" t="str">
        <f>[10]Dezembro!$I$11</f>
        <v>*</v>
      </c>
      <c r="I14" s="136" t="str">
        <f>[10]Dezembro!$I$12</f>
        <v>*</v>
      </c>
      <c r="J14" s="136" t="str">
        <f>[10]Dezembro!$I$13</f>
        <v>*</v>
      </c>
      <c r="K14" s="136" t="str">
        <f>[10]Dezembro!$I$14</f>
        <v>*</v>
      </c>
      <c r="L14" s="136" t="str">
        <f>[10]Dezembro!$I$15</f>
        <v>*</v>
      </c>
      <c r="M14" s="136" t="str">
        <f>[10]Dezembro!$I$16</f>
        <v>*</v>
      </c>
      <c r="N14" s="136" t="str">
        <f>[10]Dezembro!$I$17</f>
        <v>*</v>
      </c>
      <c r="O14" s="136" t="str">
        <f>[10]Dezembro!$I$18</f>
        <v>*</v>
      </c>
      <c r="P14" s="136" t="str">
        <f>[10]Dezembro!$I$19</f>
        <v>*</v>
      </c>
      <c r="Q14" s="136" t="str">
        <f>[10]Dezembro!$I$20</f>
        <v>*</v>
      </c>
      <c r="R14" s="136" t="str">
        <f>[10]Dezembro!$I$21</f>
        <v>*</v>
      </c>
      <c r="S14" s="136" t="str">
        <f>[10]Dezembro!$I$22</f>
        <v>*</v>
      </c>
      <c r="T14" s="131" t="str">
        <f>[10]Dezembro!$I$23</f>
        <v>*</v>
      </c>
      <c r="U14" s="131" t="str">
        <f>[10]Dezembro!$I$24</f>
        <v>*</v>
      </c>
      <c r="V14" s="131" t="str">
        <f>[10]Dezembro!$I$25</f>
        <v>*</v>
      </c>
      <c r="W14" s="131" t="str">
        <f>[10]Dezembro!$I$26</f>
        <v>*</v>
      </c>
      <c r="X14" s="131" t="str">
        <f>[10]Dezembro!$I$27</f>
        <v>*</v>
      </c>
      <c r="Y14" s="131" t="str">
        <f>[10]Dezembro!$I$28</f>
        <v>*</v>
      </c>
      <c r="Z14" s="131" t="str">
        <f>[10]Dezembro!$I$29</f>
        <v>*</v>
      </c>
      <c r="AA14" s="131" t="str">
        <f>[10]Dezembro!$I$30</f>
        <v>*</v>
      </c>
      <c r="AB14" s="131" t="str">
        <f>[10]Dezembro!$I$31</f>
        <v>*</v>
      </c>
      <c r="AC14" s="131" t="str">
        <f>[10]Dezembro!$I$32</f>
        <v>*</v>
      </c>
      <c r="AD14" s="131" t="str">
        <f>[10]Dezembro!$I$33</f>
        <v>*</v>
      </c>
      <c r="AE14" s="131" t="str">
        <f>[10]Dezembro!$I$34</f>
        <v>*</v>
      </c>
      <c r="AF14" s="131" t="str">
        <f>[10]Dezembro!$I$35</f>
        <v>*</v>
      </c>
      <c r="AG14" s="140" t="str">
        <f>[10]Dezembro!$I$36</f>
        <v>*</v>
      </c>
    </row>
    <row r="15" spans="1:38" x14ac:dyDescent="0.2">
      <c r="A15" s="98" t="s">
        <v>121</v>
      </c>
      <c r="B15" s="136" t="str">
        <f>[11]Dezembro!$I$5</f>
        <v>*</v>
      </c>
      <c r="C15" s="136" t="str">
        <f>[11]Dezembro!$I$6</f>
        <v>*</v>
      </c>
      <c r="D15" s="136" t="str">
        <f>[11]Dezembro!$I$7</f>
        <v>N</v>
      </c>
      <c r="E15" s="136" t="str">
        <f>[11]Dezembro!$I$8</f>
        <v>*</v>
      </c>
      <c r="F15" s="136" t="str">
        <f>[11]Dezembro!$I$9</f>
        <v>*</v>
      </c>
      <c r="G15" s="136" t="str">
        <f>[11]Dezembro!$I$10</f>
        <v>*</v>
      </c>
      <c r="H15" s="136" t="str">
        <f>[11]Dezembro!$I$11</f>
        <v>*</v>
      </c>
      <c r="I15" s="136" t="str">
        <f>[11]Dezembro!$I$12</f>
        <v>*</v>
      </c>
      <c r="J15" s="136" t="str">
        <f>[11]Dezembro!$I$13</f>
        <v>S</v>
      </c>
      <c r="K15" s="136" t="str">
        <f>[11]Dezembro!$I$14</f>
        <v>N</v>
      </c>
      <c r="L15" s="136" t="str">
        <f>[11]Dezembro!$I$15</f>
        <v>*</v>
      </c>
      <c r="M15" s="136" t="str">
        <f>[11]Dezembro!$I$16</f>
        <v>*</v>
      </c>
      <c r="N15" s="136" t="str">
        <f>[11]Dezembro!$I$17</f>
        <v>*</v>
      </c>
      <c r="O15" s="136" t="str">
        <f>[11]Dezembro!$I$18</f>
        <v>*</v>
      </c>
      <c r="P15" s="136" t="str">
        <f>[11]Dezembro!$I$19</f>
        <v>*</v>
      </c>
      <c r="Q15" s="136" t="str">
        <f>[11]Dezembro!$I$20</f>
        <v>*</v>
      </c>
      <c r="R15" s="136" t="str">
        <f>[11]Dezembro!$I$21</f>
        <v>*</v>
      </c>
      <c r="S15" s="136" t="str">
        <f>[11]Dezembro!$I$22</f>
        <v>L</v>
      </c>
      <c r="T15" s="131" t="str">
        <f>[11]Dezembro!$I$23</f>
        <v>*</v>
      </c>
      <c r="U15" s="131" t="str">
        <f>[11]Dezembro!$I$24</f>
        <v>*</v>
      </c>
      <c r="V15" s="136" t="str">
        <f>[11]Dezembro!$I$25</f>
        <v>*</v>
      </c>
      <c r="W15" s="131" t="str">
        <f>[11]Dezembro!$I$26</f>
        <v>*</v>
      </c>
      <c r="X15" s="131" t="str">
        <f>[11]Dezembro!$I$27</f>
        <v>*</v>
      </c>
      <c r="Y15" s="131" t="str">
        <f>[11]Dezembro!$I$28</f>
        <v>*</v>
      </c>
      <c r="Z15" s="131" t="str">
        <f>[11]Dezembro!$I$29</f>
        <v>*</v>
      </c>
      <c r="AA15" s="131" t="str">
        <f>[11]Dezembro!$I$30</f>
        <v>NE</v>
      </c>
      <c r="AB15" s="131" t="str">
        <f>[11]Dezembro!$I$31</f>
        <v>*</v>
      </c>
      <c r="AC15" s="131" t="str">
        <f>[11]Dezembro!$I$32</f>
        <v>N</v>
      </c>
      <c r="AD15" s="131" t="str">
        <f>[11]Dezembro!$I$33</f>
        <v>N</v>
      </c>
      <c r="AE15" s="131" t="str">
        <f>[11]Dezembro!$I$34</f>
        <v>*</v>
      </c>
      <c r="AF15" s="131" t="str">
        <f>[11]Dezembro!$I$35</f>
        <v>*</v>
      </c>
      <c r="AG15" s="140" t="str">
        <f>[11]Dezembro!$I$36</f>
        <v>N</v>
      </c>
    </row>
    <row r="16" spans="1:38" x14ac:dyDescent="0.2">
      <c r="A16" s="98" t="s">
        <v>168</v>
      </c>
      <c r="B16" s="136" t="str">
        <f>[12]Dezembro!$I$5</f>
        <v>*</v>
      </c>
      <c r="C16" s="136" t="str">
        <f>[12]Dezembro!$I$6</f>
        <v>*</v>
      </c>
      <c r="D16" s="136" t="str">
        <f>[12]Dezembro!$I$7</f>
        <v>*</v>
      </c>
      <c r="E16" s="136" t="str">
        <f>[12]Dezembro!$I$8</f>
        <v>*</v>
      </c>
      <c r="F16" s="136" t="str">
        <f>[12]Dezembro!$I$9</f>
        <v>*</v>
      </c>
      <c r="G16" s="136" t="str">
        <f>[12]Dezembro!$I$10</f>
        <v>*</v>
      </c>
      <c r="H16" s="136" t="str">
        <f>[12]Dezembro!$I$11</f>
        <v>*</v>
      </c>
      <c r="I16" s="136" t="str">
        <f>[12]Dezembro!$I$12</f>
        <v>*</v>
      </c>
      <c r="J16" s="136" t="str">
        <f>[12]Dezembro!$I$13</f>
        <v>*</v>
      </c>
      <c r="K16" s="136" t="str">
        <f>[12]Dezembro!$I$14</f>
        <v>*</v>
      </c>
      <c r="L16" s="136" t="str">
        <f>[12]Dezembro!$I$15</f>
        <v>*</v>
      </c>
      <c r="M16" s="136" t="str">
        <f>[12]Dezembro!$I$16</f>
        <v>*</v>
      </c>
      <c r="N16" s="136" t="str">
        <f>[12]Dezembro!$I$17</f>
        <v>*</v>
      </c>
      <c r="O16" s="136" t="str">
        <f>[12]Dezembro!$I$18</f>
        <v>*</v>
      </c>
      <c r="P16" s="136" t="str">
        <f>[12]Dezembro!$I$19</f>
        <v>*</v>
      </c>
      <c r="Q16" s="136" t="str">
        <f>[12]Dezembro!$I$20</f>
        <v>*</v>
      </c>
      <c r="R16" s="136" t="str">
        <f>[12]Dezembro!$I$21</f>
        <v>*</v>
      </c>
      <c r="S16" s="136" t="str">
        <f>[12]Dezembro!$I$22</f>
        <v>*</v>
      </c>
      <c r="T16" s="131" t="str">
        <f>[12]Dezembro!$I$23</f>
        <v>*</v>
      </c>
      <c r="U16" s="131" t="str">
        <f>[12]Dezembro!$I$24</f>
        <v>*</v>
      </c>
      <c r="V16" s="131" t="str">
        <f>[12]Dezembro!$I$25</f>
        <v>*</v>
      </c>
      <c r="W16" s="131" t="str">
        <f>[12]Dezembro!$I$26</f>
        <v>*</v>
      </c>
      <c r="X16" s="131" t="str">
        <f>[12]Dezembro!$I$27</f>
        <v>*</v>
      </c>
      <c r="Y16" s="131" t="str">
        <f>[12]Dezembro!$I$28</f>
        <v>*</v>
      </c>
      <c r="Z16" s="131" t="str">
        <f>[12]Dezembro!$I$29</f>
        <v>*</v>
      </c>
      <c r="AA16" s="131" t="str">
        <f>[12]Dezembro!$I$30</f>
        <v>*</v>
      </c>
      <c r="AB16" s="131" t="str">
        <f>[12]Dezembro!$I$31</f>
        <v>*</v>
      </c>
      <c r="AC16" s="131" t="str">
        <f>[12]Dezembro!$I$32</f>
        <v>*</v>
      </c>
      <c r="AD16" s="131" t="str">
        <f>[12]Dezembro!$I$33</f>
        <v>*</v>
      </c>
      <c r="AE16" s="131" t="str">
        <f>[12]Dezembro!$I$34</f>
        <v>*</v>
      </c>
      <c r="AF16" s="131" t="str">
        <f>[12]Dezembro!$I$35</f>
        <v>*</v>
      </c>
      <c r="AG16" s="140" t="str">
        <f>[12]Dezembro!$I$36</f>
        <v>*</v>
      </c>
      <c r="AJ16" t="s">
        <v>47</v>
      </c>
    </row>
    <row r="17" spans="1:40" x14ac:dyDescent="0.2">
      <c r="A17" s="98" t="s">
        <v>2</v>
      </c>
      <c r="B17" s="136" t="str">
        <f>[13]Dezembro!$I$5</f>
        <v>N</v>
      </c>
      <c r="C17" s="136" t="str">
        <f>[13]Dezembro!$I$6</f>
        <v>N</v>
      </c>
      <c r="D17" s="136" t="str">
        <f>[13]Dezembro!$I$7</f>
        <v>N</v>
      </c>
      <c r="E17" s="136" t="str">
        <f>[13]Dezembro!$I$8</f>
        <v>N</v>
      </c>
      <c r="F17" s="136" t="str">
        <f>[13]Dezembro!$I$9</f>
        <v>N</v>
      </c>
      <c r="G17" s="136" t="str">
        <f>[13]Dezembro!$I$10</f>
        <v>N</v>
      </c>
      <c r="H17" s="136" t="str">
        <f>[13]Dezembro!$I$11</f>
        <v>N</v>
      </c>
      <c r="I17" s="136" t="str">
        <f>[13]Dezembro!$I$12</f>
        <v>L</v>
      </c>
      <c r="J17" s="136" t="str">
        <f>[13]Dezembro!$I$13</f>
        <v>L</v>
      </c>
      <c r="K17" s="136" t="str">
        <f>[13]Dezembro!$I$14</f>
        <v>N</v>
      </c>
      <c r="L17" s="136" t="str">
        <f>[13]Dezembro!$I$15</f>
        <v>*</v>
      </c>
      <c r="M17" s="136" t="str">
        <f>[13]Dezembro!$I$16</f>
        <v>*</v>
      </c>
      <c r="N17" s="136" t="str">
        <f>[13]Dezembro!$I$17</f>
        <v>*</v>
      </c>
      <c r="O17" s="136" t="str">
        <f>[13]Dezembro!$I$18</f>
        <v>*</v>
      </c>
      <c r="P17" s="136" t="str">
        <f>[13]Dezembro!$I$19</f>
        <v>*</v>
      </c>
      <c r="Q17" s="136" t="str">
        <f>[13]Dezembro!$I$20</f>
        <v>N</v>
      </c>
      <c r="R17" s="136" t="str">
        <f>[13]Dezembro!$I$21</f>
        <v>N</v>
      </c>
      <c r="S17" s="136" t="str">
        <f>[13]Dezembro!$I$22</f>
        <v>N</v>
      </c>
      <c r="T17" s="131" t="str">
        <f>[13]Dezembro!$I$23</f>
        <v>NE</v>
      </c>
      <c r="U17" s="131" t="str">
        <f>[13]Dezembro!$I$24</f>
        <v>N</v>
      </c>
      <c r="V17" s="136" t="str">
        <f>[13]Dezembro!$I$25</f>
        <v>N</v>
      </c>
      <c r="W17" s="131" t="str">
        <f>[13]Dezembro!$I$26</f>
        <v>N</v>
      </c>
      <c r="X17" s="131" t="str">
        <f>[13]Dezembro!$I$27</f>
        <v>N</v>
      </c>
      <c r="Y17" s="131" t="str">
        <f>[13]Dezembro!$I$28</f>
        <v>N</v>
      </c>
      <c r="Z17" s="131" t="str">
        <f>[13]Dezembro!$I$29</f>
        <v>L</v>
      </c>
      <c r="AA17" s="131" t="str">
        <f>[13]Dezembro!$I$30</f>
        <v>N</v>
      </c>
      <c r="AB17" s="131" t="str">
        <f>[13]Dezembro!$I$31</f>
        <v>L</v>
      </c>
      <c r="AC17" s="131" t="str">
        <f>[13]Dezembro!$I$32</f>
        <v>L</v>
      </c>
      <c r="AD17" s="131" t="str">
        <f>[13]Dezembro!$I$33</f>
        <v>N</v>
      </c>
      <c r="AE17" s="131" t="str">
        <f>[13]Dezembro!$I$34</f>
        <v>SE</v>
      </c>
      <c r="AF17" s="131" t="str">
        <f>[13]Dezembro!$I$35</f>
        <v>N</v>
      </c>
      <c r="AG17" s="127" t="str">
        <f>[13]Dezembro!$I$36</f>
        <v>N</v>
      </c>
      <c r="AI17" s="12" t="s">
        <v>47</v>
      </c>
      <c r="AJ17" t="s">
        <v>47</v>
      </c>
    </row>
    <row r="18" spans="1:40" x14ac:dyDescent="0.2">
      <c r="A18" s="98" t="s">
        <v>3</v>
      </c>
      <c r="B18" s="136" t="str">
        <f>[14]Dezembro!$I$5</f>
        <v>O</v>
      </c>
      <c r="C18" s="136" t="str">
        <f>[14]Dezembro!$I$6</f>
        <v>O</v>
      </c>
      <c r="D18" s="136" t="str">
        <f>[14]Dezembro!$I$7</f>
        <v>O</v>
      </c>
      <c r="E18" s="136" t="str">
        <f>[14]Dezembro!$I$8</f>
        <v>O</v>
      </c>
      <c r="F18" s="136" t="str">
        <f>[14]Dezembro!$I$9</f>
        <v>SO</v>
      </c>
      <c r="G18" s="136" t="str">
        <f>[14]Dezembro!$I$10</f>
        <v>O</v>
      </c>
      <c r="H18" s="136" t="str">
        <f>[14]Dezembro!$I$11</f>
        <v>SO</v>
      </c>
      <c r="I18" s="136" t="str">
        <f>[14]Dezembro!$I$12</f>
        <v>O</v>
      </c>
      <c r="J18" s="136" t="str">
        <f>[14]Dezembro!$I$13</f>
        <v>SO</v>
      </c>
      <c r="K18" s="136" t="str">
        <f>[14]Dezembro!$I$14</f>
        <v>NO</v>
      </c>
      <c r="L18" s="136" t="str">
        <f>[14]Dezembro!$I$15</f>
        <v>O</v>
      </c>
      <c r="M18" s="136" t="str">
        <f>[14]Dezembro!$I$16</f>
        <v>O</v>
      </c>
      <c r="N18" s="136" t="str">
        <f>[14]Dezembro!$I$17</f>
        <v>NO</v>
      </c>
      <c r="O18" s="136" t="str">
        <f>[14]Dezembro!$I$18</f>
        <v>O</v>
      </c>
      <c r="P18" s="136" t="str">
        <f>[14]Dezembro!$I$19</f>
        <v>SO</v>
      </c>
      <c r="Q18" s="136" t="str">
        <f>[14]Dezembro!$I$20</f>
        <v>NO</v>
      </c>
      <c r="R18" s="136" t="str">
        <f>[14]Dezembro!$I$21</f>
        <v>NO</v>
      </c>
      <c r="S18" s="136" t="str">
        <f>[14]Dezembro!$I$22</f>
        <v>NO</v>
      </c>
      <c r="T18" s="131" t="str">
        <f>[14]Dezembro!$I$23</f>
        <v>SO</v>
      </c>
      <c r="U18" s="131" t="str">
        <f>[14]Dezembro!$I$24</f>
        <v>NO</v>
      </c>
      <c r="V18" s="131" t="str">
        <f>[14]Dezembro!$I$25</f>
        <v>NO</v>
      </c>
      <c r="W18" s="131" t="str">
        <f>[14]Dezembro!$I$26</f>
        <v>SO</v>
      </c>
      <c r="X18" s="131" t="str">
        <f>[14]Dezembro!$I$27</f>
        <v>O</v>
      </c>
      <c r="Y18" s="131" t="str">
        <f>[14]Dezembro!$I$28</f>
        <v>SO</v>
      </c>
      <c r="Z18" s="131" t="str">
        <f>[14]Dezembro!$I$29</f>
        <v>SO</v>
      </c>
      <c r="AA18" s="131" t="str">
        <f>[14]Dezembro!$I$30</f>
        <v>SO</v>
      </c>
      <c r="AB18" s="131" t="str">
        <f>[14]Dezembro!$I$31</f>
        <v>O</v>
      </c>
      <c r="AC18" s="131" t="str">
        <f>[14]Dezembro!$I$32</f>
        <v>O</v>
      </c>
      <c r="AD18" s="131" t="str">
        <f>[14]Dezembro!$I$33</f>
        <v>O</v>
      </c>
      <c r="AE18" s="131" t="str">
        <f>[14]Dezembro!$I$34</f>
        <v>O</v>
      </c>
      <c r="AF18" s="131" t="str">
        <f>[14]Dezembro!$I$35</f>
        <v>NO</v>
      </c>
      <c r="AG18" s="127" t="str">
        <f>[14]Dezembro!$I$36</f>
        <v>O</v>
      </c>
      <c r="AH18" s="12" t="s">
        <v>47</v>
      </c>
      <c r="AI18" s="12" t="s">
        <v>47</v>
      </c>
      <c r="AJ18" t="s">
        <v>47</v>
      </c>
    </row>
    <row r="19" spans="1:40" x14ac:dyDescent="0.2">
      <c r="A19" s="98" t="s">
        <v>4</v>
      </c>
      <c r="B19" s="136" t="str">
        <f>[15]Dezembro!$I$5</f>
        <v>SE</v>
      </c>
      <c r="C19" s="136" t="str">
        <f>[15]Dezembro!$I$6</f>
        <v>SE</v>
      </c>
      <c r="D19" s="136" t="str">
        <f>[15]Dezembro!$I$7</f>
        <v>S</v>
      </c>
      <c r="E19" s="136" t="str">
        <f>[15]Dezembro!$I$8</f>
        <v>SE</v>
      </c>
      <c r="F19" s="136" t="str">
        <f>[15]Dezembro!$I$9</f>
        <v>S</v>
      </c>
      <c r="G19" s="136" t="str">
        <f>[15]Dezembro!$I$10</f>
        <v>SE</v>
      </c>
      <c r="H19" s="136" t="str">
        <f>[15]Dezembro!$I$11</f>
        <v>N</v>
      </c>
      <c r="I19" s="136" t="str">
        <f>[15]Dezembro!$I$12</f>
        <v>O</v>
      </c>
      <c r="J19" s="136" t="str">
        <f>[15]Dezembro!$I$13</f>
        <v>S</v>
      </c>
      <c r="K19" s="136" t="str">
        <f>[15]Dezembro!$I$14</f>
        <v>S</v>
      </c>
      <c r="L19" s="136" t="str">
        <f>[15]Dezembro!$I$15</f>
        <v>S</v>
      </c>
      <c r="M19" s="136" t="str">
        <f>[15]Dezembro!$I$16</f>
        <v>SO</v>
      </c>
      <c r="N19" s="136" t="str">
        <f>[15]Dezembro!$I$17</f>
        <v>O</v>
      </c>
      <c r="O19" s="136" t="str">
        <f>[15]Dezembro!$I$18</f>
        <v>O</v>
      </c>
      <c r="P19" s="136" t="str">
        <f>[15]Dezembro!$I$19</f>
        <v>O</v>
      </c>
      <c r="Q19" s="136" t="str">
        <f>[15]Dezembro!$I$20</f>
        <v>N</v>
      </c>
      <c r="R19" s="136" t="str">
        <f>[15]Dezembro!$I$21</f>
        <v>SO</v>
      </c>
      <c r="S19" s="136" t="str">
        <f>[15]Dezembro!$I$22</f>
        <v>O</v>
      </c>
      <c r="T19" s="131" t="str">
        <f>[15]Dezembro!$I$23</f>
        <v>SO</v>
      </c>
      <c r="U19" s="131" t="str">
        <f>[15]Dezembro!$I$24</f>
        <v>O</v>
      </c>
      <c r="V19" s="131" t="str">
        <f>[15]Dezembro!$I$25</f>
        <v>SE</v>
      </c>
      <c r="W19" s="131" t="str">
        <f>[15]Dezembro!$I$26</f>
        <v>L</v>
      </c>
      <c r="X19" s="131" t="str">
        <f>[15]Dezembro!$I$27</f>
        <v>S</v>
      </c>
      <c r="Y19" s="131" t="str">
        <f>[15]Dezembro!$I$28</f>
        <v>NO</v>
      </c>
      <c r="Z19" s="131" t="str">
        <f>[15]Dezembro!$I$29</f>
        <v>SO</v>
      </c>
      <c r="AA19" s="131" t="str">
        <f>[15]Dezembro!$I$30</f>
        <v>S</v>
      </c>
      <c r="AB19" s="131" t="str">
        <f>[15]Dezembro!$I$31</f>
        <v>NO</v>
      </c>
      <c r="AC19" s="131" t="str">
        <f>[15]Dezembro!$I$32</f>
        <v>O</v>
      </c>
      <c r="AD19" s="131" t="str">
        <f>[15]Dezembro!$I$33</f>
        <v>NO</v>
      </c>
      <c r="AE19" s="131" t="str">
        <f>[15]Dezembro!$I$34</f>
        <v>N</v>
      </c>
      <c r="AF19" s="131" t="str">
        <f>[15]Dezembro!$I$35</f>
        <v>S</v>
      </c>
      <c r="AG19" s="127" t="str">
        <f>[15]Dezembro!$I$36</f>
        <v>S</v>
      </c>
      <c r="AJ19" t="s">
        <v>47</v>
      </c>
    </row>
    <row r="20" spans="1:40" x14ac:dyDescent="0.2">
      <c r="A20" s="98" t="s">
        <v>5</v>
      </c>
      <c r="B20" s="131" t="str">
        <f>[16]Dezembro!$I$5</f>
        <v>L</v>
      </c>
      <c r="C20" s="131" t="str">
        <f>[16]Dezembro!$I$6</f>
        <v>O</v>
      </c>
      <c r="D20" s="131" t="str">
        <f>[16]Dezembro!$I$7</f>
        <v>NO</v>
      </c>
      <c r="E20" s="131" t="str">
        <f>[16]Dezembro!$I$8</f>
        <v>SE</v>
      </c>
      <c r="F20" s="131" t="str">
        <f>[16]Dezembro!$I$9</f>
        <v>O</v>
      </c>
      <c r="G20" s="131" t="str">
        <f>[16]Dezembro!$I$10</f>
        <v>O</v>
      </c>
      <c r="H20" s="131" t="str">
        <f>[16]Dezembro!$I$11</f>
        <v>L</v>
      </c>
      <c r="I20" s="131" t="str">
        <f>[16]Dezembro!$I$12</f>
        <v>O</v>
      </c>
      <c r="J20" s="131" t="str">
        <f>[16]Dezembro!$I$13</f>
        <v>L</v>
      </c>
      <c r="K20" s="131" t="str">
        <f>[16]Dezembro!$I$14</f>
        <v>NE</v>
      </c>
      <c r="L20" s="131" t="str">
        <f>[16]Dezembro!$I$15</f>
        <v>L</v>
      </c>
      <c r="M20" s="131" t="str">
        <f>[16]Dezembro!$I$16</f>
        <v>L</v>
      </c>
      <c r="N20" s="131" t="str">
        <f>[16]Dezembro!$I$17</f>
        <v>NO</v>
      </c>
      <c r="O20" s="131" t="str">
        <f>[16]Dezembro!$I$18</f>
        <v>NO</v>
      </c>
      <c r="P20" s="131" t="str">
        <f>[16]Dezembro!$I$19</f>
        <v>L</v>
      </c>
      <c r="Q20" s="131" t="str">
        <f>[16]Dezembro!$I$20</f>
        <v>L</v>
      </c>
      <c r="R20" s="131" t="str">
        <f>[16]Dezembro!$I$21</f>
        <v>O</v>
      </c>
      <c r="S20" s="131" t="str">
        <f>[16]Dezembro!$I$22</f>
        <v>O</v>
      </c>
      <c r="T20" s="131" t="str">
        <f>[16]Dezembro!$I$23</f>
        <v>N</v>
      </c>
      <c r="U20" s="131" t="str">
        <f>[16]Dezembro!$I$24</f>
        <v>L</v>
      </c>
      <c r="V20" s="131" t="str">
        <f>[16]Dezembro!$I$25</f>
        <v>O</v>
      </c>
      <c r="W20" s="131" t="str">
        <f>[16]Dezembro!$I$26</f>
        <v>SO</v>
      </c>
      <c r="X20" s="131" t="str">
        <f>[16]Dezembro!$I$27</f>
        <v>L</v>
      </c>
      <c r="Y20" s="131" t="str">
        <f>[16]Dezembro!$I$28</f>
        <v>L</v>
      </c>
      <c r="Z20" s="131" t="str">
        <f>[16]Dezembro!$I$29</f>
        <v>L</v>
      </c>
      <c r="AA20" s="131" t="str">
        <f>[16]Dezembro!$I$30</f>
        <v>L</v>
      </c>
      <c r="AB20" s="131" t="str">
        <f>[16]Dezembro!$I$31</f>
        <v>L</v>
      </c>
      <c r="AC20" s="131" t="str">
        <f>[16]Dezembro!$I$32</f>
        <v>L</v>
      </c>
      <c r="AD20" s="131" t="str">
        <f>[16]Dezembro!$I$33</f>
        <v>L</v>
      </c>
      <c r="AE20" s="131" t="str">
        <f>[16]Dezembro!$I$34</f>
        <v>NO</v>
      </c>
      <c r="AF20" s="131" t="str">
        <f>[16]Dezembro!$I$35</f>
        <v>O</v>
      </c>
      <c r="AG20" s="127" t="str">
        <f>[16]Dezembro!$I$36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8" t="s">
        <v>43</v>
      </c>
      <c r="B21" s="131" t="str">
        <f>[17]Dezembro!$I$5</f>
        <v>O</v>
      </c>
      <c r="C21" s="131" t="str">
        <f>[17]Dezembro!$I$6</f>
        <v>O</v>
      </c>
      <c r="D21" s="131" t="str">
        <f>[17]Dezembro!$I$7</f>
        <v>O</v>
      </c>
      <c r="E21" s="131" t="str">
        <f>[17]Dezembro!$I$8</f>
        <v>O</v>
      </c>
      <c r="F21" s="131" t="str">
        <f>[17]Dezembro!$I$9</f>
        <v>NE</v>
      </c>
      <c r="G21" s="131" t="str">
        <f>[17]Dezembro!$I$10</f>
        <v>O</v>
      </c>
      <c r="H21" s="131" t="str">
        <f>[17]Dezembro!$I$11</f>
        <v>NE</v>
      </c>
      <c r="I21" s="131" t="str">
        <f>[17]Dezembro!$I$12</f>
        <v>NE</v>
      </c>
      <c r="J21" s="131" t="str">
        <f>[17]Dezembro!$I$13</f>
        <v>NO</v>
      </c>
      <c r="K21" s="131" t="str">
        <f>[17]Dezembro!$I$14</f>
        <v>N</v>
      </c>
      <c r="L21" s="131" t="str">
        <f>[17]Dezembro!$I$15</f>
        <v>NE</v>
      </c>
      <c r="M21" s="131" t="str">
        <f>[17]Dezembro!$I$16</f>
        <v>NE</v>
      </c>
      <c r="N21" s="131" t="str">
        <f>[17]Dezembro!$I$17</f>
        <v>NE</v>
      </c>
      <c r="O21" s="131" t="str">
        <f>[17]Dezembro!$I$18</f>
        <v>NE</v>
      </c>
      <c r="P21" s="131" t="str">
        <f>[17]Dezembro!$I$19</f>
        <v>NE</v>
      </c>
      <c r="Q21" s="131" t="str">
        <f>[17]Dezembro!$I$20</f>
        <v>NE</v>
      </c>
      <c r="R21" s="131" t="str">
        <f>[17]Dezembro!$I$21</f>
        <v>NO</v>
      </c>
      <c r="S21" s="131" t="str">
        <f>[17]Dezembro!$I$22</f>
        <v>NE</v>
      </c>
      <c r="T21" s="131" t="str">
        <f>[17]Dezembro!$I$23</f>
        <v>NE</v>
      </c>
      <c r="U21" s="131" t="str">
        <f>[17]Dezembro!$I$24</f>
        <v>NE</v>
      </c>
      <c r="V21" s="131" t="str">
        <f>[17]Dezembro!$I$25</f>
        <v>NE</v>
      </c>
      <c r="W21" s="131" t="str">
        <f>[17]Dezembro!$I$26</f>
        <v>NE</v>
      </c>
      <c r="X21" s="131" t="str">
        <f>[17]Dezembro!$I$27</f>
        <v>O</v>
      </c>
      <c r="Y21" s="131" t="str">
        <f>[17]Dezembro!$I$28</f>
        <v>L</v>
      </c>
      <c r="Z21" s="131" t="str">
        <f>[17]Dezembro!$I$29</f>
        <v>NE</v>
      </c>
      <c r="AA21" s="131" t="str">
        <f>[17]Dezembro!$I$30</f>
        <v>NE</v>
      </c>
      <c r="AB21" s="131" t="str">
        <f>[17]Dezembro!$I$31</f>
        <v>L</v>
      </c>
      <c r="AC21" s="131" t="str">
        <f>[17]Dezembro!$I$32</f>
        <v>L</v>
      </c>
      <c r="AD21" s="131" t="str">
        <f>[17]Dezembro!$I$33</f>
        <v>NE</v>
      </c>
      <c r="AE21" s="131" t="str">
        <f>[17]Dezembro!$I$34</f>
        <v>SE</v>
      </c>
      <c r="AF21" s="131" t="str">
        <f>[17]Dezembro!$I$35</f>
        <v>O</v>
      </c>
      <c r="AG21" s="127" t="str">
        <f>[17]Dezembro!$I$36</f>
        <v>NE</v>
      </c>
      <c r="AK21" t="s">
        <v>47</v>
      </c>
    </row>
    <row r="22" spans="1:40" x14ac:dyDescent="0.2">
      <c r="A22" s="98" t="s">
        <v>6</v>
      </c>
      <c r="B22" s="131" t="str">
        <f>[18]Dezembro!$I$5</f>
        <v>O</v>
      </c>
      <c r="C22" s="131" t="str">
        <f>[18]Dezembro!$I$6</f>
        <v>NO</v>
      </c>
      <c r="D22" s="131" t="str">
        <f>[18]Dezembro!$I$7</f>
        <v>NO</v>
      </c>
      <c r="E22" s="131" t="str">
        <f>[18]Dezembro!$I$8</f>
        <v>L</v>
      </c>
      <c r="F22" s="131" t="str">
        <f>[18]Dezembro!$I$9</f>
        <v>NO</v>
      </c>
      <c r="G22" s="131" t="str">
        <f>[18]Dezembro!$I$10</f>
        <v>O</v>
      </c>
      <c r="H22" s="131" t="str">
        <f>[18]Dezembro!$I$11</f>
        <v>S</v>
      </c>
      <c r="I22" s="131" t="str">
        <f>[18]Dezembro!$I$12</f>
        <v>O</v>
      </c>
      <c r="J22" s="131" t="str">
        <f>[18]Dezembro!$I$13</f>
        <v>NE</v>
      </c>
      <c r="K22" s="131" t="str">
        <f>[18]Dezembro!$I$14</f>
        <v>L</v>
      </c>
      <c r="L22" s="131" t="str">
        <f>[18]Dezembro!$I$15</f>
        <v>NE</v>
      </c>
      <c r="M22" s="131" t="str">
        <f>[18]Dezembro!$I$16</f>
        <v>NO</v>
      </c>
      <c r="N22" s="131" t="str">
        <f>[18]Dezembro!$I$17</f>
        <v>O</v>
      </c>
      <c r="O22" s="131" t="str">
        <f>[18]Dezembro!$I$18</f>
        <v>NE</v>
      </c>
      <c r="P22" s="131" t="str">
        <f>[18]Dezembro!$I$19</f>
        <v>SE</v>
      </c>
      <c r="Q22" s="131" t="str">
        <f>[18]Dezembro!$I$20</f>
        <v>L</v>
      </c>
      <c r="R22" s="131" t="str">
        <f>[18]Dezembro!$I$21</f>
        <v>NO</v>
      </c>
      <c r="S22" s="131" t="str">
        <f>[18]Dezembro!$I$22</f>
        <v>L</v>
      </c>
      <c r="T22" s="131" t="str">
        <f>[18]Dezembro!$I$23</f>
        <v>NO</v>
      </c>
      <c r="U22" s="131" t="str">
        <f>[18]Dezembro!$I$24</f>
        <v>NO</v>
      </c>
      <c r="V22" s="131" t="str">
        <f>[18]Dezembro!$I$25</f>
        <v>N</v>
      </c>
      <c r="W22" s="131" t="str">
        <f>[18]Dezembro!$I$26</f>
        <v>NE</v>
      </c>
      <c r="X22" s="131" t="str">
        <f>[18]Dezembro!$I$27</f>
        <v>L</v>
      </c>
      <c r="Y22" s="131" t="str">
        <f>[18]Dezembro!$I$28</f>
        <v>SE</v>
      </c>
      <c r="Z22" s="131" t="str">
        <f>[18]Dezembro!$I$29</f>
        <v>SE</v>
      </c>
      <c r="AA22" s="131" t="str">
        <f>[18]Dezembro!$I$30</f>
        <v>NO</v>
      </c>
      <c r="AB22" s="131" t="str">
        <f>[18]Dezembro!$I$31</f>
        <v>SE</v>
      </c>
      <c r="AC22" s="131" t="str">
        <f>[18]Dezembro!$I$32</f>
        <v>L</v>
      </c>
      <c r="AD22" s="131" t="str">
        <f>[18]Dezembro!$I$33</f>
        <v>SE</v>
      </c>
      <c r="AE22" s="131" t="str">
        <f>[18]Dezembro!$I$34</f>
        <v>NO</v>
      </c>
      <c r="AF22" s="131" t="str">
        <f>[18]Dezembro!$I$35</f>
        <v>NO</v>
      </c>
      <c r="AG22" s="127" t="str">
        <f>[18]Dezembro!$I$36</f>
        <v>NO</v>
      </c>
      <c r="AK22" t="s">
        <v>47</v>
      </c>
    </row>
    <row r="23" spans="1:40" x14ac:dyDescent="0.2">
      <c r="A23" s="98" t="s">
        <v>7</v>
      </c>
      <c r="B23" s="136" t="str">
        <f>[19]Dezembro!$I$5</f>
        <v>NO</v>
      </c>
      <c r="C23" s="136" t="str">
        <f>[19]Dezembro!$I$6</f>
        <v>N</v>
      </c>
      <c r="D23" s="136" t="str">
        <f>[19]Dezembro!$I$7</f>
        <v>S</v>
      </c>
      <c r="E23" s="136" t="str">
        <f>[19]Dezembro!$I$8</f>
        <v>SO</v>
      </c>
      <c r="F23" s="136" t="str">
        <f>[19]Dezembro!$I$9</f>
        <v>S</v>
      </c>
      <c r="G23" s="136" t="str">
        <f>[19]Dezembro!$I$10</f>
        <v>N</v>
      </c>
      <c r="H23" s="136" t="str">
        <f>[19]Dezembro!$I$11</f>
        <v>N</v>
      </c>
      <c r="I23" s="136" t="str">
        <f>[19]Dezembro!$I$12</f>
        <v>SO</v>
      </c>
      <c r="J23" s="136" t="str">
        <f>[19]Dezembro!$I$13</f>
        <v>NO</v>
      </c>
      <c r="K23" s="136" t="str">
        <f>[19]Dezembro!$I$14</f>
        <v>S</v>
      </c>
      <c r="L23" s="136" t="str">
        <f>[19]Dezembro!$I$15</f>
        <v>L</v>
      </c>
      <c r="M23" s="136" t="str">
        <f>[19]Dezembro!$I$16</f>
        <v>S</v>
      </c>
      <c r="N23" s="136" t="str">
        <f>[19]Dezembro!$I$17</f>
        <v>O</v>
      </c>
      <c r="O23" s="136" t="str">
        <f>[19]Dezembro!$I$18</f>
        <v>SO</v>
      </c>
      <c r="P23" s="136" t="str">
        <f>[19]Dezembro!$I$19</f>
        <v>S</v>
      </c>
      <c r="Q23" s="136" t="str">
        <f>[19]Dezembro!$I$20</f>
        <v>S</v>
      </c>
      <c r="R23" s="136" t="str">
        <f>[19]Dezembro!$I$21</f>
        <v>SE</v>
      </c>
      <c r="S23" s="136" t="str">
        <f>[19]Dezembro!$I$22</f>
        <v>S</v>
      </c>
      <c r="T23" s="131" t="str">
        <f>[19]Dezembro!$I$23</f>
        <v>S</v>
      </c>
      <c r="U23" s="131" t="str">
        <f>[19]Dezembro!$I$24</f>
        <v>SE</v>
      </c>
      <c r="V23" s="131" t="str">
        <f>[19]Dezembro!$I$25</f>
        <v>S</v>
      </c>
      <c r="W23" s="131" t="str">
        <f>[19]Dezembro!$I$26</f>
        <v>N</v>
      </c>
      <c r="X23" s="131" t="str">
        <f>[19]Dezembro!$I$27</f>
        <v>N</v>
      </c>
      <c r="Y23" s="131" t="str">
        <f>[19]Dezembro!$I$28</f>
        <v>S</v>
      </c>
      <c r="Z23" s="131" t="str">
        <f>[19]Dezembro!$I$29</f>
        <v>SO</v>
      </c>
      <c r="AA23" s="131" t="str">
        <f>[19]Dezembro!$I$30</f>
        <v>SE</v>
      </c>
      <c r="AB23" s="131" t="str">
        <f>[19]Dezembro!$I$31</f>
        <v>SO</v>
      </c>
      <c r="AC23" s="131" t="str">
        <f>[19]Dezembro!$I$32</f>
        <v>S</v>
      </c>
      <c r="AD23" s="131" t="str">
        <f>[19]Dezembro!$I$33</f>
        <v>S</v>
      </c>
      <c r="AE23" s="131" t="str">
        <f>[19]Dezembro!$I$34</f>
        <v>N</v>
      </c>
      <c r="AF23" s="131" t="str">
        <f>[19]Dezembro!$I$35</f>
        <v>NE</v>
      </c>
      <c r="AG23" s="127" t="str">
        <f>[19]Dezembro!$I$36</f>
        <v>S</v>
      </c>
      <c r="AJ23" t="s">
        <v>47</v>
      </c>
      <c r="AK23" t="s">
        <v>47</v>
      </c>
      <c r="AL23" t="s">
        <v>47</v>
      </c>
    </row>
    <row r="24" spans="1:40" x14ac:dyDescent="0.2">
      <c r="A24" s="98" t="s">
        <v>169</v>
      </c>
      <c r="B24" s="136" t="str">
        <f>[20]Dezembro!$I$5</f>
        <v>*</v>
      </c>
      <c r="C24" s="136" t="str">
        <f>[20]Dezembro!$I$6</f>
        <v>*</v>
      </c>
      <c r="D24" s="136" t="str">
        <f>[20]Dezembro!$I$7</f>
        <v>*</v>
      </c>
      <c r="E24" s="136" t="str">
        <f>[20]Dezembro!$I$8</f>
        <v>*</v>
      </c>
      <c r="F24" s="136" t="str">
        <f>[20]Dezembro!$I$9</f>
        <v>*</v>
      </c>
      <c r="G24" s="136" t="str">
        <f>[20]Dezembro!$I$10</f>
        <v>*</v>
      </c>
      <c r="H24" s="136" t="str">
        <f>[20]Dezembro!$I$11</f>
        <v>*</v>
      </c>
      <c r="I24" s="136" t="str">
        <f>[20]Dezembro!$I$12</f>
        <v>*</v>
      </c>
      <c r="J24" s="136" t="str">
        <f>[20]Dezembro!$I$13</f>
        <v>*</v>
      </c>
      <c r="K24" s="136" t="str">
        <f>[20]Dezembro!$I$14</f>
        <v>*</v>
      </c>
      <c r="L24" s="136" t="str">
        <f>[20]Dezembro!$I$15</f>
        <v>*</v>
      </c>
      <c r="M24" s="136" t="str">
        <f>[20]Dezembro!$I$16</f>
        <v>*</v>
      </c>
      <c r="N24" s="136" t="str">
        <f>[20]Dezembro!$I$17</f>
        <v>*</v>
      </c>
      <c r="O24" s="136" t="str">
        <f>[20]Dezembro!$I$18</f>
        <v>*</v>
      </c>
      <c r="P24" s="136" t="str">
        <f>[20]Dezembro!$I$19</f>
        <v>*</v>
      </c>
      <c r="Q24" s="136" t="str">
        <f>[20]Dezembro!$I$20</f>
        <v>*</v>
      </c>
      <c r="R24" s="136" t="str">
        <f>[20]Dezembro!$I$21</f>
        <v>*</v>
      </c>
      <c r="S24" s="136" t="str">
        <f>[20]Dezembro!$I$22</f>
        <v>*</v>
      </c>
      <c r="T24" s="136" t="str">
        <f>[20]Dezembro!$I$23</f>
        <v>*</v>
      </c>
      <c r="U24" s="136" t="str">
        <f>[20]Dezembro!$I$24</f>
        <v>*</v>
      </c>
      <c r="V24" s="136" t="str">
        <f>[20]Dezembro!$I$25</f>
        <v>*</v>
      </c>
      <c r="W24" s="136" t="str">
        <f>[20]Dezembro!$I$26</f>
        <v>*</v>
      </c>
      <c r="X24" s="136" t="str">
        <f>[20]Dezembro!$I$27</f>
        <v>*</v>
      </c>
      <c r="Y24" s="136" t="str">
        <f>[20]Dezembro!$I$28</f>
        <v>*</v>
      </c>
      <c r="Z24" s="136" t="str">
        <f>[20]Dezembro!$I$29</f>
        <v>*</v>
      </c>
      <c r="AA24" s="136" t="str">
        <f>[20]Dezembro!$I$30</f>
        <v>*</v>
      </c>
      <c r="AB24" s="136" t="str">
        <f>[20]Dezembro!$I$31</f>
        <v>*</v>
      </c>
      <c r="AC24" s="136" t="str">
        <f>[20]Dezembro!$I$32</f>
        <v>*</v>
      </c>
      <c r="AD24" s="136" t="str">
        <f>[20]Dezembro!$I$33</f>
        <v>*</v>
      </c>
      <c r="AE24" s="136" t="str">
        <f>[20]Dezembro!$I$34</f>
        <v>*</v>
      </c>
      <c r="AF24" s="136" t="str">
        <f>[20]Dezembro!$I$35</f>
        <v>*</v>
      </c>
      <c r="AG24" s="140" t="str">
        <f>[20]Dezembro!$I$36</f>
        <v>*</v>
      </c>
      <c r="AK24" t="s">
        <v>47</v>
      </c>
      <c r="AL24" t="s">
        <v>47</v>
      </c>
    </row>
    <row r="25" spans="1:40" x14ac:dyDescent="0.2">
      <c r="A25" s="98" t="s">
        <v>170</v>
      </c>
      <c r="B25" s="131" t="str">
        <f>[21]Dezembro!$I$5</f>
        <v>S</v>
      </c>
      <c r="C25" s="131" t="str">
        <f>[21]Dezembro!$I$6</f>
        <v>SO</v>
      </c>
      <c r="D25" s="131" t="str">
        <f>[21]Dezembro!$I$7</f>
        <v>NE</v>
      </c>
      <c r="E25" s="131" t="str">
        <f>[21]Dezembro!$I$8</f>
        <v>NE</v>
      </c>
      <c r="F25" s="131" t="str">
        <f>[21]Dezembro!$I$9</f>
        <v>S</v>
      </c>
      <c r="G25" s="131" t="str">
        <f>[21]Dezembro!$I$10</f>
        <v>S</v>
      </c>
      <c r="H25" s="131" t="str">
        <f>[21]Dezembro!$I$11</f>
        <v>SE</v>
      </c>
      <c r="I25" s="131" t="str">
        <f>[21]Dezembro!$I$12</f>
        <v>SE</v>
      </c>
      <c r="J25" s="131" t="str">
        <f>[21]Dezembro!$I$13</f>
        <v>SE</v>
      </c>
      <c r="K25" s="131" t="str">
        <f>[21]Dezembro!$I$14</f>
        <v>L</v>
      </c>
      <c r="L25" s="131" t="str">
        <f>[21]Dezembro!$I$15</f>
        <v>L</v>
      </c>
      <c r="M25" s="131" t="str">
        <f>[21]Dezembro!$I$16</f>
        <v>N</v>
      </c>
      <c r="N25" s="131" t="str">
        <f>[21]Dezembro!$I$17</f>
        <v>S</v>
      </c>
      <c r="O25" s="131" t="str">
        <f>[21]Dezembro!$I$18</f>
        <v>NE</v>
      </c>
      <c r="P25" s="131" t="str">
        <f>[21]Dezembro!$I$19</f>
        <v>NE</v>
      </c>
      <c r="Q25" s="131" t="str">
        <f>[21]Dezembro!$I$20</f>
        <v>NE</v>
      </c>
      <c r="R25" s="131" t="str">
        <f>[21]Dezembro!$I$21</f>
        <v>NE</v>
      </c>
      <c r="S25" s="131" t="str">
        <f>[21]Dezembro!$I$22</f>
        <v>L</v>
      </c>
      <c r="T25" s="11" t="s">
        <v>226</v>
      </c>
      <c r="U25" s="131" t="str">
        <f>[21]Dezembro!$I$24</f>
        <v>NE</v>
      </c>
      <c r="V25" s="131" t="str">
        <f>[21]Dezembro!$I$25</f>
        <v>S</v>
      </c>
      <c r="W25" s="131" t="str">
        <f>[21]Dezembro!$I$26</f>
        <v>S</v>
      </c>
      <c r="X25" s="131" t="str">
        <f>[21]Dezembro!$I$27</f>
        <v>S</v>
      </c>
      <c r="Y25" s="131" t="str">
        <f>[21]Dezembro!$I$28</f>
        <v>NE</v>
      </c>
      <c r="Z25" s="131" t="str">
        <f>[21]Dezembro!$I$29</f>
        <v>NE</v>
      </c>
      <c r="AA25" s="131" t="str">
        <f>[21]Dezembro!$I$30</f>
        <v>NE</v>
      </c>
      <c r="AB25" s="131" t="str">
        <f>[21]Dezembro!$I$31</f>
        <v>NE</v>
      </c>
      <c r="AC25" s="131" t="str">
        <f>[21]Dezembro!$I$32</f>
        <v>NE</v>
      </c>
      <c r="AD25" s="131" t="str">
        <f>[21]Dezembro!$I$33</f>
        <v>L</v>
      </c>
      <c r="AE25" s="131" t="str">
        <f>[21]Dezembro!$I$34</f>
        <v>NE</v>
      </c>
      <c r="AF25" s="131" t="str">
        <f>[21]Dezembro!$I$35</f>
        <v>NE</v>
      </c>
      <c r="AG25" s="140" t="str">
        <f>[21]Dezembro!$I$36</f>
        <v>*</v>
      </c>
      <c r="AH25" s="12" t="s">
        <v>47</v>
      </c>
      <c r="AL25" t="s">
        <v>47</v>
      </c>
    </row>
    <row r="26" spans="1:40" x14ac:dyDescent="0.2">
      <c r="A26" s="98" t="s">
        <v>171</v>
      </c>
      <c r="B26" s="131" t="str">
        <f>[22]Dezembro!$I$5</f>
        <v>O</v>
      </c>
      <c r="C26" s="131" t="str">
        <f>[22]Dezembro!$I$6</f>
        <v>O</v>
      </c>
      <c r="D26" s="131" t="str">
        <f>[22]Dezembro!$I$7</f>
        <v>NE</v>
      </c>
      <c r="E26" s="131" t="str">
        <f>[22]Dezembro!$I$8</f>
        <v>L</v>
      </c>
      <c r="F26" s="131" t="str">
        <f>[22]Dezembro!$I$9</f>
        <v>NO</v>
      </c>
      <c r="G26" s="131" t="str">
        <f>[22]Dezembro!$I$10</f>
        <v>S</v>
      </c>
      <c r="H26" s="131" t="str">
        <f>[22]Dezembro!$I$11</f>
        <v>S</v>
      </c>
      <c r="I26" s="131" t="str">
        <f>[22]Dezembro!$I$12</f>
        <v>SE</v>
      </c>
      <c r="J26" s="131" t="str">
        <f>[22]Dezembro!$I$13</f>
        <v>SE</v>
      </c>
      <c r="K26" s="131" t="str">
        <f>[22]Dezembro!$I$14</f>
        <v>NE</v>
      </c>
      <c r="L26" s="131" t="str">
        <f>[22]Dezembro!$I$15</f>
        <v>O</v>
      </c>
      <c r="M26" s="131" t="str">
        <f>[22]Dezembro!$I$16</f>
        <v>NO</v>
      </c>
      <c r="N26" s="131" t="str">
        <f>[22]Dezembro!$I$17</f>
        <v>NE</v>
      </c>
      <c r="O26" s="131" t="str">
        <f>[22]Dezembro!$I$18</f>
        <v>L</v>
      </c>
      <c r="P26" s="131" t="str">
        <f>[22]Dezembro!$I$19</f>
        <v>L</v>
      </c>
      <c r="Q26" s="131" t="str">
        <f>[22]Dezembro!$I$20</f>
        <v>SE</v>
      </c>
      <c r="R26" s="131" t="str">
        <f>[22]Dezembro!$I$21</f>
        <v>N</v>
      </c>
      <c r="S26" s="131" t="str">
        <f>[22]Dezembro!$I$22</f>
        <v>SE</v>
      </c>
      <c r="T26" s="131" t="str">
        <f>[22]Dezembro!$I$23</f>
        <v>N</v>
      </c>
      <c r="U26" s="131" t="str">
        <f>[22]Dezembro!$I$24</f>
        <v>NO</v>
      </c>
      <c r="V26" s="131" t="str">
        <f>[22]Dezembro!$I$25</f>
        <v>N</v>
      </c>
      <c r="W26" s="131" t="str">
        <f>[22]Dezembro!$I$26</f>
        <v>SO</v>
      </c>
      <c r="X26" s="131" t="str">
        <f>[22]Dezembro!$I$27</f>
        <v>S</v>
      </c>
      <c r="Y26" s="131" t="str">
        <f>[22]Dezembro!$I$28</f>
        <v>SE</v>
      </c>
      <c r="Z26" s="131" t="str">
        <f>[22]Dezembro!$I$29</f>
        <v>L</v>
      </c>
      <c r="AA26" s="131" t="str">
        <f>[22]Dezembro!$I$30</f>
        <v>NO</v>
      </c>
      <c r="AB26" s="131" t="str">
        <f>[22]Dezembro!$I$31</f>
        <v>SE</v>
      </c>
      <c r="AC26" s="131" t="str">
        <f>[22]Dezembro!$I$32</f>
        <v>L</v>
      </c>
      <c r="AD26" s="131" t="str">
        <f>[22]Dezembro!$I$33</f>
        <v>NO</v>
      </c>
      <c r="AE26" s="131" t="str">
        <f>[22]Dezembro!$I$34</f>
        <v>S</v>
      </c>
      <c r="AF26" s="131" t="str">
        <f>[22]Dezembro!$I$35</f>
        <v>O</v>
      </c>
      <c r="AG26" s="140" t="str">
        <f>[22]Dezembro!$I$36</f>
        <v>SE</v>
      </c>
    </row>
    <row r="27" spans="1:40" x14ac:dyDescent="0.2">
      <c r="A27" s="98" t="s">
        <v>8</v>
      </c>
      <c r="B27" s="136" t="str">
        <f>[23]Dezembro!$I$5</f>
        <v>O</v>
      </c>
      <c r="C27" s="136" t="str">
        <f>[23]Dezembro!$I$6</f>
        <v>NO</v>
      </c>
      <c r="D27" s="136" t="str">
        <f>[23]Dezembro!$I$7</f>
        <v>SE</v>
      </c>
      <c r="E27" s="136" t="str">
        <f>[23]Dezembro!$I$8</f>
        <v>SE</v>
      </c>
      <c r="F27" s="136" t="str">
        <f>[23]Dezembro!$I$9</f>
        <v>NO</v>
      </c>
      <c r="G27" s="136" t="str">
        <f>[23]Dezembro!$I$10</f>
        <v>NO</v>
      </c>
      <c r="H27" s="136" t="str">
        <f>[23]Dezembro!$I$11</f>
        <v>O</v>
      </c>
      <c r="I27" s="136" t="str">
        <f>[23]Dezembro!$I$12</f>
        <v>O</v>
      </c>
      <c r="J27" s="136" t="str">
        <f>[23]Dezembro!$I$13</f>
        <v>O</v>
      </c>
      <c r="K27" s="136" t="str">
        <f>[23]Dezembro!$I$14</f>
        <v>SE</v>
      </c>
      <c r="L27" s="136" t="str">
        <f>[23]Dezembro!$I$15</f>
        <v>S</v>
      </c>
      <c r="M27" s="136" t="str">
        <f>[23]Dezembro!$I$16</f>
        <v>SE</v>
      </c>
      <c r="N27" s="136" t="str">
        <f>[23]Dezembro!$I$17</f>
        <v>SO</v>
      </c>
      <c r="O27" s="136" t="str">
        <f>[23]Dezembro!$I$18</f>
        <v>SE</v>
      </c>
      <c r="P27" s="136" t="str">
        <f>[23]Dezembro!$I$19</f>
        <v>SE</v>
      </c>
      <c r="Q27" s="131" t="str">
        <f>[23]Dezembro!$I$20</f>
        <v>SE</v>
      </c>
      <c r="R27" s="131" t="str">
        <f>[23]Dezembro!$I$21</f>
        <v>S</v>
      </c>
      <c r="S27" s="131" t="str">
        <f>[23]Dezembro!$I$22</f>
        <v>S</v>
      </c>
      <c r="T27" s="131" t="str">
        <f>[23]Dezembro!$I$23</f>
        <v>S</v>
      </c>
      <c r="U27" s="131" t="str">
        <f>[23]Dezembro!$I$24</f>
        <v>SE</v>
      </c>
      <c r="V27" s="131" t="str">
        <f>[23]Dezembro!$I$25</f>
        <v>O</v>
      </c>
      <c r="W27" s="131" t="str">
        <f>[23]Dezembro!$I$26</f>
        <v>NO</v>
      </c>
      <c r="X27" s="131" t="str">
        <f>[23]Dezembro!$I$27</f>
        <v>O</v>
      </c>
      <c r="Y27" s="131" t="str">
        <f>[23]Dezembro!$I$28</f>
        <v>O</v>
      </c>
      <c r="Z27" s="131" t="str">
        <f>[23]Dezembro!$I$29</f>
        <v>SE</v>
      </c>
      <c r="AA27" s="131" t="str">
        <f>[23]Dezembro!$I$30</f>
        <v>S</v>
      </c>
      <c r="AB27" s="131" t="str">
        <f>[23]Dezembro!$I$31</f>
        <v>S</v>
      </c>
      <c r="AC27" s="131" t="str">
        <f>[23]Dezembro!$I$32</f>
        <v>S</v>
      </c>
      <c r="AD27" s="131" t="str">
        <f>[23]Dezembro!$I$33</f>
        <v>SO</v>
      </c>
      <c r="AE27" s="131" t="str">
        <f>[23]Dezembro!$I$34</f>
        <v>S</v>
      </c>
      <c r="AF27" s="131" t="str">
        <f>[23]Dezembro!$I$35</f>
        <v>NE</v>
      </c>
      <c r="AG27" s="127" t="str">
        <f>[23]Dezembro!$I$36</f>
        <v>SE</v>
      </c>
      <c r="AL27" t="s">
        <v>47</v>
      </c>
      <c r="AN27" t="s">
        <v>47</v>
      </c>
    </row>
    <row r="28" spans="1:40" x14ac:dyDescent="0.2">
      <c r="A28" s="98" t="s">
        <v>9</v>
      </c>
      <c r="B28" s="136" t="str">
        <f>[24]Dezembro!$I$5</f>
        <v>O</v>
      </c>
      <c r="C28" s="136" t="str">
        <f>[24]Dezembro!$I$6</f>
        <v>S</v>
      </c>
      <c r="D28" s="136" t="str">
        <f>[24]Dezembro!$I$7</f>
        <v>NE</v>
      </c>
      <c r="E28" s="136" t="str">
        <f>[24]Dezembro!$I$8</f>
        <v>NE</v>
      </c>
      <c r="F28" s="136" t="str">
        <f>[24]Dezembro!$I$9</f>
        <v>NO</v>
      </c>
      <c r="G28" s="136" t="str">
        <f>[24]Dezembro!$I$10</f>
        <v>S</v>
      </c>
      <c r="H28" s="136" t="str">
        <f>[24]Dezembro!$I$11</f>
        <v>S</v>
      </c>
      <c r="I28" s="136" t="str">
        <f>[24]Dezembro!$I$12</f>
        <v>S</v>
      </c>
      <c r="J28" s="136" t="str">
        <f>[24]Dezembro!$I$13</f>
        <v>S</v>
      </c>
      <c r="K28" s="136" t="str">
        <f>[24]Dezembro!$I$14</f>
        <v>NE</v>
      </c>
      <c r="L28" s="136" t="str">
        <f>[24]Dezembro!$I$15</f>
        <v>NO</v>
      </c>
      <c r="M28" s="136" t="str">
        <f>[24]Dezembro!$I$16</f>
        <v>NE</v>
      </c>
      <c r="N28" s="136" t="str">
        <f>[24]Dezembro!$I$17</f>
        <v>SE</v>
      </c>
      <c r="O28" s="136" t="str">
        <f>[24]Dezembro!$I$18</f>
        <v>L</v>
      </c>
      <c r="P28" s="136" t="str">
        <f>[24]Dezembro!$I$19</f>
        <v>NE</v>
      </c>
      <c r="Q28" s="136" t="str">
        <f>[24]Dezembro!$I$20</f>
        <v>SE</v>
      </c>
      <c r="R28" s="136" t="str">
        <f>[24]Dezembro!$I$21</f>
        <v>NE</v>
      </c>
      <c r="S28" s="136" t="str">
        <f>[24]Dezembro!$I$22</f>
        <v>SE</v>
      </c>
      <c r="T28" s="131" t="str">
        <f>[24]Dezembro!$I$23</f>
        <v>NE</v>
      </c>
      <c r="U28" s="131" t="str">
        <f>[24]Dezembro!$I$24</f>
        <v>N</v>
      </c>
      <c r="V28" s="131" t="str">
        <f>[24]Dezembro!$I$25</f>
        <v>N</v>
      </c>
      <c r="W28" s="131" t="str">
        <f>[24]Dezembro!$I$26</f>
        <v>S</v>
      </c>
      <c r="X28" s="131" t="str">
        <f>[24]Dezembro!$I$27</f>
        <v>S</v>
      </c>
      <c r="Y28" s="131" t="str">
        <f>[24]Dezembro!$I$28</f>
        <v>S</v>
      </c>
      <c r="Z28" s="131" t="str">
        <f>[24]Dezembro!$I$29</f>
        <v>L</v>
      </c>
      <c r="AA28" s="131" t="str">
        <f>[24]Dezembro!$I$30</f>
        <v>NE</v>
      </c>
      <c r="AB28" s="131" t="str">
        <f>[24]Dezembro!$I$31</f>
        <v>L</v>
      </c>
      <c r="AC28" s="131" t="str">
        <f>[24]Dezembro!$I$32</f>
        <v>L</v>
      </c>
      <c r="AD28" s="131" t="str">
        <f>[24]Dezembro!$I$33</f>
        <v>SE</v>
      </c>
      <c r="AE28" s="131" t="str">
        <f>[24]Dezembro!$I$34</f>
        <v>S</v>
      </c>
      <c r="AF28" s="131" t="str">
        <f>[24]Dezembro!$I$35</f>
        <v>SE</v>
      </c>
      <c r="AG28" s="127" t="str">
        <f>[24]Dezembro!$I$36</f>
        <v>S</v>
      </c>
      <c r="AM28" t="s">
        <v>47</v>
      </c>
    </row>
    <row r="29" spans="1:40" x14ac:dyDescent="0.2">
      <c r="A29" s="98" t="s">
        <v>42</v>
      </c>
      <c r="B29" s="136" t="str">
        <f>[25]Dezembro!$I$5</f>
        <v>S</v>
      </c>
      <c r="C29" s="136" t="str">
        <f>[25]Dezembro!$I$6</f>
        <v>SO</v>
      </c>
      <c r="D29" s="136" t="str">
        <f>[25]Dezembro!$I$7</f>
        <v>N</v>
      </c>
      <c r="E29" s="136" t="str">
        <f>[25]Dezembro!$I$8</f>
        <v>N</v>
      </c>
      <c r="F29" s="136" t="str">
        <f>[25]Dezembro!$I$9</f>
        <v>SO</v>
      </c>
      <c r="G29" s="136" t="str">
        <f>[25]Dezembro!$I$10</f>
        <v>SO</v>
      </c>
      <c r="H29" s="136" t="str">
        <f>[25]Dezembro!$I$11</f>
        <v>SE</v>
      </c>
      <c r="I29" s="136" t="str">
        <f>[25]Dezembro!$I$12</f>
        <v>SE</v>
      </c>
      <c r="J29" s="136" t="str">
        <f>[25]Dezembro!$I$13</f>
        <v>SE</v>
      </c>
      <c r="K29" s="136" t="str">
        <f>[25]Dezembro!$I$14</f>
        <v>NE</v>
      </c>
      <c r="L29" s="136" t="str">
        <f>[25]Dezembro!$I$15</f>
        <v>N</v>
      </c>
      <c r="M29" s="136" t="str">
        <f>[25]Dezembro!$I$16</f>
        <v>L</v>
      </c>
      <c r="N29" s="136" t="str">
        <f>[25]Dezembro!$I$17</f>
        <v>NO</v>
      </c>
      <c r="O29" s="136" t="str">
        <f>[25]Dezembro!$I$18</f>
        <v>SE</v>
      </c>
      <c r="P29" s="136" t="str">
        <f>[25]Dezembro!$I$19</f>
        <v>N</v>
      </c>
      <c r="Q29" s="136" t="str">
        <f>[25]Dezembro!$I$20</f>
        <v>N</v>
      </c>
      <c r="R29" s="136" t="str">
        <f>[25]Dezembro!$I$21</f>
        <v>N</v>
      </c>
      <c r="S29" s="136" t="str">
        <f>[25]Dezembro!$I$22</f>
        <v>L</v>
      </c>
      <c r="T29" s="131" t="str">
        <f>[25]Dezembro!$I$23</f>
        <v>SE</v>
      </c>
      <c r="U29" s="131" t="str">
        <f>[25]Dezembro!$I$24</f>
        <v>N</v>
      </c>
      <c r="V29" s="131" t="str">
        <f>[25]Dezembro!$I$25</f>
        <v>N</v>
      </c>
      <c r="W29" s="131" t="str">
        <f>[25]Dezembro!$I$26</f>
        <v>S</v>
      </c>
      <c r="X29" s="131" t="str">
        <f>[25]Dezembro!$I$27</f>
        <v>S</v>
      </c>
      <c r="Y29" s="131" t="str">
        <f>[25]Dezembro!$I$28</f>
        <v>N</v>
      </c>
      <c r="Z29" s="131" t="str">
        <f>[25]Dezembro!$I$29</f>
        <v>NE</v>
      </c>
      <c r="AA29" s="131" t="str">
        <f>[25]Dezembro!$I$30</f>
        <v>N</v>
      </c>
      <c r="AB29" s="131" t="str">
        <f>[25]Dezembro!$I$31</f>
        <v>L</v>
      </c>
      <c r="AC29" s="131" t="str">
        <f>[25]Dezembro!$I$32</f>
        <v>N</v>
      </c>
      <c r="AD29" s="131" t="str">
        <f>[25]Dezembro!$I$33</f>
        <v>SE</v>
      </c>
      <c r="AE29" s="131" t="str">
        <f>[25]Dezembro!$I$34</f>
        <v>N</v>
      </c>
      <c r="AF29" s="131" t="str">
        <f>[25]Dezembro!$I$35</f>
        <v>S</v>
      </c>
      <c r="AG29" s="127" t="str">
        <f>[25]Dezembro!$I$36</f>
        <v>N</v>
      </c>
      <c r="AJ29" t="s">
        <v>47</v>
      </c>
    </row>
    <row r="30" spans="1:40" x14ac:dyDescent="0.2">
      <c r="A30" s="98" t="s">
        <v>10</v>
      </c>
      <c r="B30" s="11" t="str">
        <f>[26]Dezembro!$I$5</f>
        <v>NE</v>
      </c>
      <c r="C30" s="11" t="str">
        <f>[26]Dezembro!$I$6</f>
        <v>L</v>
      </c>
      <c r="D30" s="11" t="str">
        <f>[26]Dezembro!$I$7</f>
        <v>SO</v>
      </c>
      <c r="E30" s="11" t="str">
        <f>[26]Dezembro!$I$8</f>
        <v>NO</v>
      </c>
      <c r="F30" s="11" t="str">
        <f>[26]Dezembro!$I$9</f>
        <v>L</v>
      </c>
      <c r="G30" s="11" t="str">
        <f>[26]Dezembro!$I$10</f>
        <v>NE</v>
      </c>
      <c r="H30" s="11" t="str">
        <f>[26]Dezembro!$I$11</f>
        <v>N</v>
      </c>
      <c r="I30" s="11" t="str">
        <f>[26]Dezembro!$I$12</f>
        <v>N</v>
      </c>
      <c r="J30" s="11" t="str">
        <f>[26]Dezembro!$I$13</f>
        <v>NO</v>
      </c>
      <c r="K30" s="11" t="str">
        <f>[26]Dezembro!$I$14</f>
        <v>NO</v>
      </c>
      <c r="L30" s="11" t="str">
        <f>[26]Dezembro!$I$15</f>
        <v>O</v>
      </c>
      <c r="M30" s="11" t="str">
        <f>[26]Dezembro!$I$16</f>
        <v>SO</v>
      </c>
      <c r="N30" s="11" t="str">
        <f>[26]Dezembro!$I$17</f>
        <v>NO</v>
      </c>
      <c r="O30" s="11" t="str">
        <f>[26]Dezembro!$I$18</f>
        <v>O</v>
      </c>
      <c r="P30" s="11" t="str">
        <f>[26]Dezembro!$I$19</f>
        <v>SO</v>
      </c>
      <c r="Q30" s="11" t="str">
        <f>[26]Dezembro!$I$20</f>
        <v>NO</v>
      </c>
      <c r="R30" s="11" t="str">
        <f>[26]Dezembro!$I$21</f>
        <v>NO</v>
      </c>
      <c r="S30" s="11" t="str">
        <f>[26]Dezembro!$I$22</f>
        <v>NO</v>
      </c>
      <c r="T30" s="131" t="str">
        <f>[26]Dezembro!$I$23</f>
        <v>O</v>
      </c>
      <c r="U30" s="131" t="str">
        <f>[26]Dezembro!$I$24</f>
        <v>NO</v>
      </c>
      <c r="V30" s="131" t="str">
        <f>[26]Dezembro!$I$25</f>
        <v>SE</v>
      </c>
      <c r="W30" s="131" t="str">
        <f>[26]Dezembro!$I$26</f>
        <v>L</v>
      </c>
      <c r="X30" s="131" t="str">
        <f>[26]Dezembro!$I$27</f>
        <v>NE</v>
      </c>
      <c r="Y30" s="131" t="str">
        <f>[26]Dezembro!$I$28</f>
        <v>S</v>
      </c>
      <c r="Z30" s="131" t="str">
        <f>[26]Dezembro!$I$29</f>
        <v>SO</v>
      </c>
      <c r="AA30" s="131" t="str">
        <f>[26]Dezembro!$I$30</f>
        <v>S</v>
      </c>
      <c r="AB30" s="131" t="str">
        <f>[26]Dezembro!$I$31</f>
        <v>NO</v>
      </c>
      <c r="AC30" s="131" t="str">
        <f>[26]Dezembro!$I$32</f>
        <v>NO</v>
      </c>
      <c r="AD30" s="131" t="str">
        <f>[26]Dezembro!$I$33</f>
        <v>NO</v>
      </c>
      <c r="AE30" s="131" t="str">
        <f>[26]Dezembro!$I$34</f>
        <v>L</v>
      </c>
      <c r="AF30" s="131" t="str">
        <f>[26]Dezembro!$I$35</f>
        <v>SE</v>
      </c>
      <c r="AG30" s="127" t="str">
        <f>[26]Dezembro!$I$36</f>
        <v>NO</v>
      </c>
      <c r="AJ30" t="s">
        <v>47</v>
      </c>
    </row>
    <row r="31" spans="1:40" x14ac:dyDescent="0.2">
      <c r="A31" s="98" t="s">
        <v>172</v>
      </c>
      <c r="B31" s="131" t="str">
        <f>[27]Dezembro!$I$5</f>
        <v>SO</v>
      </c>
      <c r="C31" s="131" t="str">
        <f>[27]Dezembro!$I$6</f>
        <v>S</v>
      </c>
      <c r="D31" s="131" t="str">
        <f>[27]Dezembro!$I$7</f>
        <v>N</v>
      </c>
      <c r="E31" s="131" t="str">
        <f>[27]Dezembro!$I$8</f>
        <v>N</v>
      </c>
      <c r="F31" s="131" t="str">
        <f>[27]Dezembro!$I$9</f>
        <v>SO</v>
      </c>
      <c r="G31" s="131" t="str">
        <f>[27]Dezembro!$I$10</f>
        <v>SO</v>
      </c>
      <c r="H31" s="131" t="str">
        <f>[27]Dezembro!$I$11</f>
        <v>SE</v>
      </c>
      <c r="I31" s="131" t="str">
        <f>[27]Dezembro!$I$12</f>
        <v>SE</v>
      </c>
      <c r="J31" s="131" t="str">
        <f>[27]Dezembro!$I$13</f>
        <v>L</v>
      </c>
      <c r="K31" s="131" t="str">
        <f>[27]Dezembro!$I$14</f>
        <v>NE</v>
      </c>
      <c r="L31" s="131" t="str">
        <f>[27]Dezembro!$I$15</f>
        <v>NO</v>
      </c>
      <c r="M31" s="131" t="str">
        <f>[27]Dezembro!$I$16</f>
        <v>NO</v>
      </c>
      <c r="N31" s="131" t="str">
        <f>[27]Dezembro!$I$17</f>
        <v>NE</v>
      </c>
      <c r="O31" s="131" t="str">
        <f>[27]Dezembro!$I$18</f>
        <v>NE</v>
      </c>
      <c r="P31" s="131" t="str">
        <f>[27]Dezembro!$I$19</f>
        <v>N</v>
      </c>
      <c r="Q31" s="131" t="str">
        <f>[27]Dezembro!$I$20</f>
        <v>SE</v>
      </c>
      <c r="R31" s="131" t="str">
        <f>[27]Dezembro!$I$21</f>
        <v>SE</v>
      </c>
      <c r="S31" s="131" t="str">
        <f>[27]Dezembro!$I$22</f>
        <v>L</v>
      </c>
      <c r="T31" s="131" t="str">
        <f>[27]Dezembro!$I$23</f>
        <v>N</v>
      </c>
      <c r="U31" s="131" t="str">
        <f>[27]Dezembro!$I$24</f>
        <v>NO</v>
      </c>
      <c r="V31" s="131" t="str">
        <f>[27]Dezembro!$I$25</f>
        <v>S</v>
      </c>
      <c r="W31" s="131" t="str">
        <f>[27]Dezembro!$I$26</f>
        <v>S</v>
      </c>
      <c r="X31" s="131" t="str">
        <f>[27]Dezembro!$I$27</f>
        <v>S</v>
      </c>
      <c r="Y31" s="131" t="str">
        <f>[27]Dezembro!$I$28</f>
        <v>N</v>
      </c>
      <c r="Z31" s="131" t="str">
        <f>[27]Dezembro!$I$29</f>
        <v>N</v>
      </c>
      <c r="AA31" s="131" t="str">
        <f>[27]Dezembro!$I$30</f>
        <v>N</v>
      </c>
      <c r="AB31" s="131" t="str">
        <f>[27]Dezembro!$I$31</f>
        <v>L</v>
      </c>
      <c r="AC31" s="131" t="str">
        <f>[27]Dezembro!$I$32</f>
        <v>L</v>
      </c>
      <c r="AD31" s="131" t="str">
        <f>[27]Dezembro!$I$33</f>
        <v>NE</v>
      </c>
      <c r="AE31" s="131" t="str">
        <f>[27]Dezembro!$I$34</f>
        <v>S</v>
      </c>
      <c r="AF31" s="131" t="str">
        <f>[27]Dezembro!$I$35</f>
        <v>SO</v>
      </c>
      <c r="AG31" s="140" t="str">
        <f>[27]Dezembro!$I$36</f>
        <v>N</v>
      </c>
      <c r="AH31" s="12" t="s">
        <v>47</v>
      </c>
      <c r="AL31" t="s">
        <v>47</v>
      </c>
    </row>
    <row r="32" spans="1:40" x14ac:dyDescent="0.2">
      <c r="A32" s="98" t="s">
        <v>11</v>
      </c>
      <c r="B32" s="136" t="str">
        <f>[28]Dezembro!$I$5</f>
        <v>*</v>
      </c>
      <c r="C32" s="136" t="str">
        <f>[28]Dezembro!$I$6</f>
        <v>*</v>
      </c>
      <c r="D32" s="136" t="str">
        <f>[28]Dezembro!$I$7</f>
        <v>*</v>
      </c>
      <c r="E32" s="136" t="str">
        <f>[28]Dezembro!$I$8</f>
        <v>*</v>
      </c>
      <c r="F32" s="136" t="str">
        <f>[28]Dezembro!$I$9</f>
        <v>*</v>
      </c>
      <c r="G32" s="136" t="str">
        <f>[28]Dezembro!$I$10</f>
        <v>NO</v>
      </c>
      <c r="H32" s="136" t="str">
        <f>[28]Dezembro!$I$11</f>
        <v>N</v>
      </c>
      <c r="I32" s="136" t="str">
        <f>[28]Dezembro!$I$12</f>
        <v>S</v>
      </c>
      <c r="J32" s="136" t="str">
        <f>[28]Dezembro!$I$13</f>
        <v>SO</v>
      </c>
      <c r="K32" s="136" t="str">
        <f>[28]Dezembro!$I$14</f>
        <v>NE</v>
      </c>
      <c r="L32" s="136" t="str">
        <f>[28]Dezembro!$I$15</f>
        <v>L</v>
      </c>
      <c r="M32" s="136" t="str">
        <f>[28]Dezembro!$I$16</f>
        <v>*</v>
      </c>
      <c r="N32" s="136" t="str">
        <f>[28]Dezembro!$I$17</f>
        <v>*</v>
      </c>
      <c r="O32" s="136" t="str">
        <f>[28]Dezembro!$I$18</f>
        <v>*</v>
      </c>
      <c r="P32" s="136" t="str">
        <f>[28]Dezembro!$I$19</f>
        <v>*</v>
      </c>
      <c r="Q32" s="136" t="str">
        <f>[28]Dezembro!$I$20</f>
        <v>*</v>
      </c>
      <c r="R32" s="136" t="str">
        <f>[28]Dezembro!$I$21</f>
        <v>*</v>
      </c>
      <c r="S32" s="136" t="str">
        <f>[28]Dezembro!$I$22</f>
        <v>*</v>
      </c>
      <c r="T32" s="131" t="str">
        <f>[28]Dezembro!$I$23</f>
        <v>*</v>
      </c>
      <c r="U32" s="131" t="str">
        <f>[28]Dezembro!$I$24</f>
        <v>*</v>
      </c>
      <c r="V32" s="131" t="str">
        <f>[28]Dezembro!$I$25</f>
        <v>*</v>
      </c>
      <c r="W32" s="131" t="str">
        <f>[28]Dezembro!$I$26</f>
        <v>*</v>
      </c>
      <c r="X32" s="131" t="str">
        <f>[28]Dezembro!$I$27</f>
        <v>*</v>
      </c>
      <c r="Y32" s="131" t="str">
        <f>[28]Dezembro!$I$28</f>
        <v>*</v>
      </c>
      <c r="Z32" s="131" t="str">
        <f>[28]Dezembro!$I$29</f>
        <v>*</v>
      </c>
      <c r="AA32" s="131" t="str">
        <f>[28]Dezembro!$I$30</f>
        <v>*</v>
      </c>
      <c r="AB32" s="131" t="str">
        <f>[28]Dezembro!$I$31</f>
        <v>*</v>
      </c>
      <c r="AC32" s="131" t="str">
        <f>[28]Dezembro!$I$32</f>
        <v>*</v>
      </c>
      <c r="AD32" s="131" t="str">
        <f>[28]Dezembro!$I$33</f>
        <v>*</v>
      </c>
      <c r="AE32" s="131" t="str">
        <f>[28]Dezembro!$I$34</f>
        <v>*</v>
      </c>
      <c r="AF32" s="131" t="str">
        <f>[28]Dezembro!$I$35</f>
        <v>*</v>
      </c>
      <c r="AG32" s="127" t="str">
        <f>[28]Dezembro!$I$36</f>
        <v>NO</v>
      </c>
      <c r="AJ32" t="s">
        <v>47</v>
      </c>
    </row>
    <row r="33" spans="1:39" s="5" customFormat="1" x14ac:dyDescent="0.2">
      <c r="A33" s="98" t="s">
        <v>12</v>
      </c>
      <c r="B33" s="136" t="str">
        <f>[29]Dezembro!$I$5</f>
        <v>NE</v>
      </c>
      <c r="C33" s="136" t="str">
        <f>[29]Dezembro!$I$6</f>
        <v>S</v>
      </c>
      <c r="D33" s="136" t="str">
        <f>[29]Dezembro!$I$7</f>
        <v>N</v>
      </c>
      <c r="E33" s="136" t="str">
        <f>[29]Dezembro!$I$8</f>
        <v>N</v>
      </c>
      <c r="F33" s="136" t="str">
        <f>[29]Dezembro!$I$9</f>
        <v>SE</v>
      </c>
      <c r="G33" s="136" t="str">
        <f>[29]Dezembro!$I$10</f>
        <v>S</v>
      </c>
      <c r="H33" s="136" t="str">
        <f>[29]Dezembro!$I$11</f>
        <v>SE</v>
      </c>
      <c r="I33" s="136" t="str">
        <f>[29]Dezembro!$I$12</f>
        <v>S</v>
      </c>
      <c r="J33" s="136" t="str">
        <f>[29]Dezembro!$I$13</f>
        <v>S</v>
      </c>
      <c r="K33" s="136" t="str">
        <f>[29]Dezembro!$I$14</f>
        <v>NE</v>
      </c>
      <c r="L33" s="136" t="str">
        <f>[29]Dezembro!$I$15</f>
        <v>N</v>
      </c>
      <c r="M33" s="136" t="str">
        <f>[29]Dezembro!$I$16</f>
        <v>SE</v>
      </c>
      <c r="N33" s="136" t="str">
        <f>[29]Dezembro!$I$17</f>
        <v>S</v>
      </c>
      <c r="O33" s="136" t="str">
        <f>[29]Dezembro!$I$18</f>
        <v>N</v>
      </c>
      <c r="P33" s="136" t="str">
        <f>[29]Dezembro!$I$19</f>
        <v>N</v>
      </c>
      <c r="Q33" s="136" t="str">
        <f>[29]Dezembro!$I$20</f>
        <v>N</v>
      </c>
      <c r="R33" s="136" t="str">
        <f>[29]Dezembro!$I$21</f>
        <v>O</v>
      </c>
      <c r="S33" s="136" t="str">
        <f>[29]Dezembro!$I$22</f>
        <v>N</v>
      </c>
      <c r="T33" s="136" t="str">
        <f>[29]Dezembro!$I$23</f>
        <v>NE</v>
      </c>
      <c r="U33" s="136" t="str">
        <f>[29]Dezembro!$I$24</f>
        <v>N</v>
      </c>
      <c r="V33" s="136" t="str">
        <f>[29]Dezembro!$I$25</f>
        <v>N</v>
      </c>
      <c r="W33" s="136" t="str">
        <f>[29]Dezembro!$I$26</f>
        <v>S</v>
      </c>
      <c r="X33" s="136" t="str">
        <f>[29]Dezembro!$I$27</f>
        <v>S</v>
      </c>
      <c r="Y33" s="136" t="str">
        <f>[29]Dezembro!$I$28</f>
        <v>S</v>
      </c>
      <c r="Z33" s="136" t="str">
        <f>[29]Dezembro!$I$29</f>
        <v>NE</v>
      </c>
      <c r="AA33" s="136" t="str">
        <f>[29]Dezembro!$I$30</f>
        <v>O</v>
      </c>
      <c r="AB33" s="136" t="str">
        <f>[29]Dezembro!$I$31</f>
        <v>S</v>
      </c>
      <c r="AC33" s="136" t="str">
        <f>[29]Dezembro!$I$32</f>
        <v>L</v>
      </c>
      <c r="AD33" s="136" t="str">
        <f>[29]Dezembro!$I$33</f>
        <v>S</v>
      </c>
      <c r="AE33" s="136" t="str">
        <f>[29]Dezembro!$I$34</f>
        <v>S</v>
      </c>
      <c r="AF33" s="136" t="str">
        <f>[29]Dezembro!$I$35</f>
        <v>SO</v>
      </c>
      <c r="AG33" s="127" t="str">
        <f>[29]Dezembro!$I$36</f>
        <v>S</v>
      </c>
      <c r="AK33" s="5" t="s">
        <v>47</v>
      </c>
      <c r="AM33" s="5" t="s">
        <v>47</v>
      </c>
    </row>
    <row r="34" spans="1:39" x14ac:dyDescent="0.2">
      <c r="A34" s="98" t="s">
        <v>13</v>
      </c>
      <c r="B34" s="131" t="str">
        <f>[30]Dezembro!$I$5</f>
        <v>NO</v>
      </c>
      <c r="C34" s="131" t="str">
        <f>[30]Dezembro!$I$6</f>
        <v>S</v>
      </c>
      <c r="D34" s="131" t="str">
        <f>[30]Dezembro!$I$7</f>
        <v>O</v>
      </c>
      <c r="E34" s="131" t="str">
        <f>[30]Dezembro!$I$8</f>
        <v>N</v>
      </c>
      <c r="F34" s="131" t="str">
        <f>[30]Dezembro!$I$9</f>
        <v>NO</v>
      </c>
      <c r="G34" s="131" t="str">
        <f>[30]Dezembro!$I$10</f>
        <v>SO</v>
      </c>
      <c r="H34" s="131" t="str">
        <f>[30]Dezembro!$I$11</f>
        <v>SE</v>
      </c>
      <c r="I34" s="131" t="str">
        <f>[30]Dezembro!$I$12</f>
        <v>N</v>
      </c>
      <c r="J34" s="131" t="str">
        <f>[30]Dezembro!$I$13</f>
        <v>NE</v>
      </c>
      <c r="K34" s="131" t="str">
        <f>[30]Dezembro!$I$14</f>
        <v>N</v>
      </c>
      <c r="L34" s="131" t="str">
        <f>[30]Dezembro!$I$15</f>
        <v>N</v>
      </c>
      <c r="M34" s="131" t="str">
        <f>[30]Dezembro!$I$16</f>
        <v>N</v>
      </c>
      <c r="N34" s="131" t="str">
        <f>[30]Dezembro!$I$17</f>
        <v>N</v>
      </c>
      <c r="O34" s="131" t="str">
        <f>[30]Dezembro!$I$18</f>
        <v>NO</v>
      </c>
      <c r="P34" s="131" t="str">
        <f>[30]Dezembro!$I$19</f>
        <v>N</v>
      </c>
      <c r="Q34" s="131" t="str">
        <f>[30]Dezembro!$I$20</f>
        <v>N</v>
      </c>
      <c r="R34" s="131" t="str">
        <f>[30]Dezembro!$I$21</f>
        <v>O</v>
      </c>
      <c r="S34" s="131" t="str">
        <f>[30]Dezembro!$I$22</f>
        <v>NO</v>
      </c>
      <c r="T34" s="131" t="str">
        <f>[30]Dezembro!$I$23</f>
        <v>N</v>
      </c>
      <c r="U34" s="131" t="str">
        <f>[30]Dezembro!$I$24</f>
        <v>N</v>
      </c>
      <c r="V34" s="131" t="str">
        <f>[30]Dezembro!$I$25</f>
        <v>NO</v>
      </c>
      <c r="W34" s="131" t="str">
        <f>[30]Dezembro!$I$26</f>
        <v>SE</v>
      </c>
      <c r="X34" s="131" t="str">
        <f>[30]Dezembro!$I$27</f>
        <v>L</v>
      </c>
      <c r="Y34" s="131" t="str">
        <f>[30]Dezembro!$I$28</f>
        <v>NE</v>
      </c>
      <c r="Z34" s="131" t="str">
        <f>[30]Dezembro!$I$29</f>
        <v>N</v>
      </c>
      <c r="AA34" s="131" t="str">
        <f>[30]Dezembro!$I$30</f>
        <v>NE</v>
      </c>
      <c r="AB34" s="131" t="str">
        <f>[30]Dezembro!$I$31</f>
        <v>NE</v>
      </c>
      <c r="AC34" s="131" t="str">
        <f>[30]Dezembro!$I$32</f>
        <v>NE</v>
      </c>
      <c r="AD34" s="131" t="str">
        <f>[30]Dezembro!$I$33</f>
        <v>N</v>
      </c>
      <c r="AE34" s="131" t="str">
        <f>[30]Dezembro!$I$34</f>
        <v>NO</v>
      </c>
      <c r="AF34" s="131" t="str">
        <f>[30]Dezembro!$I$35</f>
        <v>SO</v>
      </c>
      <c r="AG34" s="135" t="str">
        <f>[30]Dezembro!$I$36</f>
        <v>N</v>
      </c>
      <c r="AJ34" t="s">
        <v>47</v>
      </c>
      <c r="AK34" t="s">
        <v>47</v>
      </c>
      <c r="AL34" t="s">
        <v>47</v>
      </c>
    </row>
    <row r="35" spans="1:39" x14ac:dyDescent="0.2">
      <c r="A35" s="98" t="s">
        <v>173</v>
      </c>
      <c r="B35" s="136" t="str">
        <f>[31]Dezembro!$I$5</f>
        <v>S</v>
      </c>
      <c r="C35" s="136" t="str">
        <f>[31]Dezembro!$I$6</f>
        <v>S</v>
      </c>
      <c r="D35" s="136" t="str">
        <f>[31]Dezembro!$I$7</f>
        <v>N</v>
      </c>
      <c r="E35" s="136" t="str">
        <f>[31]Dezembro!$I$8</f>
        <v>N</v>
      </c>
      <c r="F35" s="136" t="str">
        <f>[31]Dezembro!$I$9</f>
        <v>SO</v>
      </c>
      <c r="G35" s="136" t="str">
        <f>[31]Dezembro!$I$10</f>
        <v>SO</v>
      </c>
      <c r="H35" s="136" t="str">
        <f>[31]Dezembro!$I$11</f>
        <v>SE</v>
      </c>
      <c r="I35" s="136" t="str">
        <f>[31]Dezembro!$I$12</f>
        <v>N</v>
      </c>
      <c r="J35" s="136" t="str">
        <f>[31]Dezembro!$I$13</f>
        <v>S</v>
      </c>
      <c r="K35" s="136" t="str">
        <f>[31]Dezembro!$I$14</f>
        <v>NE</v>
      </c>
      <c r="L35" s="136" t="str">
        <f>[31]Dezembro!$I$15</f>
        <v>O</v>
      </c>
      <c r="M35" s="136" t="str">
        <f>[31]Dezembro!$I$16</f>
        <v>NE</v>
      </c>
      <c r="N35" s="136" t="str">
        <f>[31]Dezembro!$I$17</f>
        <v>SE</v>
      </c>
      <c r="O35" s="136" t="str">
        <f>[31]Dezembro!$I$18</f>
        <v>NE</v>
      </c>
      <c r="P35" s="136" t="str">
        <f>[31]Dezembro!$I$19</f>
        <v>NE</v>
      </c>
      <c r="Q35" s="136" t="str">
        <f>[31]Dezembro!$I$20</f>
        <v>SE</v>
      </c>
      <c r="R35" s="136" t="str">
        <f>[31]Dezembro!$I$21</f>
        <v>NE</v>
      </c>
      <c r="S35" s="136" t="str">
        <f>[31]Dezembro!$I$22</f>
        <v>NE</v>
      </c>
      <c r="T35" s="131" t="str">
        <f>[31]Dezembro!$I$23</f>
        <v>NE</v>
      </c>
      <c r="U35" s="131" t="str">
        <f>[31]Dezembro!$I$24</f>
        <v>NE</v>
      </c>
      <c r="V35" s="131" t="str">
        <f>[31]Dezembro!$I$25</f>
        <v>NE</v>
      </c>
      <c r="W35" s="131" t="str">
        <f>[31]Dezembro!$I$26</f>
        <v>S</v>
      </c>
      <c r="X35" s="131" t="str">
        <f>[31]Dezembro!$I$27</f>
        <v>S</v>
      </c>
      <c r="Y35" s="131" t="str">
        <f>[31]Dezembro!$I$28</f>
        <v>NE</v>
      </c>
      <c r="Z35" s="131" t="str">
        <f>[31]Dezembro!$I$29</f>
        <v>NE</v>
      </c>
      <c r="AA35" s="131" t="str">
        <f>[31]Dezembro!$I$30</f>
        <v>N</v>
      </c>
      <c r="AB35" s="131" t="str">
        <f>[31]Dezembro!$I$31</f>
        <v>L</v>
      </c>
      <c r="AC35" s="131" t="str">
        <f>[31]Dezembro!$I$32</f>
        <v>L</v>
      </c>
      <c r="AD35" s="131" t="str">
        <f>[31]Dezembro!$I$33</f>
        <v>NO</v>
      </c>
      <c r="AE35" s="131" t="str">
        <f>[31]Dezembro!$I$34</f>
        <v>NE</v>
      </c>
      <c r="AF35" s="131" t="str">
        <f>[31]Dezembro!$I$35</f>
        <v>O</v>
      </c>
      <c r="AG35" s="140" t="str">
        <f>[31]Dezembro!$I$36</f>
        <v>NE</v>
      </c>
      <c r="AK35" t="s">
        <v>47</v>
      </c>
    </row>
    <row r="36" spans="1:39" x14ac:dyDescent="0.2">
      <c r="A36" s="98" t="s">
        <v>144</v>
      </c>
      <c r="B36" s="136" t="str">
        <f>[32]Dezembro!$I$5</f>
        <v>*</v>
      </c>
      <c r="C36" s="136" t="str">
        <f>[32]Dezembro!$I$6</f>
        <v>*</v>
      </c>
      <c r="D36" s="136" t="str">
        <f>[32]Dezembro!$I$7</f>
        <v>*</v>
      </c>
      <c r="E36" s="136" t="str">
        <f>[32]Dezembro!$I$8</f>
        <v>*</v>
      </c>
      <c r="F36" s="136" t="str">
        <f>[32]Dezembro!$I$9</f>
        <v>*</v>
      </c>
      <c r="G36" s="136" t="str">
        <f>[32]Dezembro!$I$10</f>
        <v>*</v>
      </c>
      <c r="H36" s="136" t="str">
        <f>[32]Dezembro!$I$11</f>
        <v>*</v>
      </c>
      <c r="I36" s="136" t="str">
        <f>[32]Dezembro!$I$12</f>
        <v>*</v>
      </c>
      <c r="J36" s="136" t="str">
        <f>[32]Dezembro!$I$13</f>
        <v>*</v>
      </c>
      <c r="K36" s="136" t="str">
        <f>[32]Dezembro!$I$14</f>
        <v>*</v>
      </c>
      <c r="L36" s="136" t="str">
        <f>[32]Dezembro!$I$15</f>
        <v>*</v>
      </c>
      <c r="M36" s="136" t="str">
        <f>[32]Dezembro!$I$16</f>
        <v>*</v>
      </c>
      <c r="N36" s="136" t="str">
        <f>[32]Dezembro!$I$17</f>
        <v>*</v>
      </c>
      <c r="O36" s="136" t="str">
        <f>[32]Dezembro!$I$18</f>
        <v>*</v>
      </c>
      <c r="P36" s="136" t="str">
        <f>[32]Dezembro!$I$19</f>
        <v>*</v>
      </c>
      <c r="Q36" s="131" t="str">
        <f>[32]Dezembro!$I$20</f>
        <v>*</v>
      </c>
      <c r="R36" s="131" t="str">
        <f>[32]Dezembro!$I$21</f>
        <v>*</v>
      </c>
      <c r="S36" s="131" t="str">
        <f>[32]Dezembro!$I$22</f>
        <v>*</v>
      </c>
      <c r="T36" s="131" t="str">
        <f>[32]Dezembro!$I$23</f>
        <v>*</v>
      </c>
      <c r="U36" s="131" t="str">
        <f>[32]Dezembro!$I$24</f>
        <v>*</v>
      </c>
      <c r="V36" s="131" t="str">
        <f>[32]Dezembro!$I$25</f>
        <v>*</v>
      </c>
      <c r="W36" s="131" t="str">
        <f>[32]Dezembro!$I$26</f>
        <v>*</v>
      </c>
      <c r="X36" s="131" t="str">
        <f>[32]Dezembro!$I$27</f>
        <v>*</v>
      </c>
      <c r="Y36" s="131" t="str">
        <f>[32]Dezembro!$I$28</f>
        <v>*</v>
      </c>
      <c r="Z36" s="131" t="str">
        <f>[32]Dezembro!$I$29</f>
        <v>*</v>
      </c>
      <c r="AA36" s="131" t="str">
        <f>[32]Dezembro!$I$30</f>
        <v>*</v>
      </c>
      <c r="AB36" s="131" t="str">
        <f>[32]Dezembro!$I$31</f>
        <v>*</v>
      </c>
      <c r="AC36" s="131" t="str">
        <f>[32]Dezembro!$I$32</f>
        <v>*</v>
      </c>
      <c r="AD36" s="131" t="str">
        <f>[32]Dezembro!$I$33</f>
        <v>*</v>
      </c>
      <c r="AE36" s="131" t="str">
        <f>[32]Dezembro!$I$34</f>
        <v>*</v>
      </c>
      <c r="AF36" s="131" t="str">
        <f>[32]Dezembro!$I$35</f>
        <v>*</v>
      </c>
      <c r="AG36" s="140" t="str">
        <f>[32]Dezembro!$I$36</f>
        <v>*</v>
      </c>
      <c r="AJ36" t="s">
        <v>47</v>
      </c>
      <c r="AK36" t="s">
        <v>47</v>
      </c>
    </row>
    <row r="37" spans="1:39" x14ac:dyDescent="0.2">
      <c r="A37" s="98" t="s">
        <v>14</v>
      </c>
      <c r="B37" s="136" t="str">
        <f>[33]Dezembro!$I$5</f>
        <v>N</v>
      </c>
      <c r="C37" s="136" t="str">
        <f>[33]Dezembro!$I$6</f>
        <v>NE</v>
      </c>
      <c r="D37" s="136" t="str">
        <f>[33]Dezembro!$I$7</f>
        <v>O</v>
      </c>
      <c r="E37" s="136" t="str">
        <f>[33]Dezembro!$I$8</f>
        <v>NO</v>
      </c>
      <c r="F37" s="136" t="str">
        <f>[33]Dezembro!$I$9</f>
        <v>NO</v>
      </c>
      <c r="G37" s="136" t="str">
        <f>[33]Dezembro!$I$10</f>
        <v>O</v>
      </c>
      <c r="H37" s="136" t="str">
        <f>[33]Dezembro!$I$11</f>
        <v>SE</v>
      </c>
      <c r="I37" s="136" t="str">
        <f>[33]Dezembro!$I$12</f>
        <v>NE</v>
      </c>
      <c r="J37" s="136" t="str">
        <f>[33]Dezembro!$I$13</f>
        <v>N</v>
      </c>
      <c r="K37" s="136" t="str">
        <f>[33]Dezembro!$I$14</f>
        <v>NE</v>
      </c>
      <c r="L37" s="136" t="str">
        <f>[33]Dezembro!$I$15</f>
        <v>N</v>
      </c>
      <c r="M37" s="136" t="str">
        <f>[33]Dezembro!$I$16</f>
        <v>NO</v>
      </c>
      <c r="N37" s="136" t="str">
        <f>[33]Dezembro!$I$17</f>
        <v>L</v>
      </c>
      <c r="O37" s="136" t="str">
        <f>[33]Dezembro!$I$18</f>
        <v>NE</v>
      </c>
      <c r="P37" s="136" t="str">
        <f>[33]Dezembro!$I$19</f>
        <v>L</v>
      </c>
      <c r="Q37" s="136" t="str">
        <f>[33]Dezembro!$I$20</f>
        <v>N</v>
      </c>
      <c r="R37" s="136" t="str">
        <f>[33]Dezembro!$I$21</f>
        <v>NE</v>
      </c>
      <c r="S37" s="136" t="str">
        <f>[33]Dezembro!$I$22</f>
        <v>L</v>
      </c>
      <c r="T37" s="136" t="str">
        <f>[33]Dezembro!$I$23</f>
        <v>NE</v>
      </c>
      <c r="U37" s="136" t="str">
        <f>[33]Dezembro!$I$24</f>
        <v>NE</v>
      </c>
      <c r="V37" s="136" t="str">
        <f>[33]Dezembro!$I$25</f>
        <v>N</v>
      </c>
      <c r="W37" s="136" t="str">
        <f>[33]Dezembro!$I$26</f>
        <v>SO</v>
      </c>
      <c r="X37" s="136" t="str">
        <f>[33]Dezembro!$I$27</f>
        <v>NO</v>
      </c>
      <c r="Y37" s="136" t="str">
        <f>[33]Dezembro!$I$28</f>
        <v>SE</v>
      </c>
      <c r="Z37" s="136" t="str">
        <f>[33]Dezembro!$I$29</f>
        <v>S</v>
      </c>
      <c r="AA37" s="136" t="str">
        <f>[33]Dezembro!$I$30</f>
        <v>N</v>
      </c>
      <c r="AB37" s="136" t="str">
        <f>[33]Dezembro!$I$31</f>
        <v>L</v>
      </c>
      <c r="AC37" s="136" t="str">
        <f>[33]Dezembro!$I$32</f>
        <v>L</v>
      </c>
      <c r="AD37" s="136" t="str">
        <f>[33]Dezembro!$I$33</f>
        <v>L</v>
      </c>
      <c r="AE37" s="136" t="str">
        <f>[33]Dezembro!$I$34</f>
        <v>SO</v>
      </c>
      <c r="AF37" s="136" t="str">
        <f>[33]Dezembro!$I$35</f>
        <v>S</v>
      </c>
      <c r="AG37" s="127" t="str">
        <f>[33]Dezembro!$I$36</f>
        <v>NE</v>
      </c>
      <c r="AK37" t="s">
        <v>47</v>
      </c>
    </row>
    <row r="38" spans="1:39" x14ac:dyDescent="0.2">
      <c r="A38" s="98" t="s">
        <v>174</v>
      </c>
      <c r="B38" s="11" t="str">
        <f>[34]Dezembro!$I$5</f>
        <v>SE</v>
      </c>
      <c r="C38" s="11" t="str">
        <f>[34]Dezembro!$I$6</f>
        <v>S</v>
      </c>
      <c r="D38" s="11" t="str">
        <f>[34]Dezembro!$I$7</f>
        <v>N</v>
      </c>
      <c r="E38" s="11" t="str">
        <f>[34]Dezembro!$I$8</f>
        <v>N</v>
      </c>
      <c r="F38" s="11" t="str">
        <f>[34]Dezembro!$I$9</f>
        <v>NE</v>
      </c>
      <c r="G38" s="11" t="str">
        <f>[34]Dezembro!$I$10</f>
        <v>O</v>
      </c>
      <c r="H38" s="11" t="str">
        <f>[34]Dezembro!$I$11</f>
        <v>N</v>
      </c>
      <c r="I38" s="11" t="str">
        <f>[34]Dezembro!$I$12</f>
        <v>SE</v>
      </c>
      <c r="J38" s="11" t="str">
        <f>[34]Dezembro!$I$13</f>
        <v>N</v>
      </c>
      <c r="K38" s="11" t="str">
        <f>[34]Dezembro!$I$14</f>
        <v>NE</v>
      </c>
      <c r="L38" s="11" t="str">
        <f>[34]Dezembro!$I$15</f>
        <v>L</v>
      </c>
      <c r="M38" s="11" t="str">
        <f>[34]Dezembro!$I$16</f>
        <v>SE</v>
      </c>
      <c r="N38" s="11" t="str">
        <f>[34]Dezembro!$I$17</f>
        <v>N</v>
      </c>
      <c r="O38" s="11" t="str">
        <f>[34]Dezembro!$I$18</f>
        <v>NE</v>
      </c>
      <c r="P38" s="11" t="str">
        <f>[34]Dezembro!$I$19</f>
        <v>SE</v>
      </c>
      <c r="Q38" s="131" t="str">
        <f>[34]Dezembro!$I$20</f>
        <v>SE</v>
      </c>
      <c r="R38" s="131" t="str">
        <f>[34]Dezembro!$I$21</f>
        <v>N</v>
      </c>
      <c r="S38" s="131" t="str">
        <f>[34]Dezembro!$I$22</f>
        <v>SE</v>
      </c>
      <c r="T38" s="131" t="str">
        <f>[34]Dezembro!$I$23</f>
        <v>SE</v>
      </c>
      <c r="U38" s="131" t="str">
        <f>[34]Dezembro!$I$24</f>
        <v>N</v>
      </c>
      <c r="V38" s="131" t="str">
        <f>[34]Dezembro!$I$25</f>
        <v>N</v>
      </c>
      <c r="W38" s="131" t="str">
        <f>[34]Dezembro!$I$26</f>
        <v>SE</v>
      </c>
      <c r="X38" s="131" t="str">
        <f>[34]Dezembro!$I$27</f>
        <v>N</v>
      </c>
      <c r="Y38" s="131" t="str">
        <f>[34]Dezembro!$I$28</f>
        <v>SE</v>
      </c>
      <c r="Z38" s="131" t="str">
        <f>[34]Dezembro!$I$29</f>
        <v>SE</v>
      </c>
      <c r="AA38" s="131" t="str">
        <f>[34]Dezembro!$I$30</f>
        <v>S</v>
      </c>
      <c r="AB38" s="131" t="str">
        <f>[34]Dezembro!$I$31</f>
        <v>S</v>
      </c>
      <c r="AC38" s="131" t="str">
        <f>[34]Dezembro!$I$32</f>
        <v>NE</v>
      </c>
      <c r="AD38" s="131" t="str">
        <f>[34]Dezembro!$I$33</f>
        <v>S</v>
      </c>
      <c r="AE38" s="131" t="str">
        <f>[34]Dezembro!$I$34</f>
        <v>S</v>
      </c>
      <c r="AF38" s="131" t="str">
        <f>[34]Dezembro!$I$35</f>
        <v>SO</v>
      </c>
      <c r="AG38" s="140" t="str">
        <f>[34]Dezembro!$I$36</f>
        <v>SE</v>
      </c>
      <c r="AJ38" t="s">
        <v>47</v>
      </c>
      <c r="AK38" t="s">
        <v>47</v>
      </c>
    </row>
    <row r="39" spans="1:39" x14ac:dyDescent="0.2">
      <c r="A39" s="98" t="s">
        <v>15</v>
      </c>
      <c r="B39" s="136" t="str">
        <f>[35]Dezembro!$I$5</f>
        <v>SO</v>
      </c>
      <c r="C39" s="136" t="str">
        <f>[35]Dezembro!$I$6</f>
        <v>O</v>
      </c>
      <c r="D39" s="136" t="str">
        <f>[35]Dezembro!$I$7</f>
        <v>NO</v>
      </c>
      <c r="E39" s="136" t="str">
        <f>[35]Dezembro!$I$8</f>
        <v>NO</v>
      </c>
      <c r="F39" s="136" t="str">
        <f>[35]Dezembro!$I$9</f>
        <v>SO</v>
      </c>
      <c r="G39" s="136" t="str">
        <f>[35]Dezembro!$I$10</f>
        <v>SO</v>
      </c>
      <c r="H39" s="136" t="str">
        <f>[35]Dezembro!$I$11</f>
        <v>SO</v>
      </c>
      <c r="I39" s="136" t="str">
        <f>[35]Dezembro!$I$12</f>
        <v>SO</v>
      </c>
      <c r="J39" s="136" t="str">
        <f>[35]Dezembro!$I$13</f>
        <v>SO</v>
      </c>
      <c r="K39" s="136" t="str">
        <f>[35]Dezembro!$I$14</f>
        <v>SO</v>
      </c>
      <c r="L39" s="136" t="str">
        <f>[35]Dezembro!$I$15</f>
        <v>SO</v>
      </c>
      <c r="M39" s="136" t="str">
        <f>[35]Dezembro!$I$16</f>
        <v>SO</v>
      </c>
      <c r="N39" s="136" t="str">
        <f>[35]Dezembro!$I$17</f>
        <v>SO</v>
      </c>
      <c r="O39" s="136" t="str">
        <f>[35]Dezembro!$I$18</f>
        <v>SO</v>
      </c>
      <c r="P39" s="136" t="str">
        <f>[35]Dezembro!$I$19</f>
        <v>SO</v>
      </c>
      <c r="Q39" s="136" t="str">
        <f>[35]Dezembro!$I$20</f>
        <v>SO</v>
      </c>
      <c r="R39" s="136" t="str">
        <f>[35]Dezembro!$I$21</f>
        <v>SO</v>
      </c>
      <c r="S39" s="136" t="str">
        <f>[35]Dezembro!$I$22</f>
        <v>SO</v>
      </c>
      <c r="T39" s="136" t="str">
        <f>[35]Dezembro!$I$23</f>
        <v>SO</v>
      </c>
      <c r="U39" s="136" t="str">
        <f>[35]Dezembro!$I$24</f>
        <v>SO</v>
      </c>
      <c r="V39" s="136" t="str">
        <f>[35]Dezembro!$I$25</f>
        <v>SO</v>
      </c>
      <c r="W39" s="136" t="str">
        <f>[35]Dezembro!$I$26</f>
        <v>SO</v>
      </c>
      <c r="X39" s="136" t="str">
        <f>[35]Dezembro!$I$27</f>
        <v>SO</v>
      </c>
      <c r="Y39" s="136" t="str">
        <f>[35]Dezembro!$I$28</f>
        <v>SO</v>
      </c>
      <c r="Z39" s="136" t="str">
        <f>[35]Dezembro!$I$29</f>
        <v>SO</v>
      </c>
      <c r="AA39" s="136" t="str">
        <f>[35]Dezembro!$I$30</f>
        <v>SO</v>
      </c>
      <c r="AB39" s="136" t="str">
        <f>[35]Dezembro!$I$31</f>
        <v>SO</v>
      </c>
      <c r="AC39" s="136" t="str">
        <f>[35]Dezembro!$I$32</f>
        <v>SO</v>
      </c>
      <c r="AD39" s="136" t="str">
        <f>[35]Dezembro!$I$33</f>
        <v>SO</v>
      </c>
      <c r="AE39" s="136" t="str">
        <f>[35]Dezembro!$I$34</f>
        <v>SO</v>
      </c>
      <c r="AF39" s="136" t="str">
        <f>[35]Dezembro!$I$35</f>
        <v>SO</v>
      </c>
      <c r="AG39" s="127" t="str">
        <f>[35]Dezembro!$I$36</f>
        <v>SO</v>
      </c>
      <c r="AH39" s="12" t="s">
        <v>47</v>
      </c>
      <c r="AK39" t="s">
        <v>47</v>
      </c>
    </row>
    <row r="40" spans="1:39" x14ac:dyDescent="0.2">
      <c r="A40" s="98" t="s">
        <v>16</v>
      </c>
      <c r="B40" s="137" t="str">
        <f>[36]Dezembro!$I$5</f>
        <v>S</v>
      </c>
      <c r="C40" s="137" t="str">
        <f>[36]Dezembro!$I$6</f>
        <v>S</v>
      </c>
      <c r="D40" s="137" t="str">
        <f>[36]Dezembro!$I$7</f>
        <v>NO</v>
      </c>
      <c r="E40" s="137" t="str">
        <f>[36]Dezembro!$I$8</f>
        <v>N</v>
      </c>
      <c r="F40" s="137" t="str">
        <f>[36]Dezembro!$I$9</f>
        <v>S</v>
      </c>
      <c r="G40" s="137" t="str">
        <f>[36]Dezembro!$I$10</f>
        <v>S</v>
      </c>
      <c r="H40" s="137" t="str">
        <f>[36]Dezembro!$I$11</f>
        <v>SE</v>
      </c>
      <c r="I40" s="137" t="str">
        <f>[36]Dezembro!$I$12</f>
        <v>NE</v>
      </c>
      <c r="J40" s="137" t="str">
        <f>[36]Dezembro!$I$13</f>
        <v>L</v>
      </c>
      <c r="K40" s="137" t="str">
        <f>[36]Dezembro!$I$14</f>
        <v>NO</v>
      </c>
      <c r="L40" s="137" t="str">
        <f>[36]Dezembro!$I$15</f>
        <v>N</v>
      </c>
      <c r="M40" s="137" t="str">
        <f>[36]Dezembro!$I$16</f>
        <v>NE</v>
      </c>
      <c r="N40" s="137" t="str">
        <f>[36]Dezembro!$I$17</f>
        <v>SE</v>
      </c>
      <c r="O40" s="137" t="str">
        <f>[36]Dezembro!$I$18</f>
        <v>N</v>
      </c>
      <c r="P40" s="137" t="str">
        <f>[36]Dezembro!$I$19</f>
        <v>N</v>
      </c>
      <c r="Q40" s="137" t="str">
        <f>[36]Dezembro!$I$20</f>
        <v>S</v>
      </c>
      <c r="R40" s="137" t="str">
        <f>[36]Dezembro!$I$21</f>
        <v>S</v>
      </c>
      <c r="S40" s="137" t="str">
        <f>[36]Dezembro!$I$22</f>
        <v>SE</v>
      </c>
      <c r="T40" s="137" t="str">
        <f>[36]Dezembro!$I$23</f>
        <v>N</v>
      </c>
      <c r="U40" s="137" t="str">
        <f>[36]Dezembro!$I$24</f>
        <v>N</v>
      </c>
      <c r="V40" s="137" t="str">
        <f>[36]Dezembro!$I$25</f>
        <v>N</v>
      </c>
      <c r="W40" s="137" t="str">
        <f>[36]Dezembro!$I$26</f>
        <v>S</v>
      </c>
      <c r="X40" s="137" t="str">
        <f>[36]Dezembro!$I$27</f>
        <v>S</v>
      </c>
      <c r="Y40" s="137" t="str">
        <f>[36]Dezembro!$I$28</f>
        <v>N</v>
      </c>
      <c r="Z40" s="137" t="str">
        <f>[36]Dezembro!$I$29</f>
        <v>NE</v>
      </c>
      <c r="AA40" s="137" t="str">
        <f>[36]Dezembro!$I$30</f>
        <v>N</v>
      </c>
      <c r="AB40" s="137" t="str">
        <f>[36]Dezembro!$I$31</f>
        <v>N</v>
      </c>
      <c r="AC40" s="137" t="str">
        <f>[36]Dezembro!$I$32</f>
        <v>NE</v>
      </c>
      <c r="AD40" s="137" t="str">
        <f>[36]Dezembro!$I$33</f>
        <v>L</v>
      </c>
      <c r="AE40" s="137" t="str">
        <f>[36]Dezembro!$I$34</f>
        <v>*</v>
      </c>
      <c r="AF40" s="137" t="str">
        <f>[36]Dezembro!$I$35</f>
        <v>*</v>
      </c>
      <c r="AG40" s="127" t="str">
        <f>[36]Dezembro!$I$36</f>
        <v>N</v>
      </c>
      <c r="AI40" t="s">
        <v>47</v>
      </c>
      <c r="AJ40" t="s">
        <v>47</v>
      </c>
    </row>
    <row r="41" spans="1:39" x14ac:dyDescent="0.2">
      <c r="A41" s="98" t="s">
        <v>175</v>
      </c>
      <c r="B41" s="136" t="str">
        <f>[37]Dezembro!$I$5</f>
        <v>NO</v>
      </c>
      <c r="C41" s="136" t="str">
        <f>[37]Dezembro!$I$6</f>
        <v>NO</v>
      </c>
      <c r="D41" s="136" t="str">
        <f>[37]Dezembro!$I$7</f>
        <v>NO</v>
      </c>
      <c r="E41" s="136" t="str">
        <f>[37]Dezembro!$I$8</f>
        <v>NO</v>
      </c>
      <c r="F41" s="136" t="str">
        <f>[37]Dezembro!$I$9</f>
        <v>NO</v>
      </c>
      <c r="G41" s="136" t="str">
        <f>[37]Dezembro!$I$10</f>
        <v>S</v>
      </c>
      <c r="H41" s="136" t="str">
        <f>[37]Dezembro!$I$11</f>
        <v>S</v>
      </c>
      <c r="I41" s="136" t="str">
        <f>[37]Dezembro!$I$12</f>
        <v>NE</v>
      </c>
      <c r="J41" s="136" t="str">
        <f>[37]Dezembro!$I$13</f>
        <v>SE</v>
      </c>
      <c r="K41" s="136" t="str">
        <f>[37]Dezembro!$I$14</f>
        <v>NO</v>
      </c>
      <c r="L41" s="136" t="str">
        <f>[37]Dezembro!$I$15</f>
        <v>NO</v>
      </c>
      <c r="M41" s="136" t="str">
        <f>[37]Dezembro!$I$16</f>
        <v>NO</v>
      </c>
      <c r="N41" s="136" t="str">
        <f>[37]Dezembro!$I$17</f>
        <v>SE</v>
      </c>
      <c r="O41" s="136" t="str">
        <f>[37]Dezembro!$I$18</f>
        <v>SE</v>
      </c>
      <c r="P41" s="136" t="str">
        <f>[37]Dezembro!$I$19</f>
        <v>NE</v>
      </c>
      <c r="Q41" s="136" t="str">
        <f>[37]Dezembro!$I$20</f>
        <v>NO</v>
      </c>
      <c r="R41" s="136" t="str">
        <f>[37]Dezembro!$I$21</f>
        <v>N</v>
      </c>
      <c r="S41" s="136" t="str">
        <f>[37]Dezembro!$I$22</f>
        <v>N</v>
      </c>
      <c r="T41" s="131" t="str">
        <f>[37]Dezembro!$I$23</f>
        <v>N</v>
      </c>
      <c r="U41" s="131" t="str">
        <f>[37]Dezembro!$I$24</f>
        <v>N</v>
      </c>
      <c r="V41" s="131" t="str">
        <f>[37]Dezembro!$I$25</f>
        <v>NO</v>
      </c>
      <c r="W41" s="131" t="str">
        <f>[37]Dezembro!$I$26</f>
        <v>N</v>
      </c>
      <c r="X41" s="131" t="str">
        <f>[37]Dezembro!$I$27</f>
        <v>S</v>
      </c>
      <c r="Y41" s="131" t="str">
        <f>[37]Dezembro!$I$28</f>
        <v>SE</v>
      </c>
      <c r="Z41" s="131" t="str">
        <f>[37]Dezembro!$I$29</f>
        <v>NE</v>
      </c>
      <c r="AA41" s="131" t="str">
        <f>[37]Dezembro!$I$30</f>
        <v>NO</v>
      </c>
      <c r="AB41" s="131" t="str">
        <f>[37]Dezembro!$I$31</f>
        <v>NO</v>
      </c>
      <c r="AC41" s="131" t="str">
        <f>[37]Dezembro!$I$32</f>
        <v>NO</v>
      </c>
      <c r="AD41" s="131" t="str">
        <f>[37]Dezembro!$I$33</f>
        <v>L</v>
      </c>
      <c r="AE41" s="131" t="str">
        <f>[37]Dezembro!$I$34</f>
        <v>S</v>
      </c>
      <c r="AF41" s="131" t="str">
        <f>[37]Dezembro!$I$35</f>
        <v>NO</v>
      </c>
      <c r="AG41" s="140" t="str">
        <f>[37]Dezembro!$I$36</f>
        <v>NO</v>
      </c>
      <c r="AJ41" t="s">
        <v>47</v>
      </c>
    </row>
    <row r="42" spans="1:39" x14ac:dyDescent="0.2">
      <c r="A42" s="98" t="s">
        <v>17</v>
      </c>
      <c r="B42" s="136" t="str">
        <f>[38]Dezembro!$I$5</f>
        <v>SO</v>
      </c>
      <c r="C42" s="136" t="str">
        <f>[38]Dezembro!$I$6</f>
        <v>O</v>
      </c>
      <c r="D42" s="136" t="str">
        <f>[38]Dezembro!$I$7</f>
        <v>NO</v>
      </c>
      <c r="E42" s="136" t="str">
        <f>[38]Dezembro!$I$8</f>
        <v>N</v>
      </c>
      <c r="F42" s="136" t="str">
        <f>[38]Dezembro!$I$9</f>
        <v>SO</v>
      </c>
      <c r="G42" s="136" t="str">
        <f>[38]Dezembro!$I$10</f>
        <v>SE</v>
      </c>
      <c r="H42" s="136" t="str">
        <f>[38]Dezembro!$I$11</f>
        <v>L</v>
      </c>
      <c r="I42" s="136" t="str">
        <f>[38]Dezembro!$I$12</f>
        <v>N</v>
      </c>
      <c r="J42" s="136" t="str">
        <f>[38]Dezembro!$I$13</f>
        <v>SE</v>
      </c>
      <c r="K42" s="136" t="str">
        <f>[38]Dezembro!$I$14</f>
        <v>NO</v>
      </c>
      <c r="L42" s="136" t="str">
        <f>[38]Dezembro!$I$15</f>
        <v>O</v>
      </c>
      <c r="M42" s="136" t="str">
        <f>[38]Dezembro!$I$16</f>
        <v>N</v>
      </c>
      <c r="N42" s="136" t="str">
        <f>[38]Dezembro!$I$17</f>
        <v>L</v>
      </c>
      <c r="O42" s="136" t="str">
        <f>[38]Dezembro!$I$18</f>
        <v>N</v>
      </c>
      <c r="P42" s="136" t="str">
        <f>[38]Dezembro!$I$19</f>
        <v>N</v>
      </c>
      <c r="Q42" s="136" t="str">
        <f>[38]Dezembro!$I$20</f>
        <v>L</v>
      </c>
      <c r="R42" s="136" t="str">
        <f>[38]Dezembro!$I$21</f>
        <v>NO</v>
      </c>
      <c r="S42" s="136" t="str">
        <f>[38]Dezembro!$I$22</f>
        <v>L</v>
      </c>
      <c r="T42" s="136" t="str">
        <f>[38]Dezembro!$I$23</f>
        <v>N</v>
      </c>
      <c r="U42" s="136" t="str">
        <f>[38]Dezembro!$I$24</f>
        <v>O</v>
      </c>
      <c r="V42" s="136" t="str">
        <f>[38]Dezembro!$I$25</f>
        <v>NO</v>
      </c>
      <c r="W42" s="136" t="str">
        <f>[38]Dezembro!$I$26</f>
        <v>SE</v>
      </c>
      <c r="X42" s="136" t="str">
        <f>[38]Dezembro!$I$27</f>
        <v>S</v>
      </c>
      <c r="Y42" s="136" t="str">
        <f>[38]Dezembro!$I$28</f>
        <v>S</v>
      </c>
      <c r="Z42" s="136" t="str">
        <f>[38]Dezembro!$I$29</f>
        <v>N</v>
      </c>
      <c r="AA42" s="136" t="str">
        <f>[38]Dezembro!$I$30</f>
        <v>O</v>
      </c>
      <c r="AB42" s="136" t="str">
        <f>[38]Dezembro!$I$31</f>
        <v>NE</v>
      </c>
      <c r="AC42" s="136" t="str">
        <f>[38]Dezembro!$I$32</f>
        <v>NE</v>
      </c>
      <c r="AD42" s="136" t="str">
        <f>[38]Dezembro!$I$33</f>
        <v>L</v>
      </c>
      <c r="AE42" s="136" t="str">
        <f>[38]Dezembro!$I$34</f>
        <v>L</v>
      </c>
      <c r="AF42" s="136" t="str">
        <f>[38]Dezembro!$I$35</f>
        <v>O</v>
      </c>
      <c r="AG42" s="127" t="str">
        <f>[38]Dezembro!$I$36</f>
        <v>N</v>
      </c>
    </row>
    <row r="43" spans="1:39" x14ac:dyDescent="0.2">
      <c r="A43" s="98" t="s">
        <v>157</v>
      </c>
      <c r="B43" s="11" t="str">
        <f>[39]Dezembro!$I$5</f>
        <v>SO</v>
      </c>
      <c r="C43" s="11" t="str">
        <f>[39]Dezembro!$I$6</f>
        <v>S</v>
      </c>
      <c r="D43" s="11" t="str">
        <f>[39]Dezembro!$I$7</f>
        <v>L</v>
      </c>
      <c r="E43" s="11" t="str">
        <f>[39]Dezembro!$I$8</f>
        <v>NE</v>
      </c>
      <c r="F43" s="11" t="str">
        <f>[39]Dezembro!$I$9</f>
        <v>NO</v>
      </c>
      <c r="G43" s="11" t="str">
        <f>[39]Dezembro!$I$10</f>
        <v>O</v>
      </c>
      <c r="H43" s="11" t="str">
        <f>[39]Dezembro!$I$11</f>
        <v>S</v>
      </c>
      <c r="I43" s="11" t="str">
        <f>[39]Dezembro!$I$12</f>
        <v>SE</v>
      </c>
      <c r="J43" s="11" t="str">
        <f>[39]Dezembro!$I$13</f>
        <v>SE</v>
      </c>
      <c r="K43" s="11" t="str">
        <f>[39]Dezembro!$I$14</f>
        <v>NE</v>
      </c>
      <c r="L43" s="11" t="str">
        <f>[39]Dezembro!$I$15</f>
        <v>NE</v>
      </c>
      <c r="M43" s="11" t="str">
        <f>[39]Dezembro!$I$16</f>
        <v>NE</v>
      </c>
      <c r="N43" s="11" t="str">
        <f>[39]Dezembro!$I$17</f>
        <v>NE</v>
      </c>
      <c r="O43" s="11" t="str">
        <f>[39]Dezembro!$I$18</f>
        <v>L</v>
      </c>
      <c r="P43" s="11" t="str">
        <f>[39]Dezembro!$I$19</f>
        <v>NE</v>
      </c>
      <c r="Q43" s="11" t="str">
        <f>[39]Dezembro!$I$20</f>
        <v>SE</v>
      </c>
      <c r="R43" s="11" t="str">
        <f>[39]Dezembro!$I$21</f>
        <v>NE</v>
      </c>
      <c r="S43" s="11" t="str">
        <f>[39]Dezembro!$I$22</f>
        <v>N</v>
      </c>
      <c r="T43" s="131" t="str">
        <f>[39]Dezembro!$I$23</f>
        <v>NE</v>
      </c>
      <c r="U43" s="131" t="str">
        <f>[39]Dezembro!$I$24</f>
        <v>NE</v>
      </c>
      <c r="V43" s="131" t="str">
        <f>[39]Dezembro!$I$25</f>
        <v>NE</v>
      </c>
      <c r="W43" s="131" t="str">
        <f>[39]Dezembro!$I$26</f>
        <v>N</v>
      </c>
      <c r="X43" s="131" t="str">
        <f>[39]Dezembro!$I$27</f>
        <v>SE</v>
      </c>
      <c r="Y43" s="131" t="str">
        <f>[39]Dezembro!$I$28</f>
        <v>SE</v>
      </c>
      <c r="Z43" s="131" t="str">
        <f>[39]Dezembro!$I$29</f>
        <v>L</v>
      </c>
      <c r="AA43" s="131" t="str">
        <f>[39]Dezembro!$I$30</f>
        <v>O</v>
      </c>
      <c r="AB43" s="131" t="str">
        <f>[39]Dezembro!$I$31</f>
        <v>L</v>
      </c>
      <c r="AC43" s="131" t="str">
        <f>[39]Dezembro!$I$32</f>
        <v>SE</v>
      </c>
      <c r="AD43" s="131" t="str">
        <f>[39]Dezembro!$I$33</f>
        <v>SE</v>
      </c>
      <c r="AE43" s="131" t="str">
        <f>[39]Dezembro!$I$34</f>
        <v>SE</v>
      </c>
      <c r="AF43" s="131" t="str">
        <f>[39]Dezembro!$I$35</f>
        <v>SE</v>
      </c>
      <c r="AG43" s="140" t="str">
        <f>[39]Dezembro!$I$36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8" t="s">
        <v>18</v>
      </c>
      <c r="B44" s="136" t="str">
        <f>[40]Dezembro!$I$5</f>
        <v>O</v>
      </c>
      <c r="C44" s="136" t="str">
        <f>[40]Dezembro!$I$6</f>
        <v>S</v>
      </c>
      <c r="D44" s="136" t="str">
        <f>[40]Dezembro!$I$7</f>
        <v>NO</v>
      </c>
      <c r="E44" s="136" t="str">
        <f>[40]Dezembro!$I$8</f>
        <v>NO</v>
      </c>
      <c r="F44" s="136" t="str">
        <f>[40]Dezembro!$I$9</f>
        <v>N</v>
      </c>
      <c r="G44" s="136" t="str">
        <f>[40]Dezembro!$I$10</f>
        <v>O</v>
      </c>
      <c r="H44" s="136" t="str">
        <f>[40]Dezembro!$I$11</f>
        <v>S</v>
      </c>
      <c r="I44" s="136" t="str">
        <f>[40]Dezembro!$I$12</f>
        <v>S</v>
      </c>
      <c r="J44" s="136" t="str">
        <f>[40]Dezembro!$I$13</f>
        <v>L</v>
      </c>
      <c r="K44" s="136" t="str">
        <f>[40]Dezembro!$I$14</f>
        <v>NE</v>
      </c>
      <c r="L44" s="136" t="str">
        <f>[40]Dezembro!$I$15</f>
        <v>NO</v>
      </c>
      <c r="M44" s="136" t="str">
        <f>[40]Dezembro!$I$16</f>
        <v>L</v>
      </c>
      <c r="N44" s="136" t="str">
        <f>[40]Dezembro!$I$17</f>
        <v>NE</v>
      </c>
      <c r="O44" s="136" t="str">
        <f>[40]Dezembro!$I$18</f>
        <v>L</v>
      </c>
      <c r="P44" s="136" t="str">
        <f>[40]Dezembro!$I$19</f>
        <v>L</v>
      </c>
      <c r="Q44" s="136" t="str">
        <f>[40]Dezembro!$I$20</f>
        <v>L</v>
      </c>
      <c r="R44" s="136" t="str">
        <f>[40]Dezembro!$I$21</f>
        <v>L</v>
      </c>
      <c r="S44" s="136" t="str">
        <f>[40]Dezembro!$I$22</f>
        <v>N</v>
      </c>
      <c r="T44" s="136" t="str">
        <f>[40]Dezembro!$I$23</f>
        <v>NE</v>
      </c>
      <c r="U44" s="136" t="str">
        <f>[40]Dezembro!$I$24</f>
        <v>N</v>
      </c>
      <c r="V44" s="136" t="str">
        <f>[40]Dezembro!$I$25</f>
        <v>NO</v>
      </c>
      <c r="W44" s="136" t="str">
        <f>[40]Dezembro!$I$26</f>
        <v>NO</v>
      </c>
      <c r="X44" s="136" t="str">
        <f>[40]Dezembro!$I$27</f>
        <v>O</v>
      </c>
      <c r="Y44" s="136" t="str">
        <f>[40]Dezembro!$I$28</f>
        <v>L</v>
      </c>
      <c r="Z44" s="136" t="str">
        <f>[40]Dezembro!$I$29</f>
        <v>L</v>
      </c>
      <c r="AA44" s="136" t="str">
        <f>[40]Dezembro!$I$30</f>
        <v>SO</v>
      </c>
      <c r="AB44" s="136" t="str">
        <f>[40]Dezembro!$I$31</f>
        <v>L</v>
      </c>
      <c r="AC44" s="136" t="str">
        <f>[40]Dezembro!$I$32</f>
        <v>NE</v>
      </c>
      <c r="AD44" s="136" t="str">
        <f>[40]Dezembro!$I$33</f>
        <v>NE</v>
      </c>
      <c r="AE44" s="136" t="str">
        <f>[40]Dezembro!$I$34</f>
        <v>S</v>
      </c>
      <c r="AF44" s="136" t="str">
        <f>[40]Dezembro!$I$35</f>
        <v>O</v>
      </c>
      <c r="AG44" s="127" t="str">
        <f>[40]Dezembro!$I$36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98" t="s">
        <v>162</v>
      </c>
      <c r="B45" s="136" t="str">
        <f>[41]Dezembro!$I$5</f>
        <v>N</v>
      </c>
      <c r="C45" s="136" t="str">
        <f>[41]Dezembro!$I$6</f>
        <v>N</v>
      </c>
      <c r="D45" s="136" t="str">
        <f>[41]Dezembro!$I$7</f>
        <v>N</v>
      </c>
      <c r="E45" s="136" t="str">
        <f>[41]Dezembro!$I$8</f>
        <v>N</v>
      </c>
      <c r="F45" s="136" t="str">
        <f>[41]Dezembro!$I$9</f>
        <v>N</v>
      </c>
      <c r="G45" s="136" t="str">
        <f>[41]Dezembro!$I$10</f>
        <v>N</v>
      </c>
      <c r="H45" s="136" t="str">
        <f>[41]Dezembro!$I$11</f>
        <v>N</v>
      </c>
      <c r="I45" s="136" t="str">
        <f>[41]Dezembro!$I$12</f>
        <v>N</v>
      </c>
      <c r="J45" s="136" t="str">
        <f>[41]Dezembro!$I$13</f>
        <v>N</v>
      </c>
      <c r="K45" s="136" t="str">
        <f>[41]Dezembro!$I$14</f>
        <v>N</v>
      </c>
      <c r="L45" s="136" t="str">
        <f>[41]Dezembro!$I$15</f>
        <v>N</v>
      </c>
      <c r="M45" s="136" t="str">
        <f>[41]Dezembro!$I$16</f>
        <v>N</v>
      </c>
      <c r="N45" s="136" t="str">
        <f>[41]Dezembro!$I$17</f>
        <v>N</v>
      </c>
      <c r="O45" s="136" t="str">
        <f>[41]Dezembro!$I$18</f>
        <v>N</v>
      </c>
      <c r="P45" s="136" t="str">
        <f>[41]Dezembro!$I$19</f>
        <v>N</v>
      </c>
      <c r="Q45" s="136" t="str">
        <f>[41]Dezembro!$I$20</f>
        <v>N</v>
      </c>
      <c r="R45" s="136" t="str">
        <f>[41]Dezembro!$I$21</f>
        <v>N</v>
      </c>
      <c r="S45" s="136" t="str">
        <f>[41]Dezembro!$I$22</f>
        <v>N</v>
      </c>
      <c r="T45" s="131" t="str">
        <f>[41]Dezembro!$I$23</f>
        <v>N</v>
      </c>
      <c r="U45" s="131" t="str">
        <f>[41]Dezembro!$I$24</f>
        <v>N</v>
      </c>
      <c r="V45" s="131" t="str">
        <f>[41]Dezembro!$I$25</f>
        <v>N</v>
      </c>
      <c r="W45" s="131" t="str">
        <f>[41]Dezembro!$I$26</f>
        <v>N</v>
      </c>
      <c r="X45" s="131" t="str">
        <f>[41]Dezembro!$I$27</f>
        <v>N</v>
      </c>
      <c r="Y45" s="131" t="str">
        <f>[41]Dezembro!$I$28</f>
        <v>N</v>
      </c>
      <c r="Z45" s="131" t="str">
        <f>[41]Dezembro!$I$29</f>
        <v>N</v>
      </c>
      <c r="AA45" s="131" t="str">
        <f>[41]Dezembro!$I$30</f>
        <v>N</v>
      </c>
      <c r="AB45" s="131" t="str">
        <f>[41]Dezembro!$I$31</f>
        <v>N</v>
      </c>
      <c r="AC45" s="131" t="str">
        <f>[41]Dezembro!$I$32</f>
        <v>N</v>
      </c>
      <c r="AD45" s="131" t="str">
        <f>[41]Dezembro!$I$33</f>
        <v>N</v>
      </c>
      <c r="AE45" s="131" t="str">
        <f>[41]Dezembro!$I$34</f>
        <v>N</v>
      </c>
      <c r="AF45" s="131" t="str">
        <f>[41]Dezembro!$I$35</f>
        <v>N</v>
      </c>
      <c r="AG45" s="140" t="str">
        <f>[41]Dezembro!$I$36</f>
        <v>N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8" t="s">
        <v>19</v>
      </c>
      <c r="B46" s="136" t="str">
        <f>[42]Dezembro!$I$5</f>
        <v>S</v>
      </c>
      <c r="C46" s="136" t="str">
        <f>[42]Dezembro!$I$6</f>
        <v>S</v>
      </c>
      <c r="D46" s="136" t="str">
        <f>[42]Dezembro!$I$7</f>
        <v>S</v>
      </c>
      <c r="E46" s="136" t="str">
        <f>[42]Dezembro!$I$8</f>
        <v>N</v>
      </c>
      <c r="F46" s="136" t="str">
        <f>[42]Dezembro!$I$9</f>
        <v>SO</v>
      </c>
      <c r="G46" s="136" t="str">
        <f>[42]Dezembro!$I$10</f>
        <v>S</v>
      </c>
      <c r="H46" s="136" t="str">
        <f>[42]Dezembro!$I$11</f>
        <v>S</v>
      </c>
      <c r="I46" s="136" t="str">
        <f>[42]Dezembro!$I$12</f>
        <v>SE</v>
      </c>
      <c r="J46" s="136" t="str">
        <f>[42]Dezembro!$I$13</f>
        <v>S</v>
      </c>
      <c r="K46" s="136" t="str">
        <f>[42]Dezembro!$I$14</f>
        <v>L</v>
      </c>
      <c r="L46" s="136" t="str">
        <f>[42]Dezembro!$I$15</f>
        <v>NE</v>
      </c>
      <c r="M46" s="136" t="str">
        <f>[42]Dezembro!$I$16</f>
        <v>NE</v>
      </c>
      <c r="N46" s="136" t="str">
        <f>[42]Dezembro!$I$17</f>
        <v>SE</v>
      </c>
      <c r="O46" s="136" t="str">
        <f>[42]Dezembro!$I$18</f>
        <v>NE</v>
      </c>
      <c r="P46" s="136" t="str">
        <f>[42]Dezembro!$I$19</f>
        <v>N</v>
      </c>
      <c r="Q46" s="136" t="str">
        <f>[42]Dezembro!$I$20</f>
        <v>NE</v>
      </c>
      <c r="R46" s="136" t="str">
        <f>[42]Dezembro!$I$21</f>
        <v>SE</v>
      </c>
      <c r="S46" s="136" t="str">
        <f>[42]Dezembro!$I$22</f>
        <v>SE</v>
      </c>
      <c r="T46" s="136" t="str">
        <f>[42]Dezembro!$I$23</f>
        <v>L</v>
      </c>
      <c r="U46" s="136" t="str">
        <f>[42]Dezembro!$I$24</f>
        <v>N</v>
      </c>
      <c r="V46" s="136" t="str">
        <f>[42]Dezembro!$I$25</f>
        <v>NE</v>
      </c>
      <c r="W46" s="136" t="str">
        <f>[42]Dezembro!$I$26</f>
        <v>S</v>
      </c>
      <c r="X46" s="136" t="str">
        <f>[42]Dezembro!$I$27</f>
        <v>S</v>
      </c>
      <c r="Y46" s="136" t="str">
        <f>[42]Dezembro!$I$28</f>
        <v>SE</v>
      </c>
      <c r="Z46" s="136" t="str">
        <f>[42]Dezembro!$I$29</f>
        <v>NE</v>
      </c>
      <c r="AA46" s="136" t="str">
        <f>[42]Dezembro!$I$30</f>
        <v>N</v>
      </c>
      <c r="AB46" s="136" t="str">
        <f>[42]Dezembro!$I$31</f>
        <v>NE</v>
      </c>
      <c r="AC46" s="136" t="str">
        <f>[42]Dezembro!$I$32</f>
        <v>SE</v>
      </c>
      <c r="AD46" s="136" t="str">
        <f>[42]Dezembro!$I$33</f>
        <v>SE</v>
      </c>
      <c r="AE46" s="136" t="str">
        <f>[42]Dezembro!$I$34</f>
        <v>SE</v>
      </c>
      <c r="AF46" s="136" t="str">
        <f>[42]Dezembro!$I$35</f>
        <v>S</v>
      </c>
      <c r="AG46" s="127" t="str">
        <f>[42]Dezembro!$I$36</f>
        <v>S</v>
      </c>
      <c r="AH46" s="12" t="s">
        <v>47</v>
      </c>
      <c r="AJ46" t="s">
        <v>47</v>
      </c>
    </row>
    <row r="47" spans="1:39" x14ac:dyDescent="0.2">
      <c r="A47" s="98" t="s">
        <v>31</v>
      </c>
      <c r="B47" s="136" t="str">
        <f>[43]Dezembro!$I$5</f>
        <v>NO</v>
      </c>
      <c r="C47" s="136" t="str">
        <f>[43]Dezembro!$I$6</f>
        <v>S</v>
      </c>
      <c r="D47" s="136" t="str">
        <f>[43]Dezembro!$I$7</f>
        <v>NO</v>
      </c>
      <c r="E47" s="136" t="str">
        <f>[43]Dezembro!$I$8</f>
        <v>NO</v>
      </c>
      <c r="F47" s="136" t="str">
        <f>[43]Dezembro!$I$9</f>
        <v>NO</v>
      </c>
      <c r="G47" s="136" t="str">
        <f>[43]Dezembro!$I$10</f>
        <v>S</v>
      </c>
      <c r="H47" s="136" t="str">
        <f>[43]Dezembro!$I$11</f>
        <v>SE</v>
      </c>
      <c r="I47" s="136" t="str">
        <f>[43]Dezembro!$I$12</f>
        <v>SE</v>
      </c>
      <c r="J47" s="136" t="str">
        <f>[43]Dezembro!$I$13</f>
        <v>SE</v>
      </c>
      <c r="K47" s="136" t="str">
        <f>[43]Dezembro!$I$14</f>
        <v>NO</v>
      </c>
      <c r="L47" s="136" t="str">
        <f>[43]Dezembro!$I$15</f>
        <v>NO</v>
      </c>
      <c r="M47" s="136" t="str">
        <f>[43]Dezembro!$I$16</f>
        <v>NO</v>
      </c>
      <c r="N47" s="136" t="str">
        <f>[43]Dezembro!$I$17</f>
        <v>SE</v>
      </c>
      <c r="O47" s="136" t="str">
        <f>[43]Dezembro!$I$18</f>
        <v>NE</v>
      </c>
      <c r="P47" s="136" t="str">
        <f>[43]Dezembro!$I$19</f>
        <v>N</v>
      </c>
      <c r="Q47" s="136" t="str">
        <f>[43]Dezembro!$I$20</f>
        <v>NO</v>
      </c>
      <c r="R47" s="136" t="str">
        <f>[43]Dezembro!$I$21</f>
        <v>NO</v>
      </c>
      <c r="S47" s="136" t="str">
        <f>[43]Dezembro!$I$22</f>
        <v>NO</v>
      </c>
      <c r="T47" s="136" t="str">
        <f>[43]Dezembro!$I$23</f>
        <v>NO</v>
      </c>
      <c r="U47" s="136" t="str">
        <f>[43]Dezembro!$I$24</f>
        <v>NO</v>
      </c>
      <c r="V47" s="136" t="str">
        <f>[43]Dezembro!$I$25</f>
        <v>NO</v>
      </c>
      <c r="W47" s="136" t="str">
        <f>[43]Dezembro!$I$26</f>
        <v>SE</v>
      </c>
      <c r="X47" s="136" t="str">
        <f>[43]Dezembro!$I$27</f>
        <v>S</v>
      </c>
      <c r="Y47" s="136" t="str">
        <f>[43]Dezembro!$I$28</f>
        <v>SE</v>
      </c>
      <c r="Z47" s="136" t="str">
        <f>[43]Dezembro!$I$29</f>
        <v>NE</v>
      </c>
      <c r="AA47" s="136" t="str">
        <f>[43]Dezembro!$I$30</f>
        <v>SO</v>
      </c>
      <c r="AB47" s="136" t="str">
        <f>[43]Dezembro!$I$31</f>
        <v>SE</v>
      </c>
      <c r="AC47" s="136" t="str">
        <f>[43]Dezembro!$I$32</f>
        <v>SE</v>
      </c>
      <c r="AD47" s="136" t="str">
        <f>[43]Dezembro!$I$33</f>
        <v>SE</v>
      </c>
      <c r="AE47" s="136" t="str">
        <f>[43]Dezembro!$I$34</f>
        <v>SE</v>
      </c>
      <c r="AF47" s="136" t="str">
        <f>[43]Dezembro!$I$35</f>
        <v>SE</v>
      </c>
      <c r="AG47" s="127" t="str">
        <f>[43]Dezembro!$I$36</f>
        <v>NO</v>
      </c>
      <c r="AI47" t="s">
        <v>47</v>
      </c>
      <c r="AK47" t="s">
        <v>47</v>
      </c>
      <c r="AL47" t="s">
        <v>47</v>
      </c>
    </row>
    <row r="48" spans="1:39" x14ac:dyDescent="0.2">
      <c r="A48" s="98" t="s">
        <v>44</v>
      </c>
      <c r="B48" s="136" t="str">
        <f>[44]Dezembro!$I$5</f>
        <v>NE</v>
      </c>
      <c r="C48" s="136" t="str">
        <f>[44]Dezembro!$I$6</f>
        <v>O</v>
      </c>
      <c r="D48" s="136" t="str">
        <f>[44]Dezembro!$I$7</f>
        <v>NO</v>
      </c>
      <c r="E48" s="136" t="str">
        <f>[44]Dezembro!$I$8</f>
        <v>NE</v>
      </c>
      <c r="F48" s="136" t="str">
        <f>[44]Dezembro!$I$9</f>
        <v>NE</v>
      </c>
      <c r="G48" s="136" t="str">
        <f>[44]Dezembro!$I$10</f>
        <v>O</v>
      </c>
      <c r="H48" s="136" t="str">
        <f>[44]Dezembro!$I$11</f>
        <v>SO</v>
      </c>
      <c r="I48" s="136" t="str">
        <f>[44]Dezembro!$I$12</f>
        <v>NE</v>
      </c>
      <c r="J48" s="136" t="str">
        <f>[44]Dezembro!$I$13</f>
        <v>NE</v>
      </c>
      <c r="K48" s="136" t="str">
        <f>[44]Dezembro!$I$14</f>
        <v>NE</v>
      </c>
      <c r="L48" s="136" t="str">
        <f>[44]Dezembro!$I$15</f>
        <v>NE</v>
      </c>
      <c r="M48" s="136" t="str">
        <f>[44]Dezembro!$I$16</f>
        <v>NO</v>
      </c>
      <c r="N48" s="136" t="str">
        <f>[44]Dezembro!$I$17</f>
        <v>NE</v>
      </c>
      <c r="O48" s="136" t="str">
        <f>[44]Dezembro!$I$18</f>
        <v>L</v>
      </c>
      <c r="P48" s="136" t="str">
        <f>[44]Dezembro!$I$19</f>
        <v>L</v>
      </c>
      <c r="Q48" s="136" t="str">
        <f>[44]Dezembro!$I$20</f>
        <v>L</v>
      </c>
      <c r="R48" s="136" t="str">
        <f>[44]Dezembro!$I$21</f>
        <v>O</v>
      </c>
      <c r="S48" s="136" t="str">
        <f>[44]Dezembro!$I$22</f>
        <v>NE</v>
      </c>
      <c r="T48" s="136" t="str">
        <f>[44]Dezembro!$I$23</f>
        <v>NE</v>
      </c>
      <c r="U48" s="136" t="str">
        <f>[44]Dezembro!$I$24</f>
        <v>NE</v>
      </c>
      <c r="V48" s="136" t="str">
        <f>[44]Dezembro!$I$25</f>
        <v>NE</v>
      </c>
      <c r="W48" s="136" t="str">
        <f>[44]Dezembro!$I$26</f>
        <v>NE</v>
      </c>
      <c r="X48" s="136" t="str">
        <f>[44]Dezembro!$I$27</f>
        <v>NE</v>
      </c>
      <c r="Y48" s="136" t="str">
        <f>[44]Dezembro!$I$28</f>
        <v>SE</v>
      </c>
      <c r="Z48" s="136" t="str">
        <f>[44]Dezembro!$I$29</f>
        <v>NE</v>
      </c>
      <c r="AA48" s="136" t="str">
        <f>[44]Dezembro!$I$30</f>
        <v>O</v>
      </c>
      <c r="AB48" s="136" t="str">
        <f>[44]Dezembro!$I$31</f>
        <v>L</v>
      </c>
      <c r="AC48" s="136" t="str">
        <f>[44]Dezembro!$I$32</f>
        <v>L</v>
      </c>
      <c r="AD48" s="136" t="str">
        <f>[44]Dezembro!$I$33</f>
        <v>L</v>
      </c>
      <c r="AE48" s="136" t="str">
        <f>[44]Dezembro!$I$34</f>
        <v>L</v>
      </c>
      <c r="AF48" s="136" t="str">
        <f>[44]Dezembro!$I$35</f>
        <v>O</v>
      </c>
      <c r="AG48" s="127" t="str">
        <f>[44]Dezembro!$I$36</f>
        <v>NE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9" t="s">
        <v>20</v>
      </c>
      <c r="B49" s="131" t="str">
        <f>[45]Dezembro!$I$5</f>
        <v>SO</v>
      </c>
      <c r="C49" s="131" t="str">
        <f>[45]Dezembro!$I$6</f>
        <v>SO</v>
      </c>
      <c r="D49" s="131" t="str">
        <f>[45]Dezembro!$I$7</f>
        <v>SO</v>
      </c>
      <c r="E49" s="131" t="str">
        <f>[45]Dezembro!$I$8</f>
        <v>N</v>
      </c>
      <c r="F49" s="131" t="str">
        <f>[45]Dezembro!$I$9</f>
        <v>N</v>
      </c>
      <c r="G49" s="131" t="str">
        <f>[45]Dezembro!$I$10</f>
        <v>N</v>
      </c>
      <c r="H49" s="131" t="str">
        <f>[45]Dezembro!$I$11</f>
        <v>N</v>
      </c>
      <c r="I49" s="131" t="str">
        <f>[45]Dezembro!$I$12</f>
        <v>N</v>
      </c>
      <c r="J49" s="131" t="str">
        <f>[45]Dezembro!$I$13</f>
        <v>N</v>
      </c>
      <c r="K49" s="131" t="str">
        <f>[45]Dezembro!$I$14</f>
        <v>N</v>
      </c>
      <c r="L49" s="131" t="str">
        <f>[45]Dezembro!$I$15</f>
        <v>N</v>
      </c>
      <c r="M49" s="131" t="str">
        <f>[45]Dezembro!$I$16</f>
        <v>N</v>
      </c>
      <c r="N49" s="131" t="str">
        <f>[45]Dezembro!$I$17</f>
        <v>N</v>
      </c>
      <c r="O49" s="131" t="str">
        <f>[45]Dezembro!$I$18</f>
        <v>N</v>
      </c>
      <c r="P49" s="131" t="str">
        <f>[45]Dezembro!$I$19</f>
        <v>N</v>
      </c>
      <c r="Q49" s="131" t="str">
        <f>[45]Dezembro!$I$20</f>
        <v>N</v>
      </c>
      <c r="R49" s="131" t="str">
        <f>[45]Dezembro!$I$21</f>
        <v>*</v>
      </c>
      <c r="S49" s="131" t="str">
        <f>[45]Dezembro!$I$22</f>
        <v>N</v>
      </c>
      <c r="T49" s="131" t="str">
        <f>[45]Dezembro!$I$23</f>
        <v>N</v>
      </c>
      <c r="U49" s="131" t="str">
        <f>[45]Dezembro!$I$24</f>
        <v>N</v>
      </c>
      <c r="V49" s="131" t="str">
        <f>[45]Dezembro!$I$25</f>
        <v>*</v>
      </c>
      <c r="W49" s="131" t="str">
        <f>[45]Dezembro!$I$26</f>
        <v>N</v>
      </c>
      <c r="X49" s="131" t="str">
        <f>[45]Dezembro!$I$27</f>
        <v>N</v>
      </c>
      <c r="Y49" s="131" t="str">
        <f>[45]Dezembro!$I$28</f>
        <v>N</v>
      </c>
      <c r="Z49" s="131" t="str">
        <f>[45]Dezembro!$I$29</f>
        <v>N</v>
      </c>
      <c r="AA49" s="131" t="str">
        <f>[45]Dezembro!$I$30</f>
        <v>N</v>
      </c>
      <c r="AB49" s="131" t="str">
        <f>[45]Dezembro!$I$31</f>
        <v>*</v>
      </c>
      <c r="AC49" s="131" t="str">
        <f>[45]Dezembro!$I$32</f>
        <v>*</v>
      </c>
      <c r="AD49" s="131" t="str">
        <f>[45]Dezembro!$I$33</f>
        <v>*</v>
      </c>
      <c r="AE49" s="131" t="str">
        <f>[45]Dezembro!$I$34</f>
        <v>*</v>
      </c>
      <c r="AF49" s="131" t="str">
        <f>[45]Dezembro!$I$35</f>
        <v>*</v>
      </c>
      <c r="AG49" s="127" t="str">
        <f>[45]Dezembro!$I$36</f>
        <v>N</v>
      </c>
    </row>
    <row r="50" spans="1:38" s="5" customFormat="1" ht="17.100000000000001" customHeight="1" thickBot="1" x14ac:dyDescent="0.25">
      <c r="A50" s="100" t="s">
        <v>224</v>
      </c>
      <c r="B50" s="101" t="s">
        <v>231</v>
      </c>
      <c r="C50" s="102" t="s">
        <v>231</v>
      </c>
      <c r="D50" s="102" t="s">
        <v>232</v>
      </c>
      <c r="E50" s="102" t="s">
        <v>233</v>
      </c>
      <c r="F50" s="102" t="s">
        <v>232</v>
      </c>
      <c r="G50" s="102" t="s">
        <v>231</v>
      </c>
      <c r="H50" s="102" t="s">
        <v>233</v>
      </c>
      <c r="I50" s="102" t="s">
        <v>233</v>
      </c>
      <c r="J50" s="102" t="s">
        <v>234</v>
      </c>
      <c r="K50" s="102" t="s">
        <v>235</v>
      </c>
      <c r="L50" s="102" t="s">
        <v>233</v>
      </c>
      <c r="M50" s="102" t="s">
        <v>235</v>
      </c>
      <c r="N50" s="102" t="s">
        <v>234</v>
      </c>
      <c r="O50" s="102" t="s">
        <v>233</v>
      </c>
      <c r="P50" s="102" t="s">
        <v>233</v>
      </c>
      <c r="Q50" s="102" t="s">
        <v>233</v>
      </c>
      <c r="R50" s="102" t="s">
        <v>233</v>
      </c>
      <c r="S50" s="102" t="s">
        <v>233</v>
      </c>
      <c r="T50" s="102" t="s">
        <v>233</v>
      </c>
      <c r="U50" s="102" t="s">
        <v>233</v>
      </c>
      <c r="V50" s="102" t="s">
        <v>233</v>
      </c>
      <c r="W50" s="102" t="s">
        <v>233</v>
      </c>
      <c r="X50" s="102" t="s">
        <v>236</v>
      </c>
      <c r="Y50" s="102" t="s">
        <v>234</v>
      </c>
      <c r="Z50" s="102" t="s">
        <v>235</v>
      </c>
      <c r="AA50" s="102" t="s">
        <v>233</v>
      </c>
      <c r="AB50" s="102" t="s">
        <v>237</v>
      </c>
      <c r="AC50" s="102" t="s">
        <v>237</v>
      </c>
      <c r="AD50" s="102" t="s">
        <v>234</v>
      </c>
      <c r="AE50" s="123" t="s">
        <v>234</v>
      </c>
      <c r="AF50" s="103" t="s">
        <v>234</v>
      </c>
      <c r="AG50" s="124"/>
      <c r="AL50" s="5" t="s">
        <v>47</v>
      </c>
    </row>
    <row r="51" spans="1:38" s="8" customFormat="1" ht="13.5" thickBot="1" x14ac:dyDescent="0.25">
      <c r="A51" s="177" t="s">
        <v>223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9"/>
      <c r="AF51" s="120"/>
      <c r="AG51" s="128" t="s">
        <v>233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46" t="s">
        <v>97</v>
      </c>
      <c r="U53" s="146"/>
      <c r="V53" s="146"/>
      <c r="W53" s="146"/>
      <c r="X53" s="146"/>
      <c r="Y53" s="86"/>
      <c r="Z53" s="86"/>
      <c r="AA53" s="86"/>
      <c r="AB53" s="86"/>
      <c r="AC53" s="86"/>
      <c r="AD53" s="86"/>
      <c r="AE53" s="86"/>
      <c r="AF53" s="117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47" t="s">
        <v>98</v>
      </c>
      <c r="U54" s="147"/>
      <c r="V54" s="147"/>
      <c r="W54" s="147"/>
      <c r="X54" s="147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8" sqref="AK6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4" t="s">
        <v>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70"/>
    </row>
    <row r="2" spans="1:34" s="4" customFormat="1" ht="20.100000000000001" customHeight="1" x14ac:dyDescent="0.2">
      <c r="A2" s="157" t="s">
        <v>21</v>
      </c>
      <c r="B2" s="151" t="s">
        <v>230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3"/>
    </row>
    <row r="3" spans="1:34" s="5" customFormat="1" ht="20.100000000000001" customHeight="1" x14ac:dyDescent="0.2">
      <c r="A3" s="15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6">
        <v>30</v>
      </c>
      <c r="AF3" s="149">
        <v>31</v>
      </c>
      <c r="AG3" s="119" t="s">
        <v>37</v>
      </c>
      <c r="AH3" s="109" t="s">
        <v>36</v>
      </c>
    </row>
    <row r="4" spans="1:34" s="5" customFormat="1" ht="20.100000000000001" customHeight="1" x14ac:dyDescent="0.2">
      <c r="A4" s="15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6"/>
      <c r="AF4" s="150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[1]Dezembro!$J$5</f>
        <v>40.680000000000007</v>
      </c>
      <c r="C5" s="129">
        <f>[1]Dezembro!$J$6</f>
        <v>27.36</v>
      </c>
      <c r="D5" s="129">
        <f>[1]Dezembro!$J$7</f>
        <v>28.8</v>
      </c>
      <c r="E5" s="129">
        <f>[1]Dezembro!$J$8</f>
        <v>28.44</v>
      </c>
      <c r="F5" s="129">
        <f>[1]Dezembro!$J$9</f>
        <v>45.36</v>
      </c>
      <c r="G5" s="129">
        <f>[1]Dezembro!$J$10</f>
        <v>26.64</v>
      </c>
      <c r="H5" s="129">
        <f>[1]Dezembro!$J$11</f>
        <v>21.240000000000002</v>
      </c>
      <c r="I5" s="129">
        <f>[1]Dezembro!$J$12</f>
        <v>18.720000000000002</v>
      </c>
      <c r="J5" s="129">
        <f>[1]Dezembro!$J$13</f>
        <v>30.96</v>
      </c>
      <c r="K5" s="129">
        <f>[1]Dezembro!$J$14</f>
        <v>25.56</v>
      </c>
      <c r="L5" s="129">
        <f>[1]Dezembro!$J$15</f>
        <v>36</v>
      </c>
      <c r="M5" s="129">
        <f>[1]Dezembro!$J$16</f>
        <v>24.12</v>
      </c>
      <c r="N5" s="129">
        <f>[1]Dezembro!$J$17</f>
        <v>45</v>
      </c>
      <c r="O5" s="129">
        <f>[1]Dezembro!$J$18</f>
        <v>30.6</v>
      </c>
      <c r="P5" s="129">
        <f>[1]Dezembro!$J$19</f>
        <v>25.56</v>
      </c>
      <c r="Q5" s="129">
        <f>[1]Dezembro!$J$20</f>
        <v>32.76</v>
      </c>
      <c r="R5" s="129">
        <f>[1]Dezembro!$J$21</f>
        <v>63.360000000000007</v>
      </c>
      <c r="S5" s="129">
        <f>[1]Dezembro!$J$22</f>
        <v>21.6</v>
      </c>
      <c r="T5" s="129">
        <f>[1]Dezembro!$J$23</f>
        <v>28.44</v>
      </c>
      <c r="U5" s="129">
        <f>[1]Dezembro!$J$24</f>
        <v>37.800000000000004</v>
      </c>
      <c r="V5" s="129">
        <f>[1]Dezembro!$J$25</f>
        <v>36</v>
      </c>
      <c r="W5" s="129">
        <f>[1]Dezembro!$J$26</f>
        <v>15.840000000000002</v>
      </c>
      <c r="X5" s="129">
        <f>[1]Dezembro!$J$27</f>
        <v>23.040000000000003</v>
      </c>
      <c r="Y5" s="129">
        <f>[1]Dezembro!$J$28</f>
        <v>22.68</v>
      </c>
      <c r="Z5" s="129">
        <f>[1]Dezembro!$J$29</f>
        <v>29.880000000000003</v>
      </c>
      <c r="AA5" s="129">
        <f>[1]Dezembro!$J$30</f>
        <v>33.119999999999997</v>
      </c>
      <c r="AB5" s="129">
        <f>[1]Dezembro!$J$31</f>
        <v>26.28</v>
      </c>
      <c r="AC5" s="129">
        <f>[1]Dezembro!$J$32</f>
        <v>35.28</v>
      </c>
      <c r="AD5" s="129">
        <f>[1]Dezembro!$J$33</f>
        <v>22.68</v>
      </c>
      <c r="AE5" s="129">
        <f>[1]Dezembro!$J$34</f>
        <v>19.079999999999998</v>
      </c>
      <c r="AF5" s="129">
        <f>[1]Dezembro!$J$35</f>
        <v>25.2</v>
      </c>
      <c r="AG5" s="15">
        <f t="shared" ref="AG5:AG6" si="1">MAX(B5:AF5)</f>
        <v>63.360000000000007</v>
      </c>
      <c r="AH5" s="126">
        <f t="shared" ref="AH5:AH6" si="2">AVERAGE(B5:AF5)</f>
        <v>29.938064516129028</v>
      </c>
    </row>
    <row r="6" spans="1:34" x14ac:dyDescent="0.2">
      <c r="A6" s="58" t="s">
        <v>0</v>
      </c>
      <c r="B6" s="11">
        <f>[2]Dezembro!$J$5</f>
        <v>31.680000000000003</v>
      </c>
      <c r="C6" s="11">
        <f>[2]Dezembro!$J$6</f>
        <v>19.440000000000001</v>
      </c>
      <c r="D6" s="11">
        <f>[2]Dezembro!$J$7</f>
        <v>30.96</v>
      </c>
      <c r="E6" s="11">
        <f>[2]Dezembro!$J$8</f>
        <v>24.12</v>
      </c>
      <c r="F6" s="11">
        <f>[2]Dezembro!$J$9</f>
        <v>40.680000000000007</v>
      </c>
      <c r="G6" s="11">
        <f>[2]Dezembro!$J$10</f>
        <v>21.6</v>
      </c>
      <c r="H6" s="11">
        <f>[2]Dezembro!$J$11</f>
        <v>27</v>
      </c>
      <c r="I6" s="11">
        <f>[2]Dezembro!$J$12</f>
        <v>25.2</v>
      </c>
      <c r="J6" s="11">
        <f>[2]Dezembro!$J$13</f>
        <v>28.8</v>
      </c>
      <c r="K6" s="11">
        <f>[2]Dezembro!$J$14</f>
        <v>16.920000000000002</v>
      </c>
      <c r="L6" s="11">
        <f>[2]Dezembro!$J$15</f>
        <v>37.080000000000005</v>
      </c>
      <c r="M6" s="11">
        <f>[2]Dezembro!$J$16</f>
        <v>52.56</v>
      </c>
      <c r="N6" s="11">
        <f>[2]Dezembro!$J$17</f>
        <v>18.36</v>
      </c>
      <c r="O6" s="11">
        <f>[2]Dezembro!$J$18</f>
        <v>39.6</v>
      </c>
      <c r="P6" s="11">
        <f>[2]Dezembro!$J$19</f>
        <v>34.92</v>
      </c>
      <c r="Q6" s="11">
        <f>[2]Dezembro!$J$20</f>
        <v>49.32</v>
      </c>
      <c r="R6" s="11">
        <f>[2]Dezembro!$J$21</f>
        <v>37.800000000000004</v>
      </c>
      <c r="S6" s="11">
        <f>[2]Dezembro!$J$22</f>
        <v>20.52</v>
      </c>
      <c r="T6" s="11">
        <f>[2]Dezembro!$J$23</f>
        <v>51.12</v>
      </c>
      <c r="U6" s="11">
        <f>[2]Dezembro!$J$24</f>
        <v>49.680000000000007</v>
      </c>
      <c r="V6" s="11">
        <f>[2]Dezembro!$J$25</f>
        <v>46.440000000000005</v>
      </c>
      <c r="W6" s="11">
        <f>[2]Dezembro!$J$26</f>
        <v>19.440000000000001</v>
      </c>
      <c r="X6" s="11">
        <f>[2]Dezembro!$J$27</f>
        <v>17.64</v>
      </c>
      <c r="Y6" s="11">
        <f>[2]Dezembro!$J$28</f>
        <v>23.040000000000003</v>
      </c>
      <c r="Z6" s="11">
        <f>[2]Dezembro!$J$29</f>
        <v>33.119999999999997</v>
      </c>
      <c r="AA6" s="11">
        <f>[2]Dezembro!$J$30</f>
        <v>57.24</v>
      </c>
      <c r="AB6" s="11">
        <f>[2]Dezembro!$J$31</f>
        <v>31.680000000000003</v>
      </c>
      <c r="AC6" s="11">
        <f>[2]Dezembro!$J$32</f>
        <v>35.28</v>
      </c>
      <c r="AD6" s="11">
        <f>[2]Dezembro!$J$33</f>
        <v>44.28</v>
      </c>
      <c r="AE6" s="11">
        <f>[2]Dezembro!$J$34</f>
        <v>22.68</v>
      </c>
      <c r="AF6" s="11">
        <f>[2]Dezembro!$J$35</f>
        <v>32.76</v>
      </c>
      <c r="AG6" s="15">
        <f t="shared" si="1"/>
        <v>57.24</v>
      </c>
      <c r="AH6" s="126">
        <f t="shared" si="2"/>
        <v>32.9341935483871</v>
      </c>
    </row>
    <row r="7" spans="1:34" x14ac:dyDescent="0.2">
      <c r="A7" s="58" t="s">
        <v>104</v>
      </c>
      <c r="B7" s="11">
        <f>[3]Dezembro!$J$5</f>
        <v>44.64</v>
      </c>
      <c r="C7" s="11">
        <f>[3]Dezembro!$J$6</f>
        <v>31.680000000000003</v>
      </c>
      <c r="D7" s="11">
        <f>[3]Dezembro!$J$7</f>
        <v>57.6</v>
      </c>
      <c r="E7" s="11">
        <f>[3]Dezembro!$J$8</f>
        <v>45.36</v>
      </c>
      <c r="F7" s="11">
        <f>[3]Dezembro!$J$9</f>
        <v>42.84</v>
      </c>
      <c r="G7" s="11">
        <f>[3]Dezembro!$J$10</f>
        <v>29.52</v>
      </c>
      <c r="H7" s="11">
        <f>[3]Dezembro!$J$11</f>
        <v>25.56</v>
      </c>
      <c r="I7" s="11">
        <f>[3]Dezembro!$J$12</f>
        <v>36</v>
      </c>
      <c r="J7" s="11">
        <f>[3]Dezembro!$J$13</f>
        <v>38.159999999999997</v>
      </c>
      <c r="K7" s="11">
        <f>[3]Dezembro!$J$14</f>
        <v>16.559999999999999</v>
      </c>
      <c r="L7" s="11">
        <f>[3]Dezembro!$J$15</f>
        <v>46.800000000000004</v>
      </c>
      <c r="M7" s="11">
        <f>[3]Dezembro!$J$16</f>
        <v>77.400000000000006</v>
      </c>
      <c r="N7" s="11">
        <f>[3]Dezembro!$J$17</f>
        <v>42.12</v>
      </c>
      <c r="O7" s="11">
        <f>[3]Dezembro!$J$18</f>
        <v>41.04</v>
      </c>
      <c r="P7" s="11">
        <f>[3]Dezembro!$J$19</f>
        <v>50.04</v>
      </c>
      <c r="Q7" s="11">
        <f>[3]Dezembro!$J$20</f>
        <v>32.04</v>
      </c>
      <c r="R7" s="11">
        <f>[3]Dezembro!$J$21</f>
        <v>28.8</v>
      </c>
      <c r="S7" s="11">
        <f>[3]Dezembro!$J$22</f>
        <v>18</v>
      </c>
      <c r="T7" s="11">
        <f>[3]Dezembro!$J$23</f>
        <v>33.840000000000003</v>
      </c>
      <c r="U7" s="11">
        <f>[3]Dezembro!$J$24</f>
        <v>41.76</v>
      </c>
      <c r="V7" s="11">
        <f>[3]Dezembro!$J$25</f>
        <v>47.88</v>
      </c>
      <c r="W7" s="11">
        <f>[3]Dezembro!$J$26</f>
        <v>27.720000000000002</v>
      </c>
      <c r="X7" s="11">
        <f>[3]Dezembro!$J$27</f>
        <v>30.6</v>
      </c>
      <c r="Y7" s="11">
        <f>[3]Dezembro!$J$28</f>
        <v>24.12</v>
      </c>
      <c r="Z7" s="11">
        <f>[3]Dezembro!$J$29</f>
        <v>30.6</v>
      </c>
      <c r="AA7" s="11">
        <f>[3]Dezembro!$J$30</f>
        <v>52.92</v>
      </c>
      <c r="AB7" s="11">
        <f>[3]Dezembro!$J$31</f>
        <v>33.840000000000003</v>
      </c>
      <c r="AC7" s="11">
        <f>[3]Dezembro!$J$32</f>
        <v>32.4</v>
      </c>
      <c r="AD7" s="11">
        <f>[3]Dezembro!$J$33</f>
        <v>70.56</v>
      </c>
      <c r="AE7" s="11">
        <f>[3]Dezembro!$J$34</f>
        <v>26.28</v>
      </c>
      <c r="AF7" s="11">
        <f>[3]Dezembro!$J$35</f>
        <v>59.04</v>
      </c>
      <c r="AG7" s="15">
        <f t="shared" ref="AG7" si="3">MAX(B7:AF7)</f>
        <v>77.400000000000006</v>
      </c>
      <c r="AH7" s="126">
        <f t="shared" ref="AH7" si="4">AVERAGE(B7:AF7)</f>
        <v>39.216774193548382</v>
      </c>
    </row>
    <row r="8" spans="1:34" x14ac:dyDescent="0.2">
      <c r="A8" s="58" t="s">
        <v>1</v>
      </c>
      <c r="B8" s="11" t="str">
        <f>[4]Dezembro!$J$5</f>
        <v>*</v>
      </c>
      <c r="C8" s="11" t="str">
        <f>[4]Dezembro!$J$6</f>
        <v>*</v>
      </c>
      <c r="D8" s="11" t="str">
        <f>[4]Dezembro!$J$7</f>
        <v>*</v>
      </c>
      <c r="E8" s="11">
        <f>[4]Dezembro!$J$8</f>
        <v>30.96</v>
      </c>
      <c r="F8" s="11">
        <f>[4]Dezembro!$J$9</f>
        <v>45</v>
      </c>
      <c r="G8" s="11">
        <f>[4]Dezembro!$J$10</f>
        <v>28.44</v>
      </c>
      <c r="H8" s="11">
        <f>[4]Dezembro!$J$11</f>
        <v>24.12</v>
      </c>
      <c r="I8" s="11">
        <f>[4]Dezembro!$J$12</f>
        <v>15.120000000000001</v>
      </c>
      <c r="J8" s="11">
        <f>[4]Dezembro!$J$13</f>
        <v>51.480000000000004</v>
      </c>
      <c r="K8" s="11">
        <f>[4]Dezembro!$J$14</f>
        <v>6.48</v>
      </c>
      <c r="L8" s="11" t="str">
        <f>[4]Dezembro!$J$15</f>
        <v>*</v>
      </c>
      <c r="M8" s="11" t="str">
        <f>[4]Dezembro!$J$16</f>
        <v>*</v>
      </c>
      <c r="N8" s="11" t="str">
        <f>[4]Dezembro!$J$17</f>
        <v>*</v>
      </c>
      <c r="O8" s="11">
        <f>[4]Dezembro!$J$18</f>
        <v>26.64</v>
      </c>
      <c r="P8" s="11">
        <f>[4]Dezembro!$J$19</f>
        <v>46.440000000000005</v>
      </c>
      <c r="Q8" s="11">
        <f>[4]Dezembro!$J$20</f>
        <v>66.239999999999995</v>
      </c>
      <c r="R8" s="11">
        <f>[4]Dezembro!$J$21</f>
        <v>29.16</v>
      </c>
      <c r="S8" s="11">
        <f>[4]Dezembro!$J$22</f>
        <v>33.840000000000003</v>
      </c>
      <c r="T8" s="11">
        <f>[4]Dezembro!$J$23</f>
        <v>32.4</v>
      </c>
      <c r="U8" s="11">
        <f>[4]Dezembro!$J$24</f>
        <v>56.88</v>
      </c>
      <c r="V8" s="11">
        <f>[4]Dezembro!$J$25</f>
        <v>41.04</v>
      </c>
      <c r="W8" s="11" t="str">
        <f>[4]Dezembro!$J$26</f>
        <v>*</v>
      </c>
      <c r="X8" s="11" t="str">
        <f>[4]Dezembro!$J$27</f>
        <v>*</v>
      </c>
      <c r="Y8" s="11" t="str">
        <f>[4]Dezembro!$J$28</f>
        <v>*</v>
      </c>
      <c r="Z8" s="11" t="str">
        <f>[4]Dezembro!$J$29</f>
        <v>*</v>
      </c>
      <c r="AA8" s="11" t="str">
        <f>[4]Dezembro!$J$30</f>
        <v>*</v>
      </c>
      <c r="AB8" s="11" t="str">
        <f>[4]Dezembro!$J$31</f>
        <v>*</v>
      </c>
      <c r="AC8" s="11">
        <f>[4]Dezembro!$J$32</f>
        <v>51.12</v>
      </c>
      <c r="AD8" s="11">
        <f>[4]Dezembro!$J$33</f>
        <v>8.64</v>
      </c>
      <c r="AE8" s="11">
        <f>[4]Dezembro!$J$34</f>
        <v>32.76</v>
      </c>
      <c r="AF8" s="11">
        <f>[4]Dezembro!$J$35</f>
        <v>56.16</v>
      </c>
      <c r="AG8" s="15">
        <f t="shared" ref="AG8:AG9" si="5">MAX(B8:AF8)</f>
        <v>66.239999999999995</v>
      </c>
      <c r="AH8" s="126">
        <f t="shared" ref="AH8:AH9" si="6">AVERAGE(B8:AF8)</f>
        <v>35.943157894736842</v>
      </c>
    </row>
    <row r="9" spans="1:34" x14ac:dyDescent="0.2">
      <c r="A9" s="58" t="s">
        <v>167</v>
      </c>
      <c r="B9" s="11">
        <f>[5]Dezembro!$J$5</f>
        <v>39.96</v>
      </c>
      <c r="C9" s="11">
        <f>[5]Dezembro!$J$6</f>
        <v>21.6</v>
      </c>
      <c r="D9" s="11">
        <f>[5]Dezembro!$J$7</f>
        <v>28.08</v>
      </c>
      <c r="E9" s="11">
        <f>[5]Dezembro!$J$8</f>
        <v>28.8</v>
      </c>
      <c r="F9" s="11">
        <f>[5]Dezembro!$J$9</f>
        <v>43.56</v>
      </c>
      <c r="G9" s="11">
        <f>[5]Dezembro!$J$10</f>
        <v>24.840000000000003</v>
      </c>
      <c r="H9" s="11">
        <f>[5]Dezembro!$J$11</f>
        <v>23.759999999999998</v>
      </c>
      <c r="I9" s="11">
        <f>[5]Dezembro!$J$12</f>
        <v>39.6</v>
      </c>
      <c r="J9" s="11">
        <f>[5]Dezembro!$J$13</f>
        <v>34.92</v>
      </c>
      <c r="K9" s="11">
        <f>[5]Dezembro!$J$14</f>
        <v>22.68</v>
      </c>
      <c r="L9" s="11">
        <f>[5]Dezembro!$J$15</f>
        <v>36.72</v>
      </c>
      <c r="M9" s="11">
        <f>[5]Dezembro!$J$16</f>
        <v>72</v>
      </c>
      <c r="N9" s="11">
        <f>[5]Dezembro!$J$17</f>
        <v>25.56</v>
      </c>
      <c r="O9" s="11">
        <f>[5]Dezembro!$J$18</f>
        <v>61.560000000000009</v>
      </c>
      <c r="P9" s="11">
        <f>[5]Dezembro!$J$19</f>
        <v>42.480000000000004</v>
      </c>
      <c r="Q9" s="11">
        <f>[5]Dezembro!$J$20</f>
        <v>56.88</v>
      </c>
      <c r="R9" s="11">
        <f>[5]Dezembro!$J$21</f>
        <v>38.880000000000003</v>
      </c>
      <c r="S9" s="11">
        <f>[5]Dezembro!$J$22</f>
        <v>28.44</v>
      </c>
      <c r="T9" s="11">
        <f>[5]Dezembro!$J$23</f>
        <v>39.96</v>
      </c>
      <c r="U9" s="11">
        <f>[5]Dezembro!$J$24</f>
        <v>43.2</v>
      </c>
      <c r="V9" s="11">
        <f>[5]Dezembro!$J$25</f>
        <v>70.2</v>
      </c>
      <c r="W9" s="11">
        <f>[5]Dezembro!$J$26</f>
        <v>23.400000000000002</v>
      </c>
      <c r="X9" s="11">
        <f>[5]Dezembro!$J$27</f>
        <v>28.8</v>
      </c>
      <c r="Y9" s="11">
        <f>[5]Dezembro!$J$28</f>
        <v>28.44</v>
      </c>
      <c r="Z9" s="11">
        <f>[5]Dezembro!$J$29</f>
        <v>42.480000000000004</v>
      </c>
      <c r="AA9" s="11">
        <f>[5]Dezembro!$J$30</f>
        <v>44.28</v>
      </c>
      <c r="AB9" s="11">
        <f>[5]Dezembro!$J$31</f>
        <v>40.680000000000007</v>
      </c>
      <c r="AC9" s="11">
        <f>[5]Dezembro!$J$32</f>
        <v>36.36</v>
      </c>
      <c r="AD9" s="11">
        <f>[5]Dezembro!$J$33</f>
        <v>30.240000000000002</v>
      </c>
      <c r="AE9" s="11">
        <f>[5]Dezembro!$J$34</f>
        <v>38.880000000000003</v>
      </c>
      <c r="AF9" s="11">
        <f>[5]Dezembro!$J$35</f>
        <v>38.519999999999996</v>
      </c>
      <c r="AG9" s="15">
        <f t="shared" si="5"/>
        <v>72</v>
      </c>
      <c r="AH9" s="126">
        <f t="shared" si="6"/>
        <v>37.92774193548388</v>
      </c>
    </row>
    <row r="10" spans="1:34" x14ac:dyDescent="0.2">
      <c r="A10" s="58" t="s">
        <v>111</v>
      </c>
      <c r="B10" s="11" t="str">
        <f>[6]Dezembro!$J$5</f>
        <v>*</v>
      </c>
      <c r="C10" s="11" t="str">
        <f>[6]Dezembro!$J$6</f>
        <v>*</v>
      </c>
      <c r="D10" s="11" t="str">
        <f>[6]Dezembro!$J$7</f>
        <v>*</v>
      </c>
      <c r="E10" s="11" t="str">
        <f>[6]Dezembro!$J$8</f>
        <v>*</v>
      </c>
      <c r="F10" s="11" t="str">
        <f>[6]Dezembro!$J$9</f>
        <v>*</v>
      </c>
      <c r="G10" s="11" t="str">
        <f>[6]Dezembro!$J$10</f>
        <v>*</v>
      </c>
      <c r="H10" s="11" t="str">
        <f>[6]Dezembro!$J$11</f>
        <v>*</v>
      </c>
      <c r="I10" s="11" t="str">
        <f>[6]Dezembro!$J$12</f>
        <v>*</v>
      </c>
      <c r="J10" s="11" t="str">
        <f>[6]Dezembro!$J$13</f>
        <v>*</v>
      </c>
      <c r="K10" s="11" t="str">
        <f>[6]Dezembro!$J$14</f>
        <v>*</v>
      </c>
      <c r="L10" s="11" t="str">
        <f>[6]Dezembro!$J$15</f>
        <v>*</v>
      </c>
      <c r="M10" s="11" t="str">
        <f>[6]Dezembro!$J$16</f>
        <v>*</v>
      </c>
      <c r="N10" s="11" t="str">
        <f>[6]Dezembro!$J$17</f>
        <v>*</v>
      </c>
      <c r="O10" s="11" t="str">
        <f>[6]Dezembro!$J$18</f>
        <v>*</v>
      </c>
      <c r="P10" s="11" t="str">
        <f>[6]Dezembro!$J$19</f>
        <v>*</v>
      </c>
      <c r="Q10" s="11" t="str">
        <f>[6]Dezembro!$J$20</f>
        <v>*</v>
      </c>
      <c r="R10" s="11" t="str">
        <f>[6]Dezembro!$J$21</f>
        <v>*</v>
      </c>
      <c r="S10" s="11" t="str">
        <f>[6]Dezembro!$J$22</f>
        <v>*</v>
      </c>
      <c r="T10" s="11" t="str">
        <f>[6]Dezembro!$J$23</f>
        <v>*</v>
      </c>
      <c r="U10" s="11" t="str">
        <f>[6]Dezembro!$J$24</f>
        <v>*</v>
      </c>
      <c r="V10" s="11" t="str">
        <f>[6]Dezembro!$J$25</f>
        <v>*</v>
      </c>
      <c r="W10" s="11" t="str">
        <f>[6]Dezembro!$J$26</f>
        <v>*</v>
      </c>
      <c r="X10" s="11" t="str">
        <f>[6]Dezembro!$J$27</f>
        <v>*</v>
      </c>
      <c r="Y10" s="11" t="str">
        <f>[6]Dezembro!$J$28</f>
        <v>*</v>
      </c>
      <c r="Z10" s="11" t="str">
        <f>[6]Dezembro!$J$29</f>
        <v>*</v>
      </c>
      <c r="AA10" s="11" t="str">
        <f>[6]Dezembro!$J$30</f>
        <v>*</v>
      </c>
      <c r="AB10" s="11" t="str">
        <f>[6]Dezembro!$J$31</f>
        <v>*</v>
      </c>
      <c r="AC10" s="11" t="str">
        <f>[6]Dezembro!$J$32</f>
        <v>*</v>
      </c>
      <c r="AD10" s="11" t="str">
        <f>[6]Dezembro!$J$33</f>
        <v>*</v>
      </c>
      <c r="AE10" s="11" t="str">
        <f>[6]Dezembro!$J$34</f>
        <v>*</v>
      </c>
      <c r="AF10" s="11" t="str">
        <f>[6]Dezembro!$J$35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[7]Dezembro!$J$5</f>
        <v>32.04</v>
      </c>
      <c r="C11" s="11">
        <f>[7]Dezembro!$J$6</f>
        <v>30.240000000000002</v>
      </c>
      <c r="D11" s="11">
        <f>[7]Dezembro!$J$7</f>
        <v>37.800000000000004</v>
      </c>
      <c r="E11" s="11">
        <f>[7]Dezembro!$J$8</f>
        <v>37.440000000000005</v>
      </c>
      <c r="F11" s="11">
        <f>[7]Dezembro!$J$9</f>
        <v>47.16</v>
      </c>
      <c r="G11" s="11">
        <f>[7]Dezembro!$J$10</f>
        <v>24.48</v>
      </c>
      <c r="H11" s="11">
        <f>[7]Dezembro!$J$11</f>
        <v>22.32</v>
      </c>
      <c r="I11" s="11">
        <f>[7]Dezembro!$J$12</f>
        <v>33.119999999999997</v>
      </c>
      <c r="J11" s="11">
        <f>[7]Dezembro!$J$13</f>
        <v>42.84</v>
      </c>
      <c r="K11" s="11">
        <f>[7]Dezembro!$J$14</f>
        <v>18.720000000000002</v>
      </c>
      <c r="L11" s="11">
        <f>[7]Dezembro!$J$15</f>
        <v>39.6</v>
      </c>
      <c r="M11" s="11">
        <f>[7]Dezembro!$J$16</f>
        <v>35.28</v>
      </c>
      <c r="N11" s="11">
        <f>[7]Dezembro!$J$17</f>
        <v>50.4</v>
      </c>
      <c r="O11" s="11">
        <f>[7]Dezembro!$J$18</f>
        <v>36.72</v>
      </c>
      <c r="P11" s="11">
        <f>[7]Dezembro!$J$19</f>
        <v>45.72</v>
      </c>
      <c r="Q11" s="11">
        <f>[7]Dezembro!$J$20</f>
        <v>39.24</v>
      </c>
      <c r="R11" s="11">
        <f>[7]Dezembro!$J$21</f>
        <v>28.44</v>
      </c>
      <c r="S11" s="11">
        <f>[7]Dezembro!$J$22</f>
        <v>20.88</v>
      </c>
      <c r="T11" s="11">
        <f>[7]Dezembro!$J$23</f>
        <v>34.56</v>
      </c>
      <c r="U11" s="11">
        <f>[7]Dezembro!$J$24</f>
        <v>53.28</v>
      </c>
      <c r="V11" s="11">
        <f>[7]Dezembro!$J$25</f>
        <v>29.880000000000003</v>
      </c>
      <c r="W11" s="11">
        <f>[7]Dezembro!$J$26</f>
        <v>30.6</v>
      </c>
      <c r="X11" s="11">
        <f>[7]Dezembro!$J$27</f>
        <v>28.08</v>
      </c>
      <c r="Y11" s="11">
        <f>[7]Dezembro!$J$28</f>
        <v>24.840000000000003</v>
      </c>
      <c r="Z11" s="11">
        <f>[7]Dezembro!$J$29</f>
        <v>30.240000000000002</v>
      </c>
      <c r="AA11" s="11">
        <f>[7]Dezembro!$J$30</f>
        <v>20.52</v>
      </c>
      <c r="AB11" s="11">
        <f>[7]Dezembro!$J$31</f>
        <v>41.4</v>
      </c>
      <c r="AC11" s="11">
        <f>[7]Dezembro!$J$32</f>
        <v>31.680000000000003</v>
      </c>
      <c r="AD11" s="11">
        <f>[7]Dezembro!$J$33</f>
        <v>33.840000000000003</v>
      </c>
      <c r="AE11" s="11">
        <f>[7]Dezembro!$J$34</f>
        <v>28.08</v>
      </c>
      <c r="AF11" s="11">
        <f>[7]Dezembro!$J$35</f>
        <v>25.2</v>
      </c>
      <c r="AG11" s="15">
        <f t="shared" ref="AG11" si="7">MAX(B11:AF11)</f>
        <v>53.28</v>
      </c>
      <c r="AH11" s="126">
        <f t="shared" ref="AH11" si="8">AVERAGE(B11:AF11)</f>
        <v>33.375483870967749</v>
      </c>
    </row>
    <row r="12" spans="1:34" x14ac:dyDescent="0.2">
      <c r="A12" s="58" t="s">
        <v>41</v>
      </c>
      <c r="B12" s="11" t="str">
        <f>[8]Dezembro!$J$5</f>
        <v>*</v>
      </c>
      <c r="C12" s="11" t="str">
        <f>[8]Dezembro!$J$6</f>
        <v>*</v>
      </c>
      <c r="D12" s="11" t="str">
        <f>[8]Dezembro!$J$7</f>
        <v>*</v>
      </c>
      <c r="E12" s="11" t="str">
        <f>[8]Dezembro!$J$8</f>
        <v>*</v>
      </c>
      <c r="F12" s="11" t="str">
        <f>[8]Dezembro!$J$9</f>
        <v>*</v>
      </c>
      <c r="G12" s="11" t="str">
        <f>[8]Dezembro!$J$10</f>
        <v>*</v>
      </c>
      <c r="H12" s="11" t="str">
        <f>[8]Dezembro!$J$11</f>
        <v>*</v>
      </c>
      <c r="I12" s="11" t="str">
        <f>[8]Dezembro!$J$12</f>
        <v>*</v>
      </c>
      <c r="J12" s="11" t="str">
        <f>[8]Dezembro!$J$13</f>
        <v>*</v>
      </c>
      <c r="K12" s="11" t="str">
        <f>[8]Dezembro!$J$14</f>
        <v>*</v>
      </c>
      <c r="L12" s="11" t="str">
        <f>[8]Dezembro!$J$15</f>
        <v>*</v>
      </c>
      <c r="M12" s="11" t="str">
        <f>[8]Dezembro!$J$16</f>
        <v>*</v>
      </c>
      <c r="N12" s="11" t="str">
        <f>[8]Dezembro!$J$17</f>
        <v>*</v>
      </c>
      <c r="O12" s="11" t="str">
        <f>[8]Dezembro!$J$18</f>
        <v>*</v>
      </c>
      <c r="P12" s="11" t="str">
        <f>[8]Dezembro!$J$19</f>
        <v>*</v>
      </c>
      <c r="Q12" s="11" t="str">
        <f>[8]Dezembro!$J$20</f>
        <v>*</v>
      </c>
      <c r="R12" s="11" t="str">
        <f>[8]Dezembro!$J$21</f>
        <v>*</v>
      </c>
      <c r="S12" s="11" t="str">
        <f>[8]Dezembro!$J$22</f>
        <v>*</v>
      </c>
      <c r="T12" s="11" t="str">
        <f>[8]Dezembro!$J$23</f>
        <v>*</v>
      </c>
      <c r="U12" s="11" t="str">
        <f>[8]Dezembro!$J$24</f>
        <v>*</v>
      </c>
      <c r="V12" s="11" t="str">
        <f>[8]Dezembro!$J$25</f>
        <v>*</v>
      </c>
      <c r="W12" s="11" t="str">
        <f>[8]Dezembro!$J$26</f>
        <v>*</v>
      </c>
      <c r="X12" s="11" t="str">
        <f>[8]Dezembro!$J$27</f>
        <v>*</v>
      </c>
      <c r="Y12" s="11" t="str">
        <f>[8]Dezembro!$J$28</f>
        <v>*</v>
      </c>
      <c r="Z12" s="11" t="str">
        <f>[8]Dezembro!$J$29</f>
        <v>*</v>
      </c>
      <c r="AA12" s="11" t="str">
        <f>[8]Dezembro!$J$30</f>
        <v>*</v>
      </c>
      <c r="AB12" s="11" t="str">
        <f>[8]Dezembro!$J$31</f>
        <v>*</v>
      </c>
      <c r="AC12" s="11" t="str">
        <f>[8]Dezembro!$J$32</f>
        <v>*</v>
      </c>
      <c r="AD12" s="11" t="str">
        <f>[8]Dezembro!$J$33</f>
        <v>*</v>
      </c>
      <c r="AE12" s="11" t="str">
        <f>[8]Dezembro!$J$34</f>
        <v>*</v>
      </c>
      <c r="AF12" s="11" t="str">
        <f>[8]Dezembro!$J$35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 t="str">
        <f>[9]Dezembro!$J$5</f>
        <v>*</v>
      </c>
      <c r="C13" s="11" t="str">
        <f>[9]Dezembro!$J$6</f>
        <v>*</v>
      </c>
      <c r="D13" s="11" t="str">
        <f>[9]Dezembro!$J$7</f>
        <v>*</v>
      </c>
      <c r="E13" s="11" t="str">
        <f>[9]Dezembro!$J$8</f>
        <v>*</v>
      </c>
      <c r="F13" s="11" t="str">
        <f>[9]Dezembro!$J$9</f>
        <v>*</v>
      </c>
      <c r="G13" s="11" t="str">
        <f>[9]Dezembro!$J$10</f>
        <v>*</v>
      </c>
      <c r="H13" s="11" t="str">
        <f>[9]Dezembro!$J$11</f>
        <v>*</v>
      </c>
      <c r="I13" s="11" t="str">
        <f>[9]Dezembro!$J$12</f>
        <v>*</v>
      </c>
      <c r="J13" s="11" t="str">
        <f>[9]Dezembro!$J$13</f>
        <v>*</v>
      </c>
      <c r="K13" s="11" t="str">
        <f>[9]Dezembro!$J$14</f>
        <v>*</v>
      </c>
      <c r="L13" s="11" t="str">
        <f>[9]Dezembro!$J$15</f>
        <v>*</v>
      </c>
      <c r="M13" s="11" t="str">
        <f>[9]Dezembro!$J$16</f>
        <v>*</v>
      </c>
      <c r="N13" s="11" t="str">
        <f>[9]Dezembro!$J$17</f>
        <v>*</v>
      </c>
      <c r="O13" s="11" t="str">
        <f>[9]Dezembro!$J$18</f>
        <v>*</v>
      </c>
      <c r="P13" s="11" t="str">
        <f>[9]Dezembro!$J$19</f>
        <v>*</v>
      </c>
      <c r="Q13" s="11" t="str">
        <f>[9]Dezembro!$J$20</f>
        <v>*</v>
      </c>
      <c r="R13" s="11" t="str">
        <f>[9]Dezembro!$J$21</f>
        <v>*</v>
      </c>
      <c r="S13" s="11" t="str">
        <f>[9]Dezembro!$J$22</f>
        <v>*</v>
      </c>
      <c r="T13" s="11" t="str">
        <f>[9]Dezembro!$J$23</f>
        <v>*</v>
      </c>
      <c r="U13" s="11" t="str">
        <f>[9]Dezembro!$J$24</f>
        <v>*</v>
      </c>
      <c r="V13" s="11" t="str">
        <f>[9]Dezembro!$J$25</f>
        <v>*</v>
      </c>
      <c r="W13" s="11" t="str">
        <f>[9]Dezembro!$J$26</f>
        <v>*</v>
      </c>
      <c r="X13" s="11" t="str">
        <f>[9]Dezembro!$J$27</f>
        <v>*</v>
      </c>
      <c r="Y13" s="11" t="str">
        <f>[9]Dezembro!$J$28</f>
        <v>*</v>
      </c>
      <c r="Z13" s="11" t="str">
        <f>[9]Dezembro!$J$29</f>
        <v>*</v>
      </c>
      <c r="AA13" s="11" t="str">
        <f>[9]Dezembro!$J$30</f>
        <v>*</v>
      </c>
      <c r="AB13" s="11" t="str">
        <f>[9]Dezembro!$J$31</f>
        <v>*</v>
      </c>
      <c r="AC13" s="11" t="str">
        <f>[9]Dezembro!$J$32</f>
        <v>*</v>
      </c>
      <c r="AD13" s="11" t="str">
        <f>[9]Dezembro!$J$33</f>
        <v>*</v>
      </c>
      <c r="AE13" s="11" t="str">
        <f>[9]Dezembro!$J$34</f>
        <v>*</v>
      </c>
      <c r="AF13" s="11" t="str">
        <f>[9]Dezembro!$J$35</f>
        <v>*</v>
      </c>
      <c r="AG13" s="15" t="s">
        <v>226</v>
      </c>
      <c r="AH13" s="126" t="s">
        <v>226</v>
      </c>
    </row>
    <row r="14" spans="1:34" x14ac:dyDescent="0.2">
      <c r="A14" s="58" t="s">
        <v>118</v>
      </c>
      <c r="B14" s="11" t="str">
        <f>[10]Dezembro!$J$5</f>
        <v>*</v>
      </c>
      <c r="C14" s="11" t="str">
        <f>[10]Dezembro!$J$6</f>
        <v>*</v>
      </c>
      <c r="D14" s="11" t="str">
        <f>[10]Dezembro!$J$7</f>
        <v>*</v>
      </c>
      <c r="E14" s="11" t="str">
        <f>[10]Dezembro!$J$8</f>
        <v>*</v>
      </c>
      <c r="F14" s="11" t="str">
        <f>[10]Dezembro!$J$9</f>
        <v>*</v>
      </c>
      <c r="G14" s="11" t="str">
        <f>[10]Dezembro!$J$10</f>
        <v>*</v>
      </c>
      <c r="H14" s="11" t="str">
        <f>[10]Dezembro!$J$11</f>
        <v>*</v>
      </c>
      <c r="I14" s="11" t="str">
        <f>[10]Dezembro!$J$12</f>
        <v>*</v>
      </c>
      <c r="J14" s="11" t="str">
        <f>[10]Dezembro!$J$13</f>
        <v>*</v>
      </c>
      <c r="K14" s="11" t="str">
        <f>[10]Dezembro!$J$14</f>
        <v>*</v>
      </c>
      <c r="L14" s="11" t="str">
        <f>[10]Dezembro!$J$15</f>
        <v>*</v>
      </c>
      <c r="M14" s="11" t="str">
        <f>[10]Dezembro!$J$16</f>
        <v>*</v>
      </c>
      <c r="N14" s="11" t="str">
        <f>[10]Dezembro!$J$17</f>
        <v>*</v>
      </c>
      <c r="O14" s="11" t="str">
        <f>[10]Dezembro!$J$18</f>
        <v>*</v>
      </c>
      <c r="P14" s="11" t="str">
        <f>[10]Dezembro!$J$19</f>
        <v>*</v>
      </c>
      <c r="Q14" s="11" t="str">
        <f>[10]Dezembro!$J$20</f>
        <v>*</v>
      </c>
      <c r="R14" s="11" t="str">
        <f>[10]Dezembro!$J$21</f>
        <v>*</v>
      </c>
      <c r="S14" s="11" t="str">
        <f>[10]Dezembro!$J$22</f>
        <v>*</v>
      </c>
      <c r="T14" s="11" t="str">
        <f>[10]Dezembro!$J$23</f>
        <v>*</v>
      </c>
      <c r="U14" s="11" t="str">
        <f>[10]Dezembro!$J$24</f>
        <v>*</v>
      </c>
      <c r="V14" s="11" t="str">
        <f>[10]Dezembro!$J$25</f>
        <v>*</v>
      </c>
      <c r="W14" s="11" t="str">
        <f>[10]Dezembro!$J$26</f>
        <v>*</v>
      </c>
      <c r="X14" s="11" t="str">
        <f>[10]Dezembro!$J$27</f>
        <v>*</v>
      </c>
      <c r="Y14" s="11" t="str">
        <f>[10]Dezembro!$J$28</f>
        <v>*</v>
      </c>
      <c r="Z14" s="11" t="str">
        <f>[10]Dezembro!$J$29</f>
        <v>*</v>
      </c>
      <c r="AA14" s="11" t="str">
        <f>[10]Dezembro!$J$30</f>
        <v>*</v>
      </c>
      <c r="AB14" s="11" t="str">
        <f>[10]Dezembro!$J$31</f>
        <v>*</v>
      </c>
      <c r="AC14" s="11" t="str">
        <f>[10]Dezembro!$J$32</f>
        <v>*</v>
      </c>
      <c r="AD14" s="11" t="str">
        <f>[10]Dezembro!$J$33</f>
        <v>*</v>
      </c>
      <c r="AE14" s="11" t="str">
        <f>[10]Dezembro!$J$34</f>
        <v>*</v>
      </c>
      <c r="AF14" s="11" t="str">
        <f>[10]Dezembro!$J$35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 t="str">
        <f>[11]Dezembro!$J$5</f>
        <v>*</v>
      </c>
      <c r="C15" s="11" t="str">
        <f>[11]Dezembro!$J$6</f>
        <v>*</v>
      </c>
      <c r="D15" s="11" t="str">
        <f>[11]Dezembro!$J$7</f>
        <v>*</v>
      </c>
      <c r="E15" s="11" t="str">
        <f>[11]Dezembro!$J$8</f>
        <v>*</v>
      </c>
      <c r="F15" s="11" t="str">
        <f>[11]Dezembro!$J$9</f>
        <v>*</v>
      </c>
      <c r="G15" s="11" t="str">
        <f>[11]Dezembro!$J$10</f>
        <v>*</v>
      </c>
      <c r="H15" s="11" t="str">
        <f>[11]Dezembro!$J$11</f>
        <v>*</v>
      </c>
      <c r="I15" s="11" t="str">
        <f>[11]Dezembro!$J$12</f>
        <v>*</v>
      </c>
      <c r="J15" s="11">
        <f>[11]Dezembro!$J$13</f>
        <v>16.2</v>
      </c>
      <c r="K15" s="11">
        <f>[11]Dezembro!$J$14</f>
        <v>11.16</v>
      </c>
      <c r="L15" s="11" t="str">
        <f>[11]Dezembro!$J$15</f>
        <v>*</v>
      </c>
      <c r="M15" s="11" t="str">
        <f>[11]Dezembro!$J$16</f>
        <v>*</v>
      </c>
      <c r="N15" s="11" t="str">
        <f>[11]Dezembro!$J$17</f>
        <v>*</v>
      </c>
      <c r="O15" s="11" t="str">
        <f>[11]Dezembro!$J$18</f>
        <v>*</v>
      </c>
      <c r="P15" s="11" t="str">
        <f>[11]Dezembro!$J$19</f>
        <v>*</v>
      </c>
      <c r="Q15" s="11" t="str">
        <f>[11]Dezembro!$J$20</f>
        <v>*</v>
      </c>
      <c r="R15" s="11" t="str">
        <f>[11]Dezembro!$J$21</f>
        <v>*</v>
      </c>
      <c r="S15" s="11">
        <f>[11]Dezembro!$J$22</f>
        <v>13.68</v>
      </c>
      <c r="T15" s="11" t="str">
        <f>[11]Dezembro!$J$23</f>
        <v>*</v>
      </c>
      <c r="U15" s="11" t="str">
        <f>[11]Dezembro!$J$24</f>
        <v>*</v>
      </c>
      <c r="V15" s="11" t="str">
        <f>[11]Dezembro!$J$25</f>
        <v>*</v>
      </c>
      <c r="W15" s="11" t="str">
        <f>[11]Dezembro!$J$26</f>
        <v>*</v>
      </c>
      <c r="X15" s="11" t="str">
        <f>[11]Dezembro!$J$27</f>
        <v>*</v>
      </c>
      <c r="Y15" s="11" t="str">
        <f>[11]Dezembro!$J$28</f>
        <v>*</v>
      </c>
      <c r="Z15" s="11" t="str">
        <f>[11]Dezembro!$J$29</f>
        <v>*</v>
      </c>
      <c r="AA15" s="11">
        <f>[11]Dezembro!$J$30</f>
        <v>48.24</v>
      </c>
      <c r="AB15" s="11" t="str">
        <f>[11]Dezembro!$J$31</f>
        <v>*</v>
      </c>
      <c r="AC15" s="11">
        <f>[11]Dezembro!$J$32</f>
        <v>7.9200000000000008</v>
      </c>
      <c r="AD15" s="11" t="str">
        <f>[11]Dezembro!$J$33</f>
        <v>*</v>
      </c>
      <c r="AE15" s="11" t="str">
        <f>[11]Dezembro!$J$34</f>
        <v>*</v>
      </c>
      <c r="AF15" s="11" t="str">
        <f>[11]Dezembro!$J$35</f>
        <v>*</v>
      </c>
      <c r="AG15" s="15">
        <f t="shared" ref="AG15" si="9">MAX(B15:AF15)</f>
        <v>48.24</v>
      </c>
      <c r="AH15" s="126">
        <f t="shared" ref="AH15" si="10">AVERAGE(B15:AF15)</f>
        <v>19.440000000000001</v>
      </c>
    </row>
    <row r="16" spans="1:34" x14ac:dyDescent="0.2">
      <c r="A16" s="58" t="s">
        <v>168</v>
      </c>
      <c r="B16" s="11" t="str">
        <f>[12]Dezembro!$J$5</f>
        <v>*</v>
      </c>
      <c r="C16" s="11" t="str">
        <f>[12]Dezembro!$J$6</f>
        <v>*</v>
      </c>
      <c r="D16" s="11" t="str">
        <f>[12]Dezembro!$J$7</f>
        <v>*</v>
      </c>
      <c r="E16" s="11" t="str">
        <f>[12]Dezembro!$J$8</f>
        <v>*</v>
      </c>
      <c r="F16" s="11" t="str">
        <f>[12]Dezembro!$J$9</f>
        <v>*</v>
      </c>
      <c r="G16" s="11" t="str">
        <f>[12]Dezembro!$J$10</f>
        <v>*</v>
      </c>
      <c r="H16" s="11" t="str">
        <f>[12]Dezembro!$J$11</f>
        <v>*</v>
      </c>
      <c r="I16" s="11" t="str">
        <f>[12]Dezembro!$J$12</f>
        <v>*</v>
      </c>
      <c r="J16" s="11" t="str">
        <f>[12]Dezembro!$J$13</f>
        <v>*</v>
      </c>
      <c r="K16" s="11" t="str">
        <f>[12]Dezembro!$J$14</f>
        <v>*</v>
      </c>
      <c r="L16" s="11" t="str">
        <f>[12]Dezembro!$J$15</f>
        <v>*</v>
      </c>
      <c r="M16" s="11" t="str">
        <f>[12]Dezembro!$J$16</f>
        <v>*</v>
      </c>
      <c r="N16" s="11" t="str">
        <f>[12]Dezembro!$J$17</f>
        <v>*</v>
      </c>
      <c r="O16" s="11" t="str">
        <f>[12]Dezembro!$J$18</f>
        <v>*</v>
      </c>
      <c r="P16" s="11" t="str">
        <f>[12]Dezembro!$J$19</f>
        <v>*</v>
      </c>
      <c r="Q16" s="11" t="str">
        <f>[12]Dezembro!$J$20</f>
        <v>*</v>
      </c>
      <c r="R16" s="11" t="str">
        <f>[12]Dezembro!$J$21</f>
        <v>*</v>
      </c>
      <c r="S16" s="11" t="str">
        <f>[12]Dezembro!$J$22</f>
        <v>*</v>
      </c>
      <c r="T16" s="11" t="str">
        <f>[12]Dezembro!$J$23</f>
        <v>*</v>
      </c>
      <c r="U16" s="11" t="str">
        <f>[12]Dezembro!$J$24</f>
        <v>*</v>
      </c>
      <c r="V16" s="11" t="str">
        <f>[12]Dezembro!$J$25</f>
        <v>*</v>
      </c>
      <c r="W16" s="11" t="str">
        <f>[12]Dezembro!$J$26</f>
        <v>*</v>
      </c>
      <c r="X16" s="11" t="str">
        <f>[12]Dezembro!$J$27</f>
        <v>*</v>
      </c>
      <c r="Y16" s="11" t="str">
        <f>[12]Dezembro!$J$28</f>
        <v>*</v>
      </c>
      <c r="Z16" s="11" t="str">
        <f>[12]Dezembro!$J$29</f>
        <v>*</v>
      </c>
      <c r="AA16" s="11" t="str">
        <f>[12]Dezembro!$J$30</f>
        <v>*</v>
      </c>
      <c r="AB16" s="11" t="str">
        <f>[12]Dezembro!$J$31</f>
        <v>*</v>
      </c>
      <c r="AC16" s="11" t="str">
        <f>[12]Dezembro!$J$32</f>
        <v>*</v>
      </c>
      <c r="AD16" s="11" t="str">
        <f>[12]Dezembro!$J$33</f>
        <v>*</v>
      </c>
      <c r="AE16" s="11" t="str">
        <f>[12]Dezembro!$J$34</f>
        <v>*</v>
      </c>
      <c r="AF16" s="11" t="str">
        <f>[12]Dezembro!$J$35</f>
        <v>*</v>
      </c>
      <c r="AG16" s="93" t="s">
        <v>226</v>
      </c>
      <c r="AH16" s="116" t="s">
        <v>226</v>
      </c>
    </row>
    <row r="17" spans="1:38" x14ac:dyDescent="0.2">
      <c r="A17" s="58" t="s">
        <v>2</v>
      </c>
      <c r="B17" s="11">
        <f>[13]Dezembro!$J$5</f>
        <v>48.24</v>
      </c>
      <c r="C17" s="11">
        <f>[13]Dezembro!$J$6</f>
        <v>40.680000000000007</v>
      </c>
      <c r="D17" s="11">
        <f>[13]Dezembro!$J$7</f>
        <v>28.8</v>
      </c>
      <c r="E17" s="11">
        <f>[13]Dezembro!$J$8</f>
        <v>39.6</v>
      </c>
      <c r="F17" s="11">
        <f>[13]Dezembro!$J$9</f>
        <v>64.08</v>
      </c>
      <c r="G17" s="11">
        <f>[13]Dezembro!$J$10</f>
        <v>25.2</v>
      </c>
      <c r="H17" s="11">
        <f>[13]Dezembro!$J$11</f>
        <v>26.64</v>
      </c>
      <c r="I17" s="11">
        <f>[13]Dezembro!$J$12</f>
        <v>34.92</v>
      </c>
      <c r="J17" s="11">
        <f>[13]Dezembro!$J$13</f>
        <v>61.2</v>
      </c>
      <c r="K17" s="11">
        <f>[13]Dezembro!$J$14</f>
        <v>21.96</v>
      </c>
      <c r="L17" s="11">
        <f>[13]Dezembro!$J$15</f>
        <v>32.04</v>
      </c>
      <c r="M17" s="11">
        <f>[13]Dezembro!$J$16</f>
        <v>38.159999999999997</v>
      </c>
      <c r="N17" s="11">
        <f>[13]Dezembro!$J$17</f>
        <v>63</v>
      </c>
      <c r="O17" s="11">
        <f>[13]Dezembro!$J$18</f>
        <v>52.56</v>
      </c>
      <c r="P17" s="11">
        <f>[13]Dezembro!$J$19</f>
        <v>52.92</v>
      </c>
      <c r="Q17" s="11">
        <f>[13]Dezembro!$J$20</f>
        <v>57.960000000000008</v>
      </c>
      <c r="R17" s="11">
        <f>[13]Dezembro!$J$21</f>
        <v>39.6</v>
      </c>
      <c r="S17" s="11">
        <f>[13]Dezembro!$J$22</f>
        <v>29.16</v>
      </c>
      <c r="T17" s="11">
        <f>[13]Dezembro!$J$23</f>
        <v>32.4</v>
      </c>
      <c r="U17" s="11">
        <f>[13]Dezembro!$J$24</f>
        <v>35.64</v>
      </c>
      <c r="V17" s="11">
        <f>[13]Dezembro!$J$25</f>
        <v>53.64</v>
      </c>
      <c r="W17" s="11">
        <f>[13]Dezembro!$J$26</f>
        <v>18.720000000000002</v>
      </c>
      <c r="X17" s="11">
        <f>[13]Dezembro!$J$27</f>
        <v>30.6</v>
      </c>
      <c r="Y17" s="11">
        <f>[13]Dezembro!$J$28</f>
        <v>24.840000000000003</v>
      </c>
      <c r="Z17" s="11">
        <f>[13]Dezembro!$J$29</f>
        <v>66.960000000000008</v>
      </c>
      <c r="AA17" s="11">
        <f>[13]Dezembro!$J$30</f>
        <v>32.4</v>
      </c>
      <c r="AB17" s="11">
        <f>[13]Dezembro!$J$31</f>
        <v>52.92</v>
      </c>
      <c r="AC17" s="11">
        <f>[13]Dezembro!$J$32</f>
        <v>66.600000000000009</v>
      </c>
      <c r="AD17" s="11">
        <f>[13]Dezembro!$J$33</f>
        <v>31.680000000000003</v>
      </c>
      <c r="AE17" s="11">
        <f>[13]Dezembro!$J$34</f>
        <v>45</v>
      </c>
      <c r="AF17" s="11">
        <f>[13]Dezembro!$J$35</f>
        <v>64.08</v>
      </c>
      <c r="AG17" s="15">
        <f t="shared" ref="AG17:AG23" si="11">MAX(B17:AF17)</f>
        <v>66.960000000000008</v>
      </c>
      <c r="AH17" s="126">
        <f t="shared" ref="AH17:AH23" si="12">AVERAGE(B17:AF17)</f>
        <v>42.329032258064515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[14]Dezembro!$J$5</f>
        <v>38.880000000000003</v>
      </c>
      <c r="C18" s="11">
        <f>[14]Dezembro!$J$6</f>
        <v>38.880000000000003</v>
      </c>
      <c r="D18" s="11">
        <f>[14]Dezembro!$J$7</f>
        <v>36</v>
      </c>
      <c r="E18" s="11">
        <f>[14]Dezembro!$J$8</f>
        <v>26.64</v>
      </c>
      <c r="F18" s="11">
        <f>[14]Dezembro!$J$9</f>
        <v>42.12</v>
      </c>
      <c r="G18" s="11">
        <f>[14]Dezembro!$J$10</f>
        <v>30.96</v>
      </c>
      <c r="H18" s="11">
        <f>[14]Dezembro!$J$11</f>
        <v>17.64</v>
      </c>
      <c r="I18" s="11">
        <f>[14]Dezembro!$J$12</f>
        <v>21.6</v>
      </c>
      <c r="J18" s="11">
        <f>[14]Dezembro!$J$13</f>
        <v>38.880000000000003</v>
      </c>
      <c r="K18" s="11">
        <f>[14]Dezembro!$J$14</f>
        <v>27.36</v>
      </c>
      <c r="L18" s="11">
        <f>[14]Dezembro!$J$15</f>
        <v>41.4</v>
      </c>
      <c r="M18" s="11">
        <f>[14]Dezembro!$J$16</f>
        <v>42.12</v>
      </c>
      <c r="N18" s="11">
        <f>[14]Dezembro!$J$17</f>
        <v>33.119999999999997</v>
      </c>
      <c r="O18" s="11">
        <f>[14]Dezembro!$J$18</f>
        <v>28.8</v>
      </c>
      <c r="P18" s="11">
        <f>[14]Dezembro!$J$19</f>
        <v>27.720000000000002</v>
      </c>
      <c r="Q18" s="11">
        <f>[14]Dezembro!$J$20</f>
        <v>27</v>
      </c>
      <c r="R18" s="11">
        <f>[14]Dezembro!$J$21</f>
        <v>39.96</v>
      </c>
      <c r="S18" s="11">
        <f>[14]Dezembro!$J$22</f>
        <v>20.16</v>
      </c>
      <c r="T18" s="11">
        <f>[14]Dezembro!$J$23</f>
        <v>30.240000000000002</v>
      </c>
      <c r="U18" s="11">
        <f>[14]Dezembro!$J$24</f>
        <v>30.6</v>
      </c>
      <c r="V18" s="11">
        <f>[14]Dezembro!$J$25</f>
        <v>32.04</v>
      </c>
      <c r="W18" s="11">
        <f>[14]Dezembro!$J$26</f>
        <v>73.08</v>
      </c>
      <c r="X18" s="11">
        <f>[14]Dezembro!$J$27</f>
        <v>46.440000000000005</v>
      </c>
      <c r="Y18" s="11">
        <f>[14]Dezembro!$J$28</f>
        <v>21.6</v>
      </c>
      <c r="Z18" s="11">
        <f>[14]Dezembro!$J$29</f>
        <v>45.72</v>
      </c>
      <c r="AA18" s="11">
        <f>[14]Dezembro!$J$30</f>
        <v>36.72</v>
      </c>
      <c r="AB18" s="11">
        <f>[14]Dezembro!$J$31</f>
        <v>27.720000000000002</v>
      </c>
      <c r="AC18" s="11">
        <f>[14]Dezembro!$J$32</f>
        <v>45.72</v>
      </c>
      <c r="AD18" s="11">
        <f>[14]Dezembro!$J$33</f>
        <v>50.04</v>
      </c>
      <c r="AE18" s="11">
        <f>[14]Dezembro!$J$34</f>
        <v>19.8</v>
      </c>
      <c r="AF18" s="11">
        <f>[14]Dezembro!$J$35</f>
        <v>51.480000000000004</v>
      </c>
      <c r="AG18" s="15">
        <f>MAX(B18:AF18)</f>
        <v>73.08</v>
      </c>
      <c r="AH18" s="126">
        <f>AVERAGE(B18:AF18)</f>
        <v>35.175483870967753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[15]Dezembro!$J$5</f>
        <v>46.440000000000005</v>
      </c>
      <c r="C19" s="11">
        <f>[15]Dezembro!$J$6</f>
        <v>55.800000000000004</v>
      </c>
      <c r="D19" s="11">
        <f>[15]Dezembro!$J$7</f>
        <v>30.6</v>
      </c>
      <c r="E19" s="11">
        <f>[15]Dezembro!$J$8</f>
        <v>43.2</v>
      </c>
      <c r="F19" s="11">
        <f>[15]Dezembro!$J$9</f>
        <v>43.92</v>
      </c>
      <c r="G19" s="11">
        <f>[15]Dezembro!$J$10</f>
        <v>36.72</v>
      </c>
      <c r="H19" s="11">
        <f>[15]Dezembro!$J$11</f>
        <v>16.559999999999999</v>
      </c>
      <c r="I19" s="11">
        <f>[15]Dezembro!$J$12</f>
        <v>21.6</v>
      </c>
      <c r="J19" s="11">
        <f>[15]Dezembro!$J$13</f>
        <v>40.32</v>
      </c>
      <c r="K19" s="11">
        <f>[15]Dezembro!$J$14</f>
        <v>40.680000000000007</v>
      </c>
      <c r="L19" s="11">
        <f>[15]Dezembro!$J$15</f>
        <v>43.56</v>
      </c>
      <c r="M19" s="11">
        <f>[15]Dezembro!$J$16</f>
        <v>38.519999999999996</v>
      </c>
      <c r="N19" s="11">
        <f>[15]Dezembro!$J$17</f>
        <v>52.56</v>
      </c>
      <c r="O19" s="11">
        <f>[15]Dezembro!$J$18</f>
        <v>30.96</v>
      </c>
      <c r="P19" s="11">
        <f>[15]Dezembro!$J$19</f>
        <v>36.72</v>
      </c>
      <c r="Q19" s="11">
        <f>[15]Dezembro!$J$20</f>
        <v>41.04</v>
      </c>
      <c r="R19" s="11">
        <f>[15]Dezembro!$J$21</f>
        <v>39.96</v>
      </c>
      <c r="S19" s="11">
        <f>[15]Dezembro!$J$22</f>
        <v>32.4</v>
      </c>
      <c r="T19" s="11">
        <f>[15]Dezembro!$J$23</f>
        <v>33.840000000000003</v>
      </c>
      <c r="U19" s="11">
        <f>[15]Dezembro!$J$24</f>
        <v>26.64</v>
      </c>
      <c r="V19" s="11">
        <f>[15]Dezembro!$J$25</f>
        <v>38.880000000000003</v>
      </c>
      <c r="W19" s="11">
        <f>[15]Dezembro!$J$26</f>
        <v>58.32</v>
      </c>
      <c r="X19" s="11">
        <f>[15]Dezembro!$J$27</f>
        <v>25.92</v>
      </c>
      <c r="Y19" s="11">
        <f>[15]Dezembro!$J$28</f>
        <v>25.56</v>
      </c>
      <c r="Z19" s="11">
        <f>[15]Dezembro!$J$29</f>
        <v>39.6</v>
      </c>
      <c r="AA19" s="11">
        <f>[15]Dezembro!$J$30</f>
        <v>41.4</v>
      </c>
      <c r="AB19" s="11">
        <f>[15]Dezembro!$J$31</f>
        <v>35.64</v>
      </c>
      <c r="AC19" s="11">
        <f>[15]Dezembro!$J$32</f>
        <v>30.240000000000002</v>
      </c>
      <c r="AD19" s="11">
        <f>[15]Dezembro!$J$33</f>
        <v>25.2</v>
      </c>
      <c r="AE19" s="11">
        <f>[15]Dezembro!$J$34</f>
        <v>25.2</v>
      </c>
      <c r="AF19" s="11">
        <f>[15]Dezembro!$J$35</f>
        <v>34.200000000000003</v>
      </c>
      <c r="AG19" s="15">
        <f t="shared" si="11"/>
        <v>58.32</v>
      </c>
      <c r="AH19" s="126">
        <f t="shared" si="12"/>
        <v>36.522580645161291</v>
      </c>
    </row>
    <row r="20" spans="1:38" x14ac:dyDescent="0.2">
      <c r="A20" s="58" t="s">
        <v>5</v>
      </c>
      <c r="B20" s="11">
        <f>[16]Dezembro!$J$5</f>
        <v>45</v>
      </c>
      <c r="C20" s="11">
        <f>[16]Dezembro!$J$6</f>
        <v>25.56</v>
      </c>
      <c r="D20" s="11">
        <f>[16]Dezembro!$J$7</f>
        <v>54</v>
      </c>
      <c r="E20" s="11">
        <f>[16]Dezembro!$J$8</f>
        <v>31.319999999999997</v>
      </c>
      <c r="F20" s="11">
        <f>[16]Dezembro!$J$9</f>
        <v>53.64</v>
      </c>
      <c r="G20" s="11">
        <f>[16]Dezembro!$J$10</f>
        <v>24.840000000000003</v>
      </c>
      <c r="H20" s="11">
        <f>[16]Dezembro!$J$11</f>
        <v>21.240000000000002</v>
      </c>
      <c r="I20" s="11">
        <f>[16]Dezembro!$J$12</f>
        <v>53.64</v>
      </c>
      <c r="J20" s="11">
        <f>[16]Dezembro!$J$13</f>
        <v>31.680000000000003</v>
      </c>
      <c r="K20" s="11">
        <f>[16]Dezembro!$J$14</f>
        <v>24.48</v>
      </c>
      <c r="L20" s="11">
        <f>[16]Dezembro!$J$15</f>
        <v>24.12</v>
      </c>
      <c r="M20" s="11">
        <f>[16]Dezembro!$J$16</f>
        <v>25.92</v>
      </c>
      <c r="N20" s="11">
        <f>[16]Dezembro!$J$17</f>
        <v>53.28</v>
      </c>
      <c r="O20" s="11">
        <f>[16]Dezembro!$J$18</f>
        <v>26.64</v>
      </c>
      <c r="P20" s="11">
        <f>[16]Dezembro!$J$19</f>
        <v>35.64</v>
      </c>
      <c r="Q20" s="11">
        <f>[16]Dezembro!$J$20</f>
        <v>39.6</v>
      </c>
      <c r="R20" s="11">
        <f>[16]Dezembro!$J$21</f>
        <v>27</v>
      </c>
      <c r="S20" s="11">
        <f>[16]Dezembro!$J$22</f>
        <v>9</v>
      </c>
      <c r="T20" s="11">
        <f>[16]Dezembro!$J$23</f>
        <v>45</v>
      </c>
      <c r="U20" s="11">
        <f>[16]Dezembro!$J$24</f>
        <v>45.72</v>
      </c>
      <c r="V20" s="11">
        <f>[16]Dezembro!$J$25</f>
        <v>39.96</v>
      </c>
      <c r="W20" s="11">
        <f>[16]Dezembro!$J$26</f>
        <v>24.840000000000003</v>
      </c>
      <c r="X20" s="11">
        <f>[16]Dezembro!$J$27</f>
        <v>26.64</v>
      </c>
      <c r="Y20" s="11">
        <f>[16]Dezembro!$J$28</f>
        <v>17.64</v>
      </c>
      <c r="Z20" s="11">
        <f>[16]Dezembro!$J$29</f>
        <v>31.680000000000003</v>
      </c>
      <c r="AA20" s="11">
        <f>[16]Dezembro!$J$30</f>
        <v>41.04</v>
      </c>
      <c r="AB20" s="11">
        <f>[16]Dezembro!$J$31</f>
        <v>29.52</v>
      </c>
      <c r="AC20" s="11">
        <f>[16]Dezembro!$J$32</f>
        <v>41.76</v>
      </c>
      <c r="AD20" s="11">
        <f>[16]Dezembro!$J$33</f>
        <v>39.6</v>
      </c>
      <c r="AE20" s="11">
        <f>[16]Dezembro!$J$34</f>
        <v>29.52</v>
      </c>
      <c r="AF20" s="11">
        <f>[16]Dezembro!$J$35</f>
        <v>64.8</v>
      </c>
      <c r="AG20" s="15">
        <f t="shared" si="11"/>
        <v>64.8</v>
      </c>
      <c r="AH20" s="126">
        <f t="shared" si="12"/>
        <v>34.978064516129031</v>
      </c>
      <c r="AI20" s="12" t="s">
        <v>47</v>
      </c>
    </row>
    <row r="21" spans="1:38" x14ac:dyDescent="0.2">
      <c r="A21" s="58" t="s">
        <v>43</v>
      </c>
      <c r="B21" s="11">
        <f>[17]Dezembro!$J$5</f>
        <v>51.12</v>
      </c>
      <c r="C21" s="11">
        <f>[17]Dezembro!$J$6</f>
        <v>34.200000000000003</v>
      </c>
      <c r="D21" s="11">
        <f>[17]Dezembro!$J$7</f>
        <v>41.4</v>
      </c>
      <c r="E21" s="11">
        <f>[17]Dezembro!$J$8</f>
        <v>47.519999999999996</v>
      </c>
      <c r="F21" s="11">
        <f>[17]Dezembro!$J$9</f>
        <v>60.12</v>
      </c>
      <c r="G21" s="11">
        <f>[17]Dezembro!$J$10</f>
        <v>37.440000000000005</v>
      </c>
      <c r="H21" s="11">
        <f>[17]Dezembro!$J$11</f>
        <v>23.400000000000002</v>
      </c>
      <c r="I21" s="11">
        <f>[17]Dezembro!$J$12</f>
        <v>62.28</v>
      </c>
      <c r="J21" s="11">
        <f>[17]Dezembro!$J$13</f>
        <v>42.12</v>
      </c>
      <c r="K21" s="11">
        <f>[17]Dezembro!$J$14</f>
        <v>40.32</v>
      </c>
      <c r="L21" s="11">
        <f>[17]Dezembro!$J$15</f>
        <v>34.56</v>
      </c>
      <c r="M21" s="11">
        <f>[17]Dezembro!$J$16</f>
        <v>37.080000000000005</v>
      </c>
      <c r="N21" s="11">
        <f>[17]Dezembro!$J$17</f>
        <v>46.800000000000004</v>
      </c>
      <c r="O21" s="11">
        <f>[17]Dezembro!$J$18</f>
        <v>41.04</v>
      </c>
      <c r="P21" s="11">
        <f>[17]Dezembro!$J$19</f>
        <v>38.519999999999996</v>
      </c>
      <c r="Q21" s="11">
        <f>[17]Dezembro!$J$20</f>
        <v>53.64</v>
      </c>
      <c r="R21" s="11">
        <f>[17]Dezembro!$J$21</f>
        <v>52.2</v>
      </c>
      <c r="S21" s="11">
        <f>[17]Dezembro!$J$22</f>
        <v>32.4</v>
      </c>
      <c r="T21" s="11">
        <f>[17]Dezembro!$J$23</f>
        <v>43.56</v>
      </c>
      <c r="U21" s="11">
        <f>[17]Dezembro!$J$24</f>
        <v>41.76</v>
      </c>
      <c r="V21" s="11">
        <f>[17]Dezembro!$J$25</f>
        <v>40.32</v>
      </c>
      <c r="W21" s="11">
        <f>[17]Dezembro!$J$26</f>
        <v>36.36</v>
      </c>
      <c r="X21" s="11">
        <f>[17]Dezembro!$J$27</f>
        <v>35.28</v>
      </c>
      <c r="Y21" s="11">
        <f>[17]Dezembro!$J$28</f>
        <v>39.24</v>
      </c>
      <c r="Z21" s="11">
        <f>[17]Dezembro!$J$29</f>
        <v>42.480000000000004</v>
      </c>
      <c r="AA21" s="11">
        <f>[17]Dezembro!$J$30</f>
        <v>51.480000000000004</v>
      </c>
      <c r="AB21" s="11">
        <f>[17]Dezembro!$J$31</f>
        <v>77.760000000000005</v>
      </c>
      <c r="AC21" s="11">
        <f>[17]Dezembro!$J$32</f>
        <v>37.800000000000004</v>
      </c>
      <c r="AD21" s="11">
        <f>[17]Dezembro!$J$33</f>
        <v>27.36</v>
      </c>
      <c r="AE21" s="11">
        <f>[17]Dezembro!$J$34</f>
        <v>39.6</v>
      </c>
      <c r="AF21" s="11">
        <f>[17]Dezembro!$J$35</f>
        <v>42.480000000000004</v>
      </c>
      <c r="AG21" s="15">
        <f>MAX(B21:AF21)</f>
        <v>77.760000000000005</v>
      </c>
      <c r="AH21" s="126">
        <f>AVERAGE(B21:AF21)</f>
        <v>42.956129032258062</v>
      </c>
    </row>
    <row r="22" spans="1:38" x14ac:dyDescent="0.2">
      <c r="A22" s="58" t="s">
        <v>6</v>
      </c>
      <c r="B22" s="11">
        <f>[18]Dezembro!$J$5</f>
        <v>39.6</v>
      </c>
      <c r="C22" s="11">
        <f>[18]Dezembro!$J$6</f>
        <v>46.440000000000005</v>
      </c>
      <c r="D22" s="11">
        <f>[18]Dezembro!$J$7</f>
        <v>26.64</v>
      </c>
      <c r="E22" s="11">
        <f>[18]Dezembro!$J$8</f>
        <v>40.32</v>
      </c>
      <c r="F22" s="11">
        <f>[18]Dezembro!$J$9</f>
        <v>39.6</v>
      </c>
      <c r="G22" s="11">
        <f>[18]Dezembro!$J$10</f>
        <v>26.64</v>
      </c>
      <c r="H22" s="11">
        <f>[18]Dezembro!$J$11</f>
        <v>15.840000000000002</v>
      </c>
      <c r="I22" s="11">
        <f>[18]Dezembro!$J$12</f>
        <v>24.48</v>
      </c>
      <c r="J22" s="11">
        <f>[18]Dezembro!$J$13</f>
        <v>51.84</v>
      </c>
      <c r="K22" s="11">
        <f>[18]Dezembro!$J$14</f>
        <v>32.04</v>
      </c>
      <c r="L22" s="11">
        <f>[18]Dezembro!$J$15</f>
        <v>27.36</v>
      </c>
      <c r="M22" s="11">
        <f>[18]Dezembro!$J$16</f>
        <v>28.08</v>
      </c>
      <c r="N22" s="11">
        <f>[18]Dezembro!$J$17</f>
        <v>48.24</v>
      </c>
      <c r="O22" s="11">
        <f>[18]Dezembro!$J$18</f>
        <v>37.800000000000004</v>
      </c>
      <c r="P22" s="11">
        <f>[18]Dezembro!$J$19</f>
        <v>37.800000000000004</v>
      </c>
      <c r="Q22" s="11">
        <f>[18]Dezembro!$J$20</f>
        <v>40.680000000000007</v>
      </c>
      <c r="R22" s="11">
        <f>[18]Dezembro!$J$21</f>
        <v>47.519999999999996</v>
      </c>
      <c r="S22" s="11">
        <f>[18]Dezembro!$J$22</f>
        <v>15.48</v>
      </c>
      <c r="T22" s="11">
        <f>[18]Dezembro!$J$23</f>
        <v>38.880000000000003</v>
      </c>
      <c r="U22" s="11">
        <f>[18]Dezembro!$J$24</f>
        <v>27</v>
      </c>
      <c r="V22" s="11">
        <f>[18]Dezembro!$J$25</f>
        <v>36.36</v>
      </c>
      <c r="W22" s="11">
        <f>[18]Dezembro!$J$26</f>
        <v>36</v>
      </c>
      <c r="X22" s="11">
        <f>[18]Dezembro!$J$27</f>
        <v>16.2</v>
      </c>
      <c r="Y22" s="11">
        <f>[18]Dezembro!$J$28</f>
        <v>22.32</v>
      </c>
      <c r="Z22" s="11">
        <f>[18]Dezembro!$J$29</f>
        <v>30.96</v>
      </c>
      <c r="AA22" s="11">
        <f>[18]Dezembro!$J$30</f>
        <v>55.800000000000004</v>
      </c>
      <c r="AB22" s="11">
        <f>[18]Dezembro!$J$31</f>
        <v>50.4</v>
      </c>
      <c r="AC22" s="11">
        <f>[18]Dezembro!$J$32</f>
        <v>78.48</v>
      </c>
      <c r="AD22" s="11">
        <f>[18]Dezembro!$J$33</f>
        <v>14.4</v>
      </c>
      <c r="AE22" s="11">
        <f>[18]Dezembro!$J$34</f>
        <v>20.88</v>
      </c>
      <c r="AF22" s="11">
        <f>[18]Dezembro!$J$35</f>
        <v>28.08</v>
      </c>
      <c r="AG22" s="15">
        <f t="shared" si="11"/>
        <v>78.48</v>
      </c>
      <c r="AH22" s="126">
        <f t="shared" si="12"/>
        <v>34.908387096774206</v>
      </c>
    </row>
    <row r="23" spans="1:38" x14ac:dyDescent="0.2">
      <c r="A23" s="58" t="s">
        <v>7</v>
      </c>
      <c r="B23" s="11">
        <f>[19]Dezembro!$J$5</f>
        <v>42.84</v>
      </c>
      <c r="C23" s="11">
        <f>[19]Dezembro!$J$6</f>
        <v>28.08</v>
      </c>
      <c r="D23" s="11">
        <f>[19]Dezembro!$J$7</f>
        <v>29.16</v>
      </c>
      <c r="E23" s="11">
        <f>[19]Dezembro!$J$8</f>
        <v>38.159999999999997</v>
      </c>
      <c r="F23" s="11">
        <f>[19]Dezembro!$J$9</f>
        <v>35.64</v>
      </c>
      <c r="G23" s="11">
        <f>[19]Dezembro!$J$10</f>
        <v>29.880000000000003</v>
      </c>
      <c r="H23" s="11">
        <f>[19]Dezembro!$J$11</f>
        <v>26.64</v>
      </c>
      <c r="I23" s="11">
        <f>[19]Dezembro!$J$12</f>
        <v>34.200000000000003</v>
      </c>
      <c r="J23" s="11">
        <f>[19]Dezembro!$J$13</f>
        <v>32.04</v>
      </c>
      <c r="K23" s="11">
        <f>[19]Dezembro!$J$14</f>
        <v>28.08</v>
      </c>
      <c r="L23" s="11">
        <f>[19]Dezembro!$J$15</f>
        <v>48.24</v>
      </c>
      <c r="M23" s="11">
        <f>[19]Dezembro!$J$16</f>
        <v>52.56</v>
      </c>
      <c r="N23" s="11">
        <f>[19]Dezembro!$J$17</f>
        <v>43.2</v>
      </c>
      <c r="O23" s="11">
        <f>[19]Dezembro!$J$18</f>
        <v>42.12</v>
      </c>
      <c r="P23" s="11">
        <f>[19]Dezembro!$J$19</f>
        <v>33.840000000000003</v>
      </c>
      <c r="Q23" s="11">
        <f>[19]Dezembro!$J$20</f>
        <v>31.680000000000003</v>
      </c>
      <c r="R23" s="11">
        <f>[19]Dezembro!$J$21</f>
        <v>23.759999999999998</v>
      </c>
      <c r="S23" s="11">
        <f>[19]Dezembro!$J$22</f>
        <v>47.88</v>
      </c>
      <c r="T23" s="11">
        <f>[19]Dezembro!$J$23</f>
        <v>30.240000000000002</v>
      </c>
      <c r="U23" s="11">
        <f>[19]Dezembro!$J$24</f>
        <v>40.32</v>
      </c>
      <c r="V23" s="11">
        <f>[19]Dezembro!$J$25</f>
        <v>49.680000000000007</v>
      </c>
      <c r="W23" s="11">
        <f>[19]Dezembro!$J$26</f>
        <v>23.040000000000003</v>
      </c>
      <c r="X23" s="11">
        <f>[19]Dezembro!$J$27</f>
        <v>26.64</v>
      </c>
      <c r="Y23" s="11">
        <f>[19]Dezembro!$J$28</f>
        <v>28.44</v>
      </c>
      <c r="Z23" s="11">
        <f>[19]Dezembro!$J$29</f>
        <v>38.519999999999996</v>
      </c>
      <c r="AA23" s="11">
        <f>[19]Dezembro!$J$30</f>
        <v>29.880000000000003</v>
      </c>
      <c r="AB23" s="11">
        <f>[19]Dezembro!$J$31</f>
        <v>30.96</v>
      </c>
      <c r="AC23" s="11">
        <f>[19]Dezembro!$J$32</f>
        <v>32.76</v>
      </c>
      <c r="AD23" s="11">
        <f>[19]Dezembro!$J$33</f>
        <v>28.8</v>
      </c>
      <c r="AE23" s="11">
        <f>[19]Dezembro!$J$34</f>
        <v>24.840000000000003</v>
      </c>
      <c r="AF23" s="11">
        <f>[19]Dezembro!$J$35</f>
        <v>51.12</v>
      </c>
      <c r="AG23" s="15">
        <f t="shared" si="11"/>
        <v>52.56</v>
      </c>
      <c r="AH23" s="126">
        <f t="shared" si="12"/>
        <v>34.943225806451608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[20]Dezembro!$J$5</f>
        <v>*</v>
      </c>
      <c r="C24" s="11" t="str">
        <f>[20]Dezembro!$J$6</f>
        <v>*</v>
      </c>
      <c r="D24" s="11" t="str">
        <f>[20]Dezembro!$J$7</f>
        <v>*</v>
      </c>
      <c r="E24" s="11" t="str">
        <f>[20]Dezembro!$J$8</f>
        <v>*</v>
      </c>
      <c r="F24" s="11" t="str">
        <f>[20]Dezembro!$J$9</f>
        <v>*</v>
      </c>
      <c r="G24" s="11" t="str">
        <f>[20]Dezembro!$J$10</f>
        <v>*</v>
      </c>
      <c r="H24" s="11" t="str">
        <f>[20]Dezembro!$J$11</f>
        <v>*</v>
      </c>
      <c r="I24" s="11" t="str">
        <f>[20]Dezembro!$J$12</f>
        <v>*</v>
      </c>
      <c r="J24" s="11" t="str">
        <f>[20]Dezembro!$J$13</f>
        <v>*</v>
      </c>
      <c r="K24" s="11" t="str">
        <f>[20]Dezembro!$J$14</f>
        <v>*</v>
      </c>
      <c r="L24" s="11" t="str">
        <f>[20]Dezembro!$J$15</f>
        <v>*</v>
      </c>
      <c r="M24" s="11" t="str">
        <f>[20]Dezembro!$J$16</f>
        <v>*</v>
      </c>
      <c r="N24" s="11" t="str">
        <f>[20]Dezembro!$J$17</f>
        <v>*</v>
      </c>
      <c r="O24" s="11" t="str">
        <f>[20]Dezembro!$J$18</f>
        <v>*</v>
      </c>
      <c r="P24" s="11" t="str">
        <f>[20]Dezembro!$J$19</f>
        <v>*</v>
      </c>
      <c r="Q24" s="11" t="str">
        <f>[20]Dezembro!$J$20</f>
        <v>*</v>
      </c>
      <c r="R24" s="11" t="str">
        <f>[20]Dezembro!$J$21</f>
        <v>*</v>
      </c>
      <c r="S24" s="11" t="str">
        <f>[20]Dezembro!$J$22</f>
        <v>*</v>
      </c>
      <c r="T24" s="11" t="str">
        <f>[20]Dezembro!$J$23</f>
        <v>*</v>
      </c>
      <c r="U24" s="11" t="str">
        <f>[20]Dezembro!$J$24</f>
        <v>*</v>
      </c>
      <c r="V24" s="11" t="str">
        <f>[20]Dezembro!$J$25</f>
        <v>*</v>
      </c>
      <c r="W24" s="11" t="str">
        <f>[20]Dezembro!$J$26</f>
        <v>*</v>
      </c>
      <c r="X24" s="11" t="str">
        <f>[20]Dezembro!$J$27</f>
        <v>*</v>
      </c>
      <c r="Y24" s="11" t="str">
        <f>[20]Dezembro!$J$28</f>
        <v>*</v>
      </c>
      <c r="Z24" s="11" t="str">
        <f>[20]Dezembro!$J$29</f>
        <v>*</v>
      </c>
      <c r="AA24" s="11" t="str">
        <f>[20]Dezembro!$J$30</f>
        <v>*</v>
      </c>
      <c r="AB24" s="11" t="str">
        <f>[20]Dezembro!$J$31</f>
        <v>*</v>
      </c>
      <c r="AC24" s="11" t="str">
        <f>[20]Dezembro!$J$32</f>
        <v>*</v>
      </c>
      <c r="AD24" s="11" t="str">
        <f>[20]Dezembro!$J$33</f>
        <v>*</v>
      </c>
      <c r="AE24" s="11" t="str">
        <f>[20]Dezembro!$J$34</f>
        <v>*</v>
      </c>
      <c r="AF24" s="11" t="str">
        <f>[20]Dezembro!$J$35</f>
        <v>*</v>
      </c>
      <c r="AG24" s="93" t="s">
        <v>226</v>
      </c>
      <c r="AH24" s="116" t="s">
        <v>226</v>
      </c>
      <c r="AL24" t="s">
        <v>47</v>
      </c>
    </row>
    <row r="25" spans="1:38" x14ac:dyDescent="0.2">
      <c r="A25" s="58" t="s">
        <v>170</v>
      </c>
      <c r="B25" s="11">
        <f>[21]Dezembro!$J$5</f>
        <v>51.84</v>
      </c>
      <c r="C25" s="11">
        <f>[21]Dezembro!$J$6</f>
        <v>33.840000000000003</v>
      </c>
      <c r="D25" s="11">
        <f>[21]Dezembro!$J$7</f>
        <v>34.56</v>
      </c>
      <c r="E25" s="11">
        <f>[21]Dezembro!$J$8</f>
        <v>37.440000000000005</v>
      </c>
      <c r="F25" s="11">
        <f>[21]Dezembro!$J$9</f>
        <v>38.519999999999996</v>
      </c>
      <c r="G25" s="11">
        <f>[21]Dezembro!$J$10</f>
        <v>28.8</v>
      </c>
      <c r="H25" s="11">
        <f>[21]Dezembro!$J$11</f>
        <v>29.16</v>
      </c>
      <c r="I25" s="11">
        <f>[21]Dezembro!$J$12</f>
        <v>33.840000000000003</v>
      </c>
      <c r="J25" s="11">
        <f>[21]Dezembro!$J$13</f>
        <v>35.64</v>
      </c>
      <c r="K25" s="11">
        <f>[21]Dezembro!$J$14</f>
        <v>21.96</v>
      </c>
      <c r="L25" s="11">
        <f>[21]Dezembro!$J$15</f>
        <v>45.72</v>
      </c>
      <c r="M25" s="11">
        <f>[21]Dezembro!$J$16</f>
        <v>62.28</v>
      </c>
      <c r="N25" s="11">
        <f>[21]Dezembro!$J$17</f>
        <v>25.92</v>
      </c>
      <c r="O25" s="11">
        <f>[21]Dezembro!$J$18</f>
        <v>45.36</v>
      </c>
      <c r="P25" s="11">
        <f>[21]Dezembro!$J$19</f>
        <v>46.800000000000004</v>
      </c>
      <c r="Q25" s="11">
        <f>[21]Dezembro!$J$20</f>
        <v>47.88</v>
      </c>
      <c r="R25" s="11">
        <f>[21]Dezembro!$J$21</f>
        <v>43.2</v>
      </c>
      <c r="S25" s="11">
        <f>[21]Dezembro!$J$22</f>
        <v>27</v>
      </c>
      <c r="T25" s="11">
        <f>[21]Dezembro!$J$23</f>
        <v>37.800000000000004</v>
      </c>
      <c r="U25" s="11">
        <f>[21]Dezembro!$J$24</f>
        <v>52.56</v>
      </c>
      <c r="V25" s="11">
        <f>[21]Dezembro!$J$25</f>
        <v>63.360000000000007</v>
      </c>
      <c r="W25" s="11">
        <f>[21]Dezembro!$J$26</f>
        <v>26.64</v>
      </c>
      <c r="X25" s="11">
        <f>[21]Dezembro!$J$27</f>
        <v>30.96</v>
      </c>
      <c r="Y25" s="11">
        <f>[21]Dezembro!$J$28</f>
        <v>35.64</v>
      </c>
      <c r="Z25" s="11">
        <f>[21]Dezembro!$J$29</f>
        <v>36.36</v>
      </c>
      <c r="AA25" s="11">
        <f>[21]Dezembro!$J$30</f>
        <v>34.200000000000003</v>
      </c>
      <c r="AB25" s="11">
        <f>[21]Dezembro!$J$31</f>
        <v>43.56</v>
      </c>
      <c r="AC25" s="11">
        <f>[21]Dezembro!$J$32</f>
        <v>43.92</v>
      </c>
      <c r="AD25" s="11">
        <f>[21]Dezembro!$J$33</f>
        <v>37.440000000000005</v>
      </c>
      <c r="AE25" s="11">
        <f>[21]Dezembro!$J$34</f>
        <v>20.52</v>
      </c>
      <c r="AF25" s="11">
        <f>[21]Dezembro!$J$35</f>
        <v>68.400000000000006</v>
      </c>
      <c r="AG25" s="15">
        <f t="shared" ref="AG25:AG26" si="13">MAX(B25:AF25)</f>
        <v>68.400000000000006</v>
      </c>
      <c r="AH25" s="126">
        <f t="shared" ref="AH25:AH26" si="14">AVERAGE(B25:AF25)</f>
        <v>39.390967741935491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[22]Dezembro!$J$5</f>
        <v>43.56</v>
      </c>
      <c r="C26" s="11">
        <f>[22]Dezembro!$J$6</f>
        <v>38.519999999999996</v>
      </c>
      <c r="D26" s="11">
        <f>[22]Dezembro!$J$7</f>
        <v>39.96</v>
      </c>
      <c r="E26" s="11">
        <f>[22]Dezembro!$J$8</f>
        <v>37.440000000000005</v>
      </c>
      <c r="F26" s="11">
        <f>[22]Dezembro!$J$9</f>
        <v>43.2</v>
      </c>
      <c r="G26" s="11">
        <f>[22]Dezembro!$J$10</f>
        <v>24.48</v>
      </c>
      <c r="H26" s="11">
        <f>[22]Dezembro!$J$11</f>
        <v>23.040000000000003</v>
      </c>
      <c r="I26" s="11">
        <f>[22]Dezembro!$J$12</f>
        <v>27</v>
      </c>
      <c r="J26" s="11">
        <f>[22]Dezembro!$J$13</f>
        <v>38.519999999999996</v>
      </c>
      <c r="K26" s="11">
        <f>[22]Dezembro!$J$14</f>
        <v>30.96</v>
      </c>
      <c r="L26" s="11">
        <f>[22]Dezembro!$J$15</f>
        <v>47.16</v>
      </c>
      <c r="M26" s="11">
        <f>[22]Dezembro!$J$16</f>
        <v>58.32</v>
      </c>
      <c r="N26" s="11">
        <f>[22]Dezembro!$J$17</f>
        <v>38.880000000000003</v>
      </c>
      <c r="O26" s="11">
        <f>[22]Dezembro!$J$18</f>
        <v>29.880000000000003</v>
      </c>
      <c r="P26" s="11">
        <f>[22]Dezembro!$J$19</f>
        <v>30.96</v>
      </c>
      <c r="Q26" s="11">
        <f>[22]Dezembro!$J$20</f>
        <v>30.6</v>
      </c>
      <c r="R26" s="11">
        <f>[22]Dezembro!$J$21</f>
        <v>35.64</v>
      </c>
      <c r="S26" s="11">
        <f>[22]Dezembro!$J$22</f>
        <v>26.28</v>
      </c>
      <c r="T26" s="11">
        <f>[22]Dezembro!$J$23</f>
        <v>35.64</v>
      </c>
      <c r="U26" s="11">
        <f>[22]Dezembro!$J$24</f>
        <v>39.24</v>
      </c>
      <c r="V26" s="11">
        <f>[22]Dezembro!$J$25</f>
        <v>38.159999999999997</v>
      </c>
      <c r="W26" s="11">
        <f>[22]Dezembro!$J$26</f>
        <v>25.2</v>
      </c>
      <c r="X26" s="11">
        <f>[22]Dezembro!$J$27</f>
        <v>33.119999999999997</v>
      </c>
      <c r="Y26" s="11">
        <f>[22]Dezembro!$J$28</f>
        <v>25.2</v>
      </c>
      <c r="Z26" s="11">
        <f>[22]Dezembro!$J$29</f>
        <v>42.480000000000004</v>
      </c>
      <c r="AA26" s="11">
        <f>[22]Dezembro!$J$30</f>
        <v>29.880000000000003</v>
      </c>
      <c r="AB26" s="11">
        <f>[22]Dezembro!$J$31</f>
        <v>62.639999999999993</v>
      </c>
      <c r="AC26" s="11">
        <f>[22]Dezembro!$J$32</f>
        <v>41.4</v>
      </c>
      <c r="AD26" s="11">
        <f>[22]Dezembro!$J$33</f>
        <v>31.680000000000003</v>
      </c>
      <c r="AE26" s="11">
        <f>[22]Dezembro!$J$34</f>
        <v>30.6</v>
      </c>
      <c r="AF26" s="11">
        <f>[22]Dezembro!$J$35</f>
        <v>49.32</v>
      </c>
      <c r="AG26" s="15">
        <f t="shared" si="13"/>
        <v>62.639999999999993</v>
      </c>
      <c r="AH26" s="126">
        <f t="shared" si="14"/>
        <v>36.418064516129029</v>
      </c>
      <c r="AK26" s="12" t="s">
        <v>47</v>
      </c>
    </row>
    <row r="27" spans="1:38" x14ac:dyDescent="0.2">
      <c r="A27" s="58" t="s">
        <v>8</v>
      </c>
      <c r="B27" s="11">
        <f>[23]Dezembro!$J$5</f>
        <v>43.56</v>
      </c>
      <c r="C27" s="11">
        <f>[23]Dezembro!$J$6</f>
        <v>42.12</v>
      </c>
      <c r="D27" s="11">
        <f>[23]Dezembro!$J$7</f>
        <v>41.4</v>
      </c>
      <c r="E27" s="11">
        <f>[23]Dezembro!$J$8</f>
        <v>41.4</v>
      </c>
      <c r="F27" s="11">
        <f>[23]Dezembro!$J$9</f>
        <v>37.440000000000005</v>
      </c>
      <c r="G27" s="11">
        <f>[23]Dezembro!$J$10</f>
        <v>27.720000000000002</v>
      </c>
      <c r="H27" s="11">
        <f>[23]Dezembro!$J$11</f>
        <v>36.72</v>
      </c>
      <c r="I27" s="11">
        <f>[23]Dezembro!$J$12</f>
        <v>30.240000000000002</v>
      </c>
      <c r="J27" s="11">
        <f>[23]Dezembro!$J$13</f>
        <v>55.080000000000005</v>
      </c>
      <c r="K27" s="11">
        <f>[23]Dezembro!$J$14</f>
        <v>18.36</v>
      </c>
      <c r="L27" s="11">
        <f>[23]Dezembro!$J$15</f>
        <v>34.200000000000003</v>
      </c>
      <c r="M27" s="11">
        <f>[23]Dezembro!$J$16</f>
        <v>59.04</v>
      </c>
      <c r="N27" s="11">
        <f>[23]Dezembro!$J$17</f>
        <v>40.680000000000007</v>
      </c>
      <c r="O27" s="11">
        <f>[23]Dezembro!$J$18</f>
        <v>43.2</v>
      </c>
      <c r="P27" s="11">
        <f>[23]Dezembro!$J$19</f>
        <v>37.800000000000004</v>
      </c>
      <c r="Q27" s="11">
        <f>[23]Dezembro!$J$20</f>
        <v>39.6</v>
      </c>
      <c r="R27" s="11">
        <f>[23]Dezembro!$J$21</f>
        <v>33.119999999999997</v>
      </c>
      <c r="S27" s="11">
        <f>[23]Dezembro!$J$22</f>
        <v>18</v>
      </c>
      <c r="T27" s="11">
        <f>[23]Dezembro!$J$23</f>
        <v>33.119999999999997</v>
      </c>
      <c r="U27" s="11">
        <f>[23]Dezembro!$J$24</f>
        <v>57.960000000000008</v>
      </c>
      <c r="V27" s="11">
        <f>[23]Dezembro!$J$25</f>
        <v>38.159999999999997</v>
      </c>
      <c r="W27" s="11">
        <f>[23]Dezembro!$J$26</f>
        <v>23.759999999999998</v>
      </c>
      <c r="X27" s="11">
        <f>[23]Dezembro!$J$27</f>
        <v>26.64</v>
      </c>
      <c r="Y27" s="11">
        <f>[23]Dezembro!$J$28</f>
        <v>25.2</v>
      </c>
      <c r="Z27" s="11">
        <f>[23]Dezembro!$J$29</f>
        <v>30.96</v>
      </c>
      <c r="AA27" s="11">
        <f>[23]Dezembro!$J$30</f>
        <v>27</v>
      </c>
      <c r="AB27" s="11">
        <f>[23]Dezembro!$J$31</f>
        <v>29.52</v>
      </c>
      <c r="AC27" s="11">
        <f>[23]Dezembro!$J$32</f>
        <v>36</v>
      </c>
      <c r="AD27" s="11">
        <f>[23]Dezembro!$J$33</f>
        <v>22.68</v>
      </c>
      <c r="AE27" s="11">
        <f>[23]Dezembro!$J$34</f>
        <v>25.2</v>
      </c>
      <c r="AF27" s="11">
        <f>[23]Dezembro!$J$35</f>
        <v>57.960000000000008</v>
      </c>
      <c r="AG27" s="15">
        <f t="shared" ref="AG27:AG31" si="15">MAX(B27:AF27)</f>
        <v>59.04</v>
      </c>
      <c r="AH27" s="126">
        <f>AVERAGE(B27:AF27)</f>
        <v>35.930322580645168</v>
      </c>
      <c r="AK27" t="s">
        <v>47</v>
      </c>
    </row>
    <row r="28" spans="1:38" x14ac:dyDescent="0.2">
      <c r="A28" s="58" t="s">
        <v>9</v>
      </c>
      <c r="B28" s="11">
        <f>[24]Dezembro!$J$5</f>
        <v>46.800000000000004</v>
      </c>
      <c r="C28" s="11">
        <f>[24]Dezembro!$J$6</f>
        <v>32.04</v>
      </c>
      <c r="D28" s="11">
        <f>[24]Dezembro!$J$7</f>
        <v>55.080000000000005</v>
      </c>
      <c r="E28" s="11">
        <f>[24]Dezembro!$J$8</f>
        <v>46.440000000000005</v>
      </c>
      <c r="F28" s="11">
        <f>[24]Dezembro!$J$9</f>
        <v>42.480000000000004</v>
      </c>
      <c r="G28" s="11">
        <f>[24]Dezembro!$J$10</f>
        <v>33.840000000000003</v>
      </c>
      <c r="H28" s="11">
        <f>[24]Dezembro!$J$11</f>
        <v>24.840000000000003</v>
      </c>
      <c r="I28" s="11">
        <f>[24]Dezembro!$J$12</f>
        <v>26.28</v>
      </c>
      <c r="J28" s="11">
        <f>[24]Dezembro!$J$13</f>
        <v>38.519999999999996</v>
      </c>
      <c r="K28" s="11">
        <f>[24]Dezembro!$J$14</f>
        <v>19.440000000000001</v>
      </c>
      <c r="L28" s="11">
        <f>[24]Dezembro!$J$15</f>
        <v>47.519999999999996</v>
      </c>
      <c r="M28" s="11">
        <f>[24]Dezembro!$J$16</f>
        <v>44.64</v>
      </c>
      <c r="N28" s="11">
        <f>[24]Dezembro!$J$17</f>
        <v>37.440000000000005</v>
      </c>
      <c r="O28" s="11">
        <f>[24]Dezembro!$J$18</f>
        <v>57.6</v>
      </c>
      <c r="P28" s="11">
        <f>[24]Dezembro!$J$19</f>
        <v>41.04</v>
      </c>
      <c r="Q28" s="11">
        <f>[24]Dezembro!$J$20</f>
        <v>37.440000000000005</v>
      </c>
      <c r="R28" s="11">
        <f>[24]Dezembro!$J$21</f>
        <v>35.64</v>
      </c>
      <c r="S28" s="11">
        <f>[24]Dezembro!$J$22</f>
        <v>25.56</v>
      </c>
      <c r="T28" s="11">
        <f>[24]Dezembro!$J$23</f>
        <v>36.36</v>
      </c>
      <c r="U28" s="11">
        <f>[24]Dezembro!$J$24</f>
        <v>82.08</v>
      </c>
      <c r="V28" s="11">
        <f>[24]Dezembro!$J$25</f>
        <v>50.76</v>
      </c>
      <c r="W28" s="11">
        <f>[24]Dezembro!$J$26</f>
        <v>33.480000000000004</v>
      </c>
      <c r="X28" s="11">
        <f>[24]Dezembro!$J$27</f>
        <v>31.319999999999997</v>
      </c>
      <c r="Y28" s="11">
        <f>[24]Dezembro!$J$28</f>
        <v>25.92</v>
      </c>
      <c r="Z28" s="11">
        <f>[24]Dezembro!$J$29</f>
        <v>29.16</v>
      </c>
      <c r="AA28" s="11">
        <f>[24]Dezembro!$J$30</f>
        <v>61.2</v>
      </c>
      <c r="AB28" s="11">
        <f>[24]Dezembro!$J$31</f>
        <v>35.64</v>
      </c>
      <c r="AC28" s="11">
        <f>[24]Dezembro!$J$32</f>
        <v>33.119999999999997</v>
      </c>
      <c r="AD28" s="11">
        <f>[24]Dezembro!$J$33</f>
        <v>61.560000000000009</v>
      </c>
      <c r="AE28" s="11">
        <f>[24]Dezembro!$J$34</f>
        <v>22.32</v>
      </c>
      <c r="AF28" s="11">
        <f>[24]Dezembro!$J$35</f>
        <v>60.839999999999996</v>
      </c>
      <c r="AG28" s="15">
        <f t="shared" si="15"/>
        <v>82.08</v>
      </c>
      <c r="AH28" s="126">
        <f t="shared" ref="AH28:AH31" si="16">AVERAGE(B28:AF28)</f>
        <v>40.529032258064511</v>
      </c>
      <c r="AK28" t="s">
        <v>47</v>
      </c>
    </row>
    <row r="29" spans="1:38" x14ac:dyDescent="0.2">
      <c r="A29" s="58" t="s">
        <v>42</v>
      </c>
      <c r="B29" s="11">
        <f>[25]Dezembro!$J$5</f>
        <v>34.92</v>
      </c>
      <c r="C29" s="11">
        <f>[25]Dezembro!$J$6</f>
        <v>33.119999999999997</v>
      </c>
      <c r="D29" s="11">
        <f>[25]Dezembro!$J$7</f>
        <v>37.800000000000004</v>
      </c>
      <c r="E29" s="11">
        <f>[25]Dezembro!$J$8</f>
        <v>34.92</v>
      </c>
      <c r="F29" s="11">
        <f>[25]Dezembro!$J$9</f>
        <v>41.4</v>
      </c>
      <c r="G29" s="11">
        <f>[25]Dezembro!$J$10</f>
        <v>19.8</v>
      </c>
      <c r="H29" s="11">
        <f>[25]Dezembro!$J$11</f>
        <v>20.52</v>
      </c>
      <c r="I29" s="11">
        <f>[25]Dezembro!$J$12</f>
        <v>24.12</v>
      </c>
      <c r="J29" s="11">
        <f>[25]Dezembro!$J$13</f>
        <v>34.200000000000003</v>
      </c>
      <c r="K29" s="11">
        <f>[25]Dezembro!$J$14</f>
        <v>21.96</v>
      </c>
      <c r="L29" s="11">
        <f>[25]Dezembro!$J$15</f>
        <v>30.96</v>
      </c>
      <c r="M29" s="11">
        <f>[25]Dezembro!$J$16</f>
        <v>80.64</v>
      </c>
      <c r="N29" s="11">
        <f>[25]Dezembro!$J$17</f>
        <v>42.480000000000004</v>
      </c>
      <c r="O29" s="11">
        <f>[25]Dezembro!$J$18</f>
        <v>50.04</v>
      </c>
      <c r="P29" s="11">
        <f>[25]Dezembro!$J$19</f>
        <v>33.119999999999997</v>
      </c>
      <c r="Q29" s="11">
        <f>[25]Dezembro!$J$20</f>
        <v>48.24</v>
      </c>
      <c r="R29" s="11">
        <f>[25]Dezembro!$J$21</f>
        <v>27</v>
      </c>
      <c r="S29" s="11">
        <f>[25]Dezembro!$J$22</f>
        <v>24.12</v>
      </c>
      <c r="T29" s="11">
        <f>[25]Dezembro!$J$23</f>
        <v>41.04</v>
      </c>
      <c r="U29" s="11">
        <f>[25]Dezembro!$J$24</f>
        <v>32.04</v>
      </c>
      <c r="V29" s="11">
        <f>[25]Dezembro!$J$25</f>
        <v>26.28</v>
      </c>
      <c r="W29" s="11">
        <f>[25]Dezembro!$J$26</f>
        <v>21.96</v>
      </c>
      <c r="X29" s="11">
        <f>[25]Dezembro!$J$27</f>
        <v>22.32</v>
      </c>
      <c r="Y29" s="11">
        <f>[25]Dezembro!$J$28</f>
        <v>26.28</v>
      </c>
      <c r="Z29" s="11">
        <f>[25]Dezembro!$J$29</f>
        <v>31.680000000000003</v>
      </c>
      <c r="AA29" s="11">
        <f>[25]Dezembro!$J$30</f>
        <v>29.52</v>
      </c>
      <c r="AB29" s="11">
        <f>[25]Dezembro!$J$31</f>
        <v>39.6</v>
      </c>
      <c r="AC29" s="11">
        <f>[25]Dezembro!$J$32</f>
        <v>29.16</v>
      </c>
      <c r="AD29" s="11">
        <f>[25]Dezembro!$J$33</f>
        <v>36</v>
      </c>
      <c r="AE29" s="11">
        <f>[25]Dezembro!$J$34</f>
        <v>48.6</v>
      </c>
      <c r="AF29" s="11">
        <f>[25]Dezembro!$J$35</f>
        <v>50.4</v>
      </c>
      <c r="AG29" s="15">
        <f t="shared" si="15"/>
        <v>80.64</v>
      </c>
      <c r="AH29" s="126">
        <f t="shared" si="16"/>
        <v>34.652903225806455</v>
      </c>
      <c r="AK29" t="s">
        <v>47</v>
      </c>
    </row>
    <row r="30" spans="1:38" x14ac:dyDescent="0.2">
      <c r="A30" s="58" t="s">
        <v>10</v>
      </c>
      <c r="B30" s="11">
        <f>[26]Dezembro!$J$5</f>
        <v>45.72</v>
      </c>
      <c r="C30" s="11">
        <f>[26]Dezembro!$J$6</f>
        <v>30.240000000000002</v>
      </c>
      <c r="D30" s="11">
        <f>[26]Dezembro!$J$7</f>
        <v>29.880000000000003</v>
      </c>
      <c r="E30" s="11">
        <f>[26]Dezembro!$J$8</f>
        <v>27</v>
      </c>
      <c r="F30" s="11">
        <f>[26]Dezembro!$J$9</f>
        <v>31.319999999999997</v>
      </c>
      <c r="G30" s="11">
        <f>[26]Dezembro!$J$10</f>
        <v>22.68</v>
      </c>
      <c r="H30" s="11">
        <f>[26]Dezembro!$J$11</f>
        <v>28.44</v>
      </c>
      <c r="I30" s="11">
        <f>[26]Dezembro!$J$12</f>
        <v>28.08</v>
      </c>
      <c r="J30" s="11">
        <f>[26]Dezembro!$J$13</f>
        <v>30.240000000000002</v>
      </c>
      <c r="K30" s="11">
        <f>[26]Dezembro!$J$14</f>
        <v>17.64</v>
      </c>
      <c r="L30" s="11">
        <f>[26]Dezembro!$J$15</f>
        <v>44.64</v>
      </c>
      <c r="M30" s="11">
        <f>[26]Dezembro!$J$16</f>
        <v>39.96</v>
      </c>
      <c r="N30" s="11">
        <f>[26]Dezembro!$J$17</f>
        <v>43.92</v>
      </c>
      <c r="O30" s="11">
        <f>[26]Dezembro!$J$18</f>
        <v>37.800000000000004</v>
      </c>
      <c r="P30" s="11">
        <f>[26]Dezembro!$J$19</f>
        <v>36.36</v>
      </c>
      <c r="Q30" s="11">
        <f>[26]Dezembro!$J$20</f>
        <v>43.56</v>
      </c>
      <c r="R30" s="11">
        <f>[26]Dezembro!$J$21</f>
        <v>30.96</v>
      </c>
      <c r="S30" s="11">
        <f>[26]Dezembro!$J$22</f>
        <v>20.88</v>
      </c>
      <c r="T30" s="11">
        <f>[26]Dezembro!$J$23</f>
        <v>32.76</v>
      </c>
      <c r="U30" s="11">
        <f>[26]Dezembro!$J$24</f>
        <v>61.92</v>
      </c>
      <c r="V30" s="11">
        <f>[26]Dezembro!$J$25</f>
        <v>42.84</v>
      </c>
      <c r="W30" s="11">
        <f>[26]Dezembro!$J$26</f>
        <v>20.88</v>
      </c>
      <c r="X30" s="11">
        <f>[26]Dezembro!$J$27</f>
        <v>24.48</v>
      </c>
      <c r="Y30" s="11">
        <f>[26]Dezembro!$J$28</f>
        <v>25.92</v>
      </c>
      <c r="Z30" s="11">
        <f>[26]Dezembro!$J$29</f>
        <v>33.840000000000003</v>
      </c>
      <c r="AA30" s="11">
        <f>[26]Dezembro!$J$30</f>
        <v>39.6</v>
      </c>
      <c r="AB30" s="11">
        <f>[26]Dezembro!$J$31</f>
        <v>38.519999999999996</v>
      </c>
      <c r="AC30" s="11">
        <f>[26]Dezembro!$J$32</f>
        <v>33.480000000000004</v>
      </c>
      <c r="AD30" s="11">
        <f>[26]Dezembro!$J$33</f>
        <v>54.72</v>
      </c>
      <c r="AE30" s="11">
        <f>[26]Dezembro!$J$34</f>
        <v>27.36</v>
      </c>
      <c r="AF30" s="11">
        <f>[26]Dezembro!$J$35</f>
        <v>36.72</v>
      </c>
      <c r="AG30" s="15">
        <f t="shared" si="15"/>
        <v>61.92</v>
      </c>
      <c r="AH30" s="126">
        <f t="shared" si="16"/>
        <v>34.269677419354842</v>
      </c>
      <c r="AK30" t="s">
        <v>47</v>
      </c>
    </row>
    <row r="31" spans="1:38" x14ac:dyDescent="0.2">
      <c r="A31" s="58" t="s">
        <v>172</v>
      </c>
      <c r="B31" s="11">
        <f>[27]Dezembro!$J$5</f>
        <v>46.800000000000004</v>
      </c>
      <c r="C31" s="11">
        <f>[27]Dezembro!$J$6</f>
        <v>38.159999999999997</v>
      </c>
      <c r="D31" s="11">
        <f>[27]Dezembro!$J$7</f>
        <v>47.519999999999996</v>
      </c>
      <c r="E31" s="11">
        <f>[27]Dezembro!$J$8</f>
        <v>49.32</v>
      </c>
      <c r="F31" s="11">
        <f>[27]Dezembro!$J$9</f>
        <v>45</v>
      </c>
      <c r="G31" s="11">
        <f>[27]Dezembro!$J$10</f>
        <v>30.240000000000002</v>
      </c>
      <c r="H31" s="11">
        <f>[27]Dezembro!$J$11</f>
        <v>29.880000000000003</v>
      </c>
      <c r="I31" s="11">
        <f>[27]Dezembro!$J$12</f>
        <v>36.36</v>
      </c>
      <c r="J31" s="11">
        <f>[27]Dezembro!$J$13</f>
        <v>34.92</v>
      </c>
      <c r="K31" s="11">
        <f>[27]Dezembro!$J$14</f>
        <v>34.200000000000003</v>
      </c>
      <c r="L31" s="11">
        <f>[27]Dezembro!$J$15</f>
        <v>45.72</v>
      </c>
      <c r="M31" s="11">
        <f>[27]Dezembro!$J$16</f>
        <v>73.08</v>
      </c>
      <c r="N31" s="11">
        <f>[27]Dezembro!$J$17</f>
        <v>60.12</v>
      </c>
      <c r="O31" s="11">
        <f>[27]Dezembro!$J$18</f>
        <v>67.319999999999993</v>
      </c>
      <c r="P31" s="11">
        <f>[27]Dezembro!$J$19</f>
        <v>41.76</v>
      </c>
      <c r="Q31" s="11">
        <f>[27]Dezembro!$J$20</f>
        <v>38.519999999999996</v>
      </c>
      <c r="R31" s="11">
        <f>[27]Dezembro!$J$21</f>
        <v>35.64</v>
      </c>
      <c r="S31" s="11">
        <f>[27]Dezembro!$J$22</f>
        <v>23.040000000000003</v>
      </c>
      <c r="T31" s="11">
        <f>[27]Dezembro!$J$23</f>
        <v>45.36</v>
      </c>
      <c r="U31" s="11">
        <f>[27]Dezembro!$J$24</f>
        <v>44.28</v>
      </c>
      <c r="V31" s="11">
        <f>[27]Dezembro!$J$25</f>
        <v>58.680000000000007</v>
      </c>
      <c r="W31" s="11">
        <f>[27]Dezembro!$J$26</f>
        <v>28.8</v>
      </c>
      <c r="X31" s="11">
        <f>[27]Dezembro!$J$27</f>
        <v>33.840000000000003</v>
      </c>
      <c r="Y31" s="11">
        <f>[27]Dezembro!$J$28</f>
        <v>33.480000000000004</v>
      </c>
      <c r="Z31" s="11">
        <f>[27]Dezembro!$J$29</f>
        <v>42.12</v>
      </c>
      <c r="AA31" s="11">
        <f>[27]Dezembro!$J$30</f>
        <v>37.800000000000004</v>
      </c>
      <c r="AB31" s="11">
        <f>[27]Dezembro!$J$31</f>
        <v>39.6</v>
      </c>
      <c r="AC31" s="11">
        <f>[27]Dezembro!$J$32</f>
        <v>36.36</v>
      </c>
      <c r="AD31" s="11">
        <f>[27]Dezembro!$J$33</f>
        <v>33.480000000000004</v>
      </c>
      <c r="AE31" s="11">
        <f>[27]Dezembro!$J$34</f>
        <v>51.84</v>
      </c>
      <c r="AF31" s="11">
        <f>[27]Dezembro!$J$35</f>
        <v>56.16</v>
      </c>
      <c r="AG31" s="15">
        <f t="shared" si="15"/>
        <v>73.08</v>
      </c>
      <c r="AH31" s="126">
        <f t="shared" si="16"/>
        <v>42.561290322580632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[28]Dezembro!$J$5</f>
        <v>*</v>
      </c>
      <c r="C32" s="11" t="str">
        <f>[28]Dezembro!$J$6</f>
        <v>*</v>
      </c>
      <c r="D32" s="11" t="str">
        <f>[28]Dezembro!$J$7</f>
        <v>*</v>
      </c>
      <c r="E32" s="11" t="str">
        <f>[28]Dezembro!$J$8</f>
        <v>*</v>
      </c>
      <c r="F32" s="11" t="str">
        <f>[28]Dezembro!$J$9</f>
        <v>*</v>
      </c>
      <c r="G32" s="11">
        <f>[28]Dezembro!$J$10</f>
        <v>19.8</v>
      </c>
      <c r="H32" s="11">
        <f>[28]Dezembro!$J$11</f>
        <v>14.76</v>
      </c>
      <c r="I32" s="11">
        <f>[28]Dezembro!$J$12</f>
        <v>16.559999999999999</v>
      </c>
      <c r="J32" s="11">
        <f>[28]Dezembro!$J$13</f>
        <v>14.04</v>
      </c>
      <c r="K32" s="11">
        <f>[28]Dezembro!$J$14</f>
        <v>10.08</v>
      </c>
      <c r="L32" s="11">
        <f>[28]Dezembro!$J$15</f>
        <v>2.16</v>
      </c>
      <c r="M32" s="11" t="str">
        <f>[28]Dezembro!$J$16</f>
        <v>*</v>
      </c>
      <c r="N32" s="11" t="str">
        <f>[28]Dezembro!$J$17</f>
        <v>*</v>
      </c>
      <c r="O32" s="11" t="str">
        <f>[28]Dezembro!$J$18</f>
        <v>*</v>
      </c>
      <c r="P32" s="11" t="str">
        <f>[28]Dezembro!$J$19</f>
        <v>*</v>
      </c>
      <c r="Q32" s="11" t="str">
        <f>[28]Dezembro!$J$20</f>
        <v>*</v>
      </c>
      <c r="R32" s="11" t="str">
        <f>[28]Dezembro!$J$21</f>
        <v>*</v>
      </c>
      <c r="S32" s="11" t="str">
        <f>[28]Dezembro!$J$22</f>
        <v>*</v>
      </c>
      <c r="T32" s="11" t="str">
        <f>[28]Dezembro!$J$23</f>
        <v>*</v>
      </c>
      <c r="U32" s="11" t="str">
        <f>[28]Dezembro!$J$24</f>
        <v>*</v>
      </c>
      <c r="V32" s="11" t="str">
        <f>[28]Dezembro!$J$25</f>
        <v>*</v>
      </c>
      <c r="W32" s="11" t="str">
        <f>[28]Dezembro!$J$26</f>
        <v>*</v>
      </c>
      <c r="X32" s="11" t="str">
        <f>[28]Dezembro!$J$27</f>
        <v>*</v>
      </c>
      <c r="Y32" s="11" t="str">
        <f>[28]Dezembro!$J$28</f>
        <v>*</v>
      </c>
      <c r="Z32" s="11" t="str">
        <f>[28]Dezembro!$J$29</f>
        <v>*</v>
      </c>
      <c r="AA32" s="11" t="str">
        <f>[28]Dezembro!$J$30</f>
        <v>*</v>
      </c>
      <c r="AB32" s="11" t="str">
        <f>[28]Dezembro!$J$31</f>
        <v>*</v>
      </c>
      <c r="AC32" s="11" t="str">
        <f>[28]Dezembro!$J$32</f>
        <v>*</v>
      </c>
      <c r="AD32" s="11" t="str">
        <f>[28]Dezembro!$J$33</f>
        <v>*</v>
      </c>
      <c r="AE32" s="11" t="str">
        <f>[28]Dezembro!$J$34</f>
        <v>*</v>
      </c>
      <c r="AF32" s="11" t="str">
        <f>[28]Dezembro!$J$35</f>
        <v>*</v>
      </c>
      <c r="AG32" s="15">
        <f t="shared" ref="AG32" si="17">MAX(B32:AF32)</f>
        <v>19.8</v>
      </c>
      <c r="AH32" s="126">
        <f t="shared" ref="AH32" si="18">AVERAGE(B32:AF32)</f>
        <v>12.899999999999999</v>
      </c>
      <c r="AK32" t="s">
        <v>47</v>
      </c>
    </row>
    <row r="33" spans="1:38" s="5" customFormat="1" x14ac:dyDescent="0.2">
      <c r="A33" s="58" t="s">
        <v>12</v>
      </c>
      <c r="B33" s="11">
        <f>[29]Dezembro!$J$5</f>
        <v>21.6</v>
      </c>
      <c r="C33" s="11">
        <f>[29]Dezembro!$J$6</f>
        <v>26.28</v>
      </c>
      <c r="D33" s="11">
        <f>[29]Dezembro!$J$7</f>
        <v>29.880000000000003</v>
      </c>
      <c r="E33" s="11">
        <f>[29]Dezembro!$J$8</f>
        <v>23.040000000000003</v>
      </c>
      <c r="F33" s="11">
        <f>[29]Dezembro!$J$9</f>
        <v>39.24</v>
      </c>
      <c r="G33" s="11">
        <f>[29]Dezembro!$J$10</f>
        <v>18.720000000000002</v>
      </c>
      <c r="H33" s="11">
        <f>[29]Dezembro!$J$11</f>
        <v>18.720000000000002</v>
      </c>
      <c r="I33" s="11">
        <f>[29]Dezembro!$J$12</f>
        <v>12.6</v>
      </c>
      <c r="J33" s="11">
        <f>[29]Dezembro!$J$13</f>
        <v>38.159999999999997</v>
      </c>
      <c r="K33" s="11">
        <f>[29]Dezembro!$J$14</f>
        <v>16.920000000000002</v>
      </c>
      <c r="L33" s="11">
        <f>[29]Dezembro!$J$15</f>
        <v>27.36</v>
      </c>
      <c r="M33" s="11">
        <f>[29]Dezembro!$J$16</f>
        <v>25.92</v>
      </c>
      <c r="N33" s="11">
        <f>[29]Dezembro!$J$17</f>
        <v>38.159999999999997</v>
      </c>
      <c r="O33" s="11">
        <f>[29]Dezembro!$J$18</f>
        <v>22.32</v>
      </c>
      <c r="P33" s="11">
        <f>[29]Dezembro!$J$19</f>
        <v>45</v>
      </c>
      <c r="Q33" s="11">
        <f>[29]Dezembro!$J$20</f>
        <v>23.400000000000002</v>
      </c>
      <c r="R33" s="11">
        <f>[29]Dezembro!$J$21</f>
        <v>19.079999999999998</v>
      </c>
      <c r="S33" s="11">
        <f>[29]Dezembro!$J$22</f>
        <v>24.12</v>
      </c>
      <c r="T33" s="11">
        <f>[29]Dezembro!$J$23</f>
        <v>17.64</v>
      </c>
      <c r="U33" s="11">
        <f>[29]Dezembro!$J$24</f>
        <v>21.96</v>
      </c>
      <c r="V33" s="11">
        <f>[29]Dezembro!$J$25</f>
        <v>21.240000000000002</v>
      </c>
      <c r="W33" s="11">
        <f>[29]Dezembro!$J$26</f>
        <v>0</v>
      </c>
      <c r="X33" s="11">
        <f>[29]Dezembro!$J$27</f>
        <v>23.400000000000002</v>
      </c>
      <c r="Y33" s="11">
        <f>[29]Dezembro!$J$28</f>
        <v>0</v>
      </c>
      <c r="Z33" s="11">
        <f>[29]Dezembro!$J$29</f>
        <v>39.6</v>
      </c>
      <c r="AA33" s="11">
        <f>[29]Dezembro!$J$30</f>
        <v>27</v>
      </c>
      <c r="AB33" s="11">
        <f>[29]Dezembro!$J$31</f>
        <v>34.92</v>
      </c>
      <c r="AC33" s="11">
        <f>[29]Dezembro!$J$32</f>
        <v>28.8</v>
      </c>
      <c r="AD33" s="11">
        <f>[29]Dezembro!$J$33</f>
        <v>33.480000000000004</v>
      </c>
      <c r="AE33" s="11">
        <f>[29]Dezembro!$J$34</f>
        <v>27.720000000000002</v>
      </c>
      <c r="AF33" s="11">
        <f>[29]Dezembro!$J$35</f>
        <v>39.6</v>
      </c>
      <c r="AG33" s="15">
        <f t="shared" ref="AG33:AG35" si="19">MAX(B33:AF33)</f>
        <v>45</v>
      </c>
      <c r="AH33" s="126">
        <f t="shared" ref="AH33:AH35" si="20">AVERAGE(B33:AF33)</f>
        <v>25.350967741935481</v>
      </c>
      <c r="AK33" s="5" t="s">
        <v>47</v>
      </c>
    </row>
    <row r="34" spans="1:38" x14ac:dyDescent="0.2">
      <c r="A34" s="58" t="s">
        <v>13</v>
      </c>
      <c r="B34" s="11">
        <f>[30]Dezembro!$J$5</f>
        <v>28.44</v>
      </c>
      <c r="C34" s="11">
        <f>[30]Dezembro!$J$6</f>
        <v>34.92</v>
      </c>
      <c r="D34" s="11">
        <f>[30]Dezembro!$J$7</f>
        <v>85.32</v>
      </c>
      <c r="E34" s="11">
        <f>[30]Dezembro!$J$8</f>
        <v>37.440000000000005</v>
      </c>
      <c r="F34" s="11">
        <f>[30]Dezembro!$J$9</f>
        <v>50.04</v>
      </c>
      <c r="G34" s="11">
        <f>[30]Dezembro!$J$10</f>
        <v>33.119999999999997</v>
      </c>
      <c r="H34" s="11">
        <f>[30]Dezembro!$J$11</f>
        <v>19.079999999999998</v>
      </c>
      <c r="I34" s="11">
        <f>[30]Dezembro!$J$12</f>
        <v>23.400000000000002</v>
      </c>
      <c r="J34" s="11">
        <f>[30]Dezembro!$J$13</f>
        <v>52.92</v>
      </c>
      <c r="K34" s="11">
        <f>[30]Dezembro!$J$14</f>
        <v>29.52</v>
      </c>
      <c r="L34" s="11">
        <f>[30]Dezembro!$J$15</f>
        <v>39.6</v>
      </c>
      <c r="M34" s="11">
        <f>[30]Dezembro!$J$16</f>
        <v>24.48</v>
      </c>
      <c r="N34" s="11">
        <f>[30]Dezembro!$J$17</f>
        <v>53.28</v>
      </c>
      <c r="O34" s="11">
        <f>[30]Dezembro!$J$18</f>
        <v>26.64</v>
      </c>
      <c r="P34" s="11">
        <f>[30]Dezembro!$J$19</f>
        <v>42.12</v>
      </c>
      <c r="Q34" s="11">
        <f>[30]Dezembro!$J$20</f>
        <v>66.960000000000008</v>
      </c>
      <c r="R34" s="11">
        <f>[30]Dezembro!$J$21</f>
        <v>44.64</v>
      </c>
      <c r="S34" s="11">
        <f>[30]Dezembro!$J$22</f>
        <v>23.759999999999998</v>
      </c>
      <c r="T34" s="11">
        <f>[30]Dezembro!$J$23</f>
        <v>35.64</v>
      </c>
      <c r="U34" s="11">
        <f>[30]Dezembro!$J$24</f>
        <v>37.800000000000004</v>
      </c>
      <c r="V34" s="11">
        <f>[30]Dezembro!$J$25</f>
        <v>42.480000000000004</v>
      </c>
      <c r="W34" s="11">
        <f>[30]Dezembro!$J$26</f>
        <v>28.08</v>
      </c>
      <c r="X34" s="11">
        <f>[30]Dezembro!$J$27</f>
        <v>25.2</v>
      </c>
      <c r="Y34" s="11">
        <f>[30]Dezembro!$J$28</f>
        <v>22.32</v>
      </c>
      <c r="Z34" s="11">
        <f>[30]Dezembro!$J$29</f>
        <v>28.44</v>
      </c>
      <c r="AA34" s="11">
        <f>[30]Dezembro!$J$30</f>
        <v>19.079999999999998</v>
      </c>
      <c r="AB34" s="11">
        <f>[30]Dezembro!$J$31</f>
        <v>12.96</v>
      </c>
      <c r="AC34" s="11">
        <f>[30]Dezembro!$J$32</f>
        <v>37.440000000000005</v>
      </c>
      <c r="AD34" s="11">
        <f>[30]Dezembro!$J$33</f>
        <v>17.28</v>
      </c>
      <c r="AE34" s="11">
        <f>[30]Dezembro!$J$34</f>
        <v>24.12</v>
      </c>
      <c r="AF34" s="11">
        <f>[30]Dezembro!$J$35</f>
        <v>6.12</v>
      </c>
      <c r="AG34" s="15">
        <f t="shared" si="19"/>
        <v>85.32</v>
      </c>
      <c r="AH34" s="126">
        <f t="shared" si="20"/>
        <v>33.956129032258069</v>
      </c>
      <c r="AK34" t="s">
        <v>47</v>
      </c>
    </row>
    <row r="35" spans="1:38" x14ac:dyDescent="0.2">
      <c r="A35" s="58" t="s">
        <v>173</v>
      </c>
      <c r="B35" s="11">
        <f>[31]Dezembro!$J$5</f>
        <v>48.24</v>
      </c>
      <c r="C35" s="11">
        <f>[31]Dezembro!$J$6</f>
        <v>26.28</v>
      </c>
      <c r="D35" s="11">
        <f>[31]Dezembro!$J$7</f>
        <v>33.480000000000004</v>
      </c>
      <c r="E35" s="11">
        <f>[31]Dezembro!$J$8</f>
        <v>41.4</v>
      </c>
      <c r="F35" s="11">
        <f>[31]Dezembro!$J$9</f>
        <v>45</v>
      </c>
      <c r="G35" s="11">
        <f>[31]Dezembro!$J$10</f>
        <v>22.68</v>
      </c>
      <c r="H35" s="11">
        <f>[31]Dezembro!$J$11</f>
        <v>19.8</v>
      </c>
      <c r="I35" s="11">
        <f>[31]Dezembro!$J$12</f>
        <v>28.44</v>
      </c>
      <c r="J35" s="11">
        <f>[31]Dezembro!$J$13</f>
        <v>20.88</v>
      </c>
      <c r="K35" s="11">
        <f>[31]Dezembro!$J$14</f>
        <v>21.6</v>
      </c>
      <c r="L35" s="11">
        <f>[31]Dezembro!$J$15</f>
        <v>39.24</v>
      </c>
      <c r="M35" s="11">
        <f>[31]Dezembro!$J$16</f>
        <v>57.960000000000008</v>
      </c>
      <c r="N35" s="11">
        <f>[31]Dezembro!$J$17</f>
        <v>33.480000000000004</v>
      </c>
      <c r="O35" s="11">
        <f>[31]Dezembro!$J$18</f>
        <v>32.76</v>
      </c>
      <c r="P35" s="11">
        <f>[31]Dezembro!$J$19</f>
        <v>35.64</v>
      </c>
      <c r="Q35" s="11">
        <f>[31]Dezembro!$J$20</f>
        <v>45.36</v>
      </c>
      <c r="R35" s="11">
        <f>[31]Dezembro!$J$21</f>
        <v>36</v>
      </c>
      <c r="S35" s="11">
        <f>[31]Dezembro!$J$22</f>
        <v>23.040000000000003</v>
      </c>
      <c r="T35" s="11">
        <f>[31]Dezembro!$J$23</f>
        <v>35.28</v>
      </c>
      <c r="U35" s="11">
        <f>[31]Dezembro!$J$24</f>
        <v>34.200000000000003</v>
      </c>
      <c r="V35" s="11">
        <f>[31]Dezembro!$J$25</f>
        <v>45.72</v>
      </c>
      <c r="W35" s="11">
        <f>[31]Dezembro!$J$26</f>
        <v>19.8</v>
      </c>
      <c r="X35" s="11">
        <f>[31]Dezembro!$J$27</f>
        <v>22.68</v>
      </c>
      <c r="Y35" s="11">
        <f>[31]Dezembro!$J$28</f>
        <v>21.96</v>
      </c>
      <c r="Z35" s="11">
        <f>[31]Dezembro!$J$29</f>
        <v>57.24</v>
      </c>
      <c r="AA35" s="11">
        <f>[31]Dezembro!$J$30</f>
        <v>28.8</v>
      </c>
      <c r="AB35" s="11">
        <f>[31]Dezembro!$J$31</f>
        <v>36</v>
      </c>
      <c r="AC35" s="11">
        <f>[31]Dezembro!$J$32</f>
        <v>39.24</v>
      </c>
      <c r="AD35" s="11">
        <f>[31]Dezembro!$J$33</f>
        <v>24.12</v>
      </c>
      <c r="AE35" s="11">
        <f>[31]Dezembro!$J$34</f>
        <v>31.319999999999997</v>
      </c>
      <c r="AF35" s="11">
        <f>[31]Dezembro!$J$35</f>
        <v>55.440000000000005</v>
      </c>
      <c r="AG35" s="15">
        <f t="shared" si="19"/>
        <v>57.960000000000008</v>
      </c>
      <c r="AH35" s="126">
        <f t="shared" si="20"/>
        <v>34.292903225806455</v>
      </c>
    </row>
    <row r="36" spans="1:38" x14ac:dyDescent="0.2">
      <c r="A36" s="58" t="s">
        <v>144</v>
      </c>
      <c r="B36" s="11" t="str">
        <f>[32]Dezembro!$J$5</f>
        <v>*</v>
      </c>
      <c r="C36" s="11" t="str">
        <f>[32]Dezembro!$J$6</f>
        <v>*</v>
      </c>
      <c r="D36" s="11" t="str">
        <f>[32]Dezembro!$J$7</f>
        <v>*</v>
      </c>
      <c r="E36" s="11" t="str">
        <f>[32]Dezembro!$J$8</f>
        <v>*</v>
      </c>
      <c r="F36" s="11" t="str">
        <f>[32]Dezembro!$J$9</f>
        <v>*</v>
      </c>
      <c r="G36" s="11" t="str">
        <f>[32]Dezembro!$J$10</f>
        <v>*</v>
      </c>
      <c r="H36" s="11" t="str">
        <f>[32]Dezembro!$J$11</f>
        <v>*</v>
      </c>
      <c r="I36" s="11" t="str">
        <f>[32]Dezembro!$J$12</f>
        <v>*</v>
      </c>
      <c r="J36" s="11" t="str">
        <f>[32]Dezembro!$J$13</f>
        <v>*</v>
      </c>
      <c r="K36" s="11" t="str">
        <f>[32]Dezembro!$J$14</f>
        <v>*</v>
      </c>
      <c r="L36" s="11" t="str">
        <f>[32]Dezembro!$J$15</f>
        <v>*</v>
      </c>
      <c r="M36" s="11" t="str">
        <f>[32]Dezembro!$J$16</f>
        <v>*</v>
      </c>
      <c r="N36" s="11" t="str">
        <f>[32]Dezembro!$J$17</f>
        <v>*</v>
      </c>
      <c r="O36" s="11" t="str">
        <f>[32]Dezembro!$J$18</f>
        <v>*</v>
      </c>
      <c r="P36" s="11" t="str">
        <f>[32]Dezembro!$J$19</f>
        <v>*</v>
      </c>
      <c r="Q36" s="11" t="str">
        <f>[32]Dezembro!$J$20</f>
        <v>*</v>
      </c>
      <c r="R36" s="11" t="str">
        <f>[32]Dezembro!$J$21</f>
        <v>*</v>
      </c>
      <c r="S36" s="11" t="str">
        <f>[32]Dezembro!$J$22</f>
        <v>*</v>
      </c>
      <c r="T36" s="11" t="str">
        <f>[32]Dezembro!$J$23</f>
        <v>*</v>
      </c>
      <c r="U36" s="11" t="str">
        <f>[32]Dezembro!$J$24</f>
        <v>*</v>
      </c>
      <c r="V36" s="11" t="str">
        <f>[32]Dezembro!$J$25</f>
        <v>*</v>
      </c>
      <c r="W36" s="11" t="str">
        <f>[32]Dezembro!$J$26</f>
        <v>*</v>
      </c>
      <c r="X36" s="11" t="str">
        <f>[32]Dezembro!$J$27</f>
        <v>*</v>
      </c>
      <c r="Y36" s="11" t="str">
        <f>[32]Dezembro!$J$28</f>
        <v>*</v>
      </c>
      <c r="Z36" s="11" t="str">
        <f>[32]Dezembro!$J$29</f>
        <v>*</v>
      </c>
      <c r="AA36" s="11" t="str">
        <f>[32]Dezembro!$J$30</f>
        <v>*</v>
      </c>
      <c r="AB36" s="11" t="str">
        <f>[32]Dezembro!$J$31</f>
        <v>*</v>
      </c>
      <c r="AC36" s="11" t="str">
        <f>[32]Dezembro!$J$32</f>
        <v>*</v>
      </c>
      <c r="AD36" s="11" t="str">
        <f>[32]Dezembro!$J$33</f>
        <v>*</v>
      </c>
      <c r="AE36" s="11" t="str">
        <f>[32]Dezembro!$J$34</f>
        <v>*</v>
      </c>
      <c r="AF36" s="11" t="str">
        <f>[32]Dezembro!$J$35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>
        <f>[33]Dezembro!$J$5</f>
        <v>47.519999999999996</v>
      </c>
      <c r="C37" s="11">
        <f>[33]Dezembro!$J$6</f>
        <v>31.319999999999997</v>
      </c>
      <c r="D37" s="11">
        <f>[33]Dezembro!$J$7</f>
        <v>43.2</v>
      </c>
      <c r="E37" s="11">
        <f>[33]Dezembro!$J$8</f>
        <v>26.28</v>
      </c>
      <c r="F37" s="11">
        <f>[33]Dezembro!$J$9</f>
        <v>53.28</v>
      </c>
      <c r="G37" s="11">
        <f>[33]Dezembro!$J$10</f>
        <v>54.36</v>
      </c>
      <c r="H37" s="11">
        <f>[33]Dezembro!$J$11</f>
        <v>23.400000000000002</v>
      </c>
      <c r="I37" s="11">
        <f>[33]Dezembro!$J$12</f>
        <v>19.8</v>
      </c>
      <c r="J37" s="11">
        <f>[33]Dezembro!$J$13</f>
        <v>35.28</v>
      </c>
      <c r="K37" s="11">
        <f>[33]Dezembro!$J$14</f>
        <v>58.680000000000007</v>
      </c>
      <c r="L37" s="11">
        <f>[33]Dezembro!$J$15</f>
        <v>27.720000000000002</v>
      </c>
      <c r="M37" s="11">
        <f>[33]Dezembro!$J$16</f>
        <v>29.880000000000003</v>
      </c>
      <c r="N37" s="11">
        <f>[33]Dezembro!$J$17</f>
        <v>25.92</v>
      </c>
      <c r="O37" s="11">
        <f>[33]Dezembro!$J$18</f>
        <v>33.119999999999997</v>
      </c>
      <c r="P37" s="11">
        <f>[33]Dezembro!$J$19</f>
        <v>41.76</v>
      </c>
      <c r="Q37" s="11">
        <f>[33]Dezembro!$J$20</f>
        <v>35.64</v>
      </c>
      <c r="R37" s="11">
        <f>[33]Dezembro!$J$21</f>
        <v>52.92</v>
      </c>
      <c r="S37" s="11">
        <f>[33]Dezembro!$J$22</f>
        <v>19.8</v>
      </c>
      <c r="T37" s="11">
        <f>[33]Dezembro!$J$23</f>
        <v>36.72</v>
      </c>
      <c r="U37" s="11">
        <f>[33]Dezembro!$J$24</f>
        <v>28.08</v>
      </c>
      <c r="V37" s="11">
        <f>[33]Dezembro!$J$25</f>
        <v>29.16</v>
      </c>
      <c r="W37" s="11">
        <f>[33]Dezembro!$J$26</f>
        <v>28.44</v>
      </c>
      <c r="X37" s="11">
        <f>[33]Dezembro!$J$27</f>
        <v>36.72</v>
      </c>
      <c r="Y37" s="11">
        <f>[33]Dezembro!$J$28</f>
        <v>18.36</v>
      </c>
      <c r="Z37" s="11">
        <f>[33]Dezembro!$J$29</f>
        <v>28.08</v>
      </c>
      <c r="AA37" s="11">
        <f>[33]Dezembro!$J$30</f>
        <v>23.040000000000003</v>
      </c>
      <c r="AB37" s="11">
        <f>[33]Dezembro!$J$31</f>
        <v>24.840000000000003</v>
      </c>
      <c r="AC37" s="11">
        <f>[33]Dezembro!$J$32</f>
        <v>42.12</v>
      </c>
      <c r="AD37" s="11">
        <f>[33]Dezembro!$J$33</f>
        <v>28.08</v>
      </c>
      <c r="AE37" s="11">
        <f>[33]Dezembro!$J$34</f>
        <v>18</v>
      </c>
      <c r="AF37" s="11">
        <f>[33]Dezembro!$J$35</f>
        <v>38.519999999999996</v>
      </c>
      <c r="AG37" s="15">
        <f t="shared" ref="AG37:AG38" si="21">MAX(B37:AF37)</f>
        <v>58.680000000000007</v>
      </c>
      <c r="AH37" s="126">
        <f t="shared" ref="AH37:AH38" si="22">AVERAGE(B37:AF37)</f>
        <v>33.549677419354843</v>
      </c>
    </row>
    <row r="38" spans="1:38" x14ac:dyDescent="0.2">
      <c r="A38" s="58" t="s">
        <v>174</v>
      </c>
      <c r="B38" s="11">
        <f>[34]Dezembro!$J$5</f>
        <v>32.4</v>
      </c>
      <c r="C38" s="11">
        <f>[34]Dezembro!$J$6</f>
        <v>24.12</v>
      </c>
      <c r="D38" s="11">
        <f>[34]Dezembro!$J$7</f>
        <v>43.2</v>
      </c>
      <c r="E38" s="11">
        <f>[34]Dezembro!$J$8</f>
        <v>37.440000000000005</v>
      </c>
      <c r="F38" s="11">
        <f>[34]Dezembro!$J$9</f>
        <v>28.08</v>
      </c>
      <c r="G38" s="11">
        <f>[34]Dezembro!$J$10</f>
        <v>18.720000000000002</v>
      </c>
      <c r="H38" s="11">
        <f>[34]Dezembro!$J$11</f>
        <v>10.8</v>
      </c>
      <c r="I38" s="11">
        <f>[34]Dezembro!$J$12</f>
        <v>15.840000000000002</v>
      </c>
      <c r="J38" s="11">
        <f>[34]Dezembro!$J$13</f>
        <v>29.52</v>
      </c>
      <c r="K38" s="11">
        <f>[34]Dezembro!$J$14</f>
        <v>31.319999999999997</v>
      </c>
      <c r="L38" s="11">
        <f>[34]Dezembro!$J$15</f>
        <v>21.6</v>
      </c>
      <c r="M38" s="11">
        <f>[34]Dezembro!$J$16</f>
        <v>20.16</v>
      </c>
      <c r="N38" s="11">
        <f>[34]Dezembro!$J$17</f>
        <v>57.6</v>
      </c>
      <c r="O38" s="11">
        <f>[34]Dezembro!$J$18</f>
        <v>27.36</v>
      </c>
      <c r="P38" s="11">
        <f>[34]Dezembro!$J$19</f>
        <v>32.04</v>
      </c>
      <c r="Q38" s="11">
        <f>[34]Dezembro!$J$20</f>
        <v>13.68</v>
      </c>
      <c r="R38" s="11">
        <f>[34]Dezembro!$J$21</f>
        <v>44.64</v>
      </c>
      <c r="S38" s="11">
        <f>[34]Dezembro!$J$22</f>
        <v>18.36</v>
      </c>
      <c r="T38" s="11">
        <f>[34]Dezembro!$J$23</f>
        <v>27</v>
      </c>
      <c r="U38" s="11">
        <f>[34]Dezembro!$J$24</f>
        <v>15.120000000000001</v>
      </c>
      <c r="V38" s="11">
        <f>[34]Dezembro!$J$25</f>
        <v>46.440000000000005</v>
      </c>
      <c r="W38" s="11">
        <f>[34]Dezembro!$J$26</f>
        <v>34.92</v>
      </c>
      <c r="X38" s="11">
        <f>[34]Dezembro!$J$27</f>
        <v>16.2</v>
      </c>
      <c r="Y38" s="11">
        <f>[34]Dezembro!$J$28</f>
        <v>12.24</v>
      </c>
      <c r="Z38" s="11">
        <f>[34]Dezembro!$J$29</f>
        <v>19.079999999999998</v>
      </c>
      <c r="AA38" s="11">
        <f>[34]Dezembro!$J$30</f>
        <v>32.4</v>
      </c>
      <c r="AB38" s="11">
        <f>[34]Dezembro!$J$31</f>
        <v>32.4</v>
      </c>
      <c r="AC38" s="11">
        <f>[34]Dezembro!$J$32</f>
        <v>18.720000000000002</v>
      </c>
      <c r="AD38" s="11">
        <f>[34]Dezembro!$J$33</f>
        <v>38.880000000000003</v>
      </c>
      <c r="AE38" s="11">
        <f>[34]Dezembro!$J$34</f>
        <v>14.76</v>
      </c>
      <c r="AF38" s="11">
        <f>[34]Dezembro!$J$35</f>
        <v>33.119999999999997</v>
      </c>
      <c r="AG38" s="15">
        <f t="shared" si="21"/>
        <v>57.6</v>
      </c>
      <c r="AH38" s="126">
        <f t="shared" si="22"/>
        <v>27.360000000000007</v>
      </c>
      <c r="AK38" t="s">
        <v>47</v>
      </c>
    </row>
    <row r="39" spans="1:38" x14ac:dyDescent="0.2">
      <c r="A39" s="58" t="s">
        <v>15</v>
      </c>
      <c r="B39" s="11" t="str">
        <f>[35]Dezembro!$J$5</f>
        <v>*</v>
      </c>
      <c r="C39" s="11" t="str">
        <f>[35]Dezembro!$J$6</f>
        <v>*</v>
      </c>
      <c r="D39" s="11" t="str">
        <f>[35]Dezembro!$J$7</f>
        <v>*</v>
      </c>
      <c r="E39" s="11" t="str">
        <f>[35]Dezembro!$J$8</f>
        <v>*</v>
      </c>
      <c r="F39" s="11" t="str">
        <f>[35]Dezembro!$J$9</f>
        <v>*</v>
      </c>
      <c r="G39" s="11">
        <f>[35]Dezembro!$J$10</f>
        <v>14.04</v>
      </c>
      <c r="H39" s="11" t="str">
        <f>[35]Dezembro!$J$11</f>
        <v>*</v>
      </c>
      <c r="I39" s="11" t="str">
        <f>[35]Dezembro!$J$12</f>
        <v>*</v>
      </c>
      <c r="J39" s="11" t="str">
        <f>[35]Dezembro!$J$13</f>
        <v>*</v>
      </c>
      <c r="K39" s="11" t="str">
        <f>[35]Dezembro!$J$14</f>
        <v>*</v>
      </c>
      <c r="L39" s="11" t="str">
        <f>[35]Dezembro!$J$15</f>
        <v>*</v>
      </c>
      <c r="M39" s="11" t="str">
        <f>[35]Dezembro!$J$16</f>
        <v>*</v>
      </c>
      <c r="N39" s="11" t="str">
        <f>[35]Dezembro!$J$17</f>
        <v>*</v>
      </c>
      <c r="O39" s="11" t="str">
        <f>[35]Dezembro!$J$18</f>
        <v>*</v>
      </c>
      <c r="P39" s="11" t="str">
        <f>[35]Dezembro!$J$19</f>
        <v>*</v>
      </c>
      <c r="Q39" s="11" t="str">
        <f>[35]Dezembro!$J$20</f>
        <v>*</v>
      </c>
      <c r="R39" s="11" t="str">
        <f>[35]Dezembro!$J$21</f>
        <v>*</v>
      </c>
      <c r="S39" s="11" t="str">
        <f>[35]Dezembro!$J$22</f>
        <v>*</v>
      </c>
      <c r="T39" s="11" t="str">
        <f>[35]Dezembro!$J$23</f>
        <v>*</v>
      </c>
      <c r="U39" s="11" t="str">
        <f>[35]Dezembro!$J$24</f>
        <v>*</v>
      </c>
      <c r="V39" s="11" t="str">
        <f>[35]Dezembro!$J$25</f>
        <v>*</v>
      </c>
      <c r="W39" s="11" t="str">
        <f>[35]Dezembro!$J$26</f>
        <v>*</v>
      </c>
      <c r="X39" s="11" t="str">
        <f>[35]Dezembro!$J$27</f>
        <v>*</v>
      </c>
      <c r="Y39" s="11" t="str">
        <f>[35]Dezembro!$J$28</f>
        <v>*</v>
      </c>
      <c r="Z39" s="11" t="str">
        <f>[35]Dezembro!$J$29</f>
        <v>*</v>
      </c>
      <c r="AA39" s="11" t="str">
        <f>[35]Dezembro!$J$30</f>
        <v>*</v>
      </c>
      <c r="AB39" s="11" t="str">
        <f>[35]Dezembro!$J$31</f>
        <v>*</v>
      </c>
      <c r="AC39" s="11" t="str">
        <f>[35]Dezembro!$J$32</f>
        <v>*</v>
      </c>
      <c r="AD39" s="11" t="str">
        <f>[35]Dezembro!$J$33</f>
        <v>*</v>
      </c>
      <c r="AE39" s="11" t="str">
        <f>[35]Dezembro!$J$34</f>
        <v>*</v>
      </c>
      <c r="AF39" s="11" t="str">
        <f>[35]Dezembro!$J$35</f>
        <v>*</v>
      </c>
      <c r="AG39" s="15">
        <f t="shared" ref="AG39" si="23">MAX(B39:AF39)</f>
        <v>14.04</v>
      </c>
      <c r="AH39" s="126">
        <f t="shared" ref="AH39" si="24">AVERAGE(B39:AF39)</f>
        <v>14.04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[36]Dezembro!$J$5</f>
        <v>46.800000000000004</v>
      </c>
      <c r="C40" s="11">
        <f>[36]Dezembro!$J$6</f>
        <v>20.16</v>
      </c>
      <c r="D40" s="11">
        <f>[36]Dezembro!$J$7</f>
        <v>26.28</v>
      </c>
      <c r="E40" s="11">
        <f>[36]Dezembro!$J$8</f>
        <v>33.840000000000003</v>
      </c>
      <c r="F40" s="11">
        <f>[36]Dezembro!$J$9</f>
        <v>30.6</v>
      </c>
      <c r="G40" s="11">
        <f>[36]Dezembro!$J$10</f>
        <v>25.56</v>
      </c>
      <c r="H40" s="11">
        <f>[36]Dezembro!$J$11</f>
        <v>20.88</v>
      </c>
      <c r="I40" s="11">
        <f>[36]Dezembro!$J$12</f>
        <v>24.12</v>
      </c>
      <c r="J40" s="11">
        <f>[36]Dezembro!$J$13</f>
        <v>32.4</v>
      </c>
      <c r="K40" s="11">
        <f>[36]Dezembro!$J$14</f>
        <v>36</v>
      </c>
      <c r="L40" s="11">
        <f>[36]Dezembro!$J$15</f>
        <v>24.840000000000003</v>
      </c>
      <c r="M40" s="11">
        <f>[36]Dezembro!$J$16</f>
        <v>29.52</v>
      </c>
      <c r="N40" s="11">
        <f>[36]Dezembro!$J$17</f>
        <v>24.12</v>
      </c>
      <c r="O40" s="11">
        <f>[36]Dezembro!$J$18</f>
        <v>27.36</v>
      </c>
      <c r="P40" s="11">
        <f>[36]Dezembro!$J$19</f>
        <v>36.72</v>
      </c>
      <c r="Q40" s="11">
        <f>[36]Dezembro!$J$20</f>
        <v>59.760000000000005</v>
      </c>
      <c r="R40" s="11">
        <f>[36]Dezembro!$J$21</f>
        <v>25.2</v>
      </c>
      <c r="S40" s="11">
        <f>[36]Dezembro!$J$22</f>
        <v>25.56</v>
      </c>
      <c r="T40" s="11">
        <f>[36]Dezembro!$J$23</f>
        <v>24.48</v>
      </c>
      <c r="U40" s="11">
        <f>[36]Dezembro!$J$24</f>
        <v>35.64</v>
      </c>
      <c r="V40" s="11">
        <f>[36]Dezembro!$J$25</f>
        <v>52.2</v>
      </c>
      <c r="W40" s="11">
        <f>[36]Dezembro!$J$26</f>
        <v>24.48</v>
      </c>
      <c r="X40" s="11">
        <f>[36]Dezembro!$J$27</f>
        <v>22.32</v>
      </c>
      <c r="Y40" s="11">
        <f>[36]Dezembro!$J$28</f>
        <v>27.720000000000002</v>
      </c>
      <c r="Z40" s="11">
        <f>[36]Dezembro!$J$29</f>
        <v>34.200000000000003</v>
      </c>
      <c r="AA40" s="11">
        <f>[36]Dezembro!$J$30</f>
        <v>27.36</v>
      </c>
      <c r="AB40" s="11">
        <f>[36]Dezembro!$J$31</f>
        <v>64.08</v>
      </c>
      <c r="AC40" s="11">
        <f>[36]Dezembro!$J$32</f>
        <v>27</v>
      </c>
      <c r="AD40" s="11">
        <f>[36]Dezembro!$J$33</f>
        <v>7.5600000000000005</v>
      </c>
      <c r="AE40" s="11" t="str">
        <f>[36]Dezembro!$J$34</f>
        <v>*</v>
      </c>
      <c r="AF40" s="11" t="str">
        <f>[36]Dezembro!$J$35</f>
        <v>*</v>
      </c>
      <c r="AG40" s="15">
        <f t="shared" ref="AG40:AG41" si="25">MAX(B40:AF40)</f>
        <v>64.08</v>
      </c>
      <c r="AH40" s="126">
        <f t="shared" ref="AH40:AH41" si="26">AVERAGE(B40:AF40)</f>
        <v>30.922758620689663</v>
      </c>
      <c r="AL40" t="s">
        <v>47</v>
      </c>
    </row>
    <row r="41" spans="1:38" x14ac:dyDescent="0.2">
      <c r="A41" s="58" t="s">
        <v>175</v>
      </c>
      <c r="B41" s="11">
        <f>[37]Dezembro!$J$5</f>
        <v>46.800000000000004</v>
      </c>
      <c r="C41" s="11">
        <f>[37]Dezembro!$J$6</f>
        <v>33.480000000000004</v>
      </c>
      <c r="D41" s="11">
        <f>[37]Dezembro!$J$7</f>
        <v>46.440000000000005</v>
      </c>
      <c r="E41" s="11">
        <f>[37]Dezembro!$J$8</f>
        <v>45.72</v>
      </c>
      <c r="F41" s="11">
        <f>[37]Dezembro!$J$9</f>
        <v>65.160000000000011</v>
      </c>
      <c r="G41" s="11">
        <f>[37]Dezembro!$J$10</f>
        <v>23.759999999999998</v>
      </c>
      <c r="H41" s="11">
        <f>[37]Dezembro!$J$11</f>
        <v>21.6</v>
      </c>
      <c r="I41" s="11">
        <f>[37]Dezembro!$J$12</f>
        <v>25.92</v>
      </c>
      <c r="J41" s="11">
        <f>[37]Dezembro!$J$13</f>
        <v>22.68</v>
      </c>
      <c r="K41" s="11">
        <f>[37]Dezembro!$J$14</f>
        <v>34.92</v>
      </c>
      <c r="L41" s="11">
        <f>[37]Dezembro!$J$15</f>
        <v>34.92</v>
      </c>
      <c r="M41" s="11">
        <f>[37]Dezembro!$J$16</f>
        <v>55.800000000000004</v>
      </c>
      <c r="N41" s="11">
        <f>[37]Dezembro!$J$17</f>
        <v>31.319999999999997</v>
      </c>
      <c r="O41" s="11">
        <f>[37]Dezembro!$J$18</f>
        <v>48.24</v>
      </c>
      <c r="P41" s="11">
        <f>[37]Dezembro!$J$19</f>
        <v>42.480000000000004</v>
      </c>
      <c r="Q41" s="11">
        <f>[37]Dezembro!$J$20</f>
        <v>60.12</v>
      </c>
      <c r="R41" s="11">
        <f>[37]Dezembro!$J$21</f>
        <v>38.519999999999996</v>
      </c>
      <c r="S41" s="11">
        <f>[37]Dezembro!$J$22</f>
        <v>30.96</v>
      </c>
      <c r="T41" s="11">
        <f>[37]Dezembro!$J$23</f>
        <v>37.440000000000005</v>
      </c>
      <c r="U41" s="11">
        <f>[37]Dezembro!$J$24</f>
        <v>45.72</v>
      </c>
      <c r="V41" s="11">
        <f>[37]Dezembro!$J$25</f>
        <v>54.36</v>
      </c>
      <c r="W41" s="11">
        <f>[37]Dezembro!$J$26</f>
        <v>20.16</v>
      </c>
      <c r="X41" s="11">
        <f>[37]Dezembro!$J$27</f>
        <v>23.759999999999998</v>
      </c>
      <c r="Y41" s="11">
        <f>[37]Dezembro!$J$28</f>
        <v>28.08</v>
      </c>
      <c r="Z41" s="11">
        <f>[37]Dezembro!$J$29</f>
        <v>60.480000000000004</v>
      </c>
      <c r="AA41" s="11">
        <f>[37]Dezembro!$J$30</f>
        <v>38.159999999999997</v>
      </c>
      <c r="AB41" s="11">
        <f>[37]Dezembro!$J$31</f>
        <v>44.28</v>
      </c>
      <c r="AC41" s="11">
        <f>[37]Dezembro!$J$32</f>
        <v>38.519999999999996</v>
      </c>
      <c r="AD41" s="11">
        <f>[37]Dezembro!$J$33</f>
        <v>25.2</v>
      </c>
      <c r="AE41" s="11">
        <f>[37]Dezembro!$J$34</f>
        <v>21.96</v>
      </c>
      <c r="AF41" s="11">
        <f>[37]Dezembro!$J$35</f>
        <v>42.12</v>
      </c>
      <c r="AG41" s="15">
        <f t="shared" si="25"/>
        <v>65.160000000000011</v>
      </c>
      <c r="AH41" s="126">
        <f t="shared" si="26"/>
        <v>38.357419354838711</v>
      </c>
    </row>
    <row r="42" spans="1:38" x14ac:dyDescent="0.2">
      <c r="A42" s="58" t="s">
        <v>17</v>
      </c>
      <c r="B42" s="11">
        <f>[38]Dezembro!$J$5</f>
        <v>59.760000000000005</v>
      </c>
      <c r="C42" s="11">
        <f>[38]Dezembro!$J$6</f>
        <v>30.96</v>
      </c>
      <c r="D42" s="11">
        <f>[38]Dezembro!$J$7</f>
        <v>28.44</v>
      </c>
      <c r="E42" s="11">
        <f>[38]Dezembro!$J$8</f>
        <v>48.6</v>
      </c>
      <c r="F42" s="11">
        <f>[38]Dezembro!$J$9</f>
        <v>56.16</v>
      </c>
      <c r="G42" s="11">
        <f>[38]Dezembro!$J$10</f>
        <v>23.040000000000003</v>
      </c>
      <c r="H42" s="11">
        <f>[38]Dezembro!$J$11</f>
        <v>19.8</v>
      </c>
      <c r="I42" s="11">
        <f>[38]Dezembro!$J$12</f>
        <v>23.759999999999998</v>
      </c>
      <c r="J42" s="11">
        <f>[38]Dezembro!$J$13</f>
        <v>26.28</v>
      </c>
      <c r="K42" s="11">
        <f>[38]Dezembro!$J$14</f>
        <v>20.88</v>
      </c>
      <c r="L42" s="11">
        <f>[38]Dezembro!$J$15</f>
        <v>40.32</v>
      </c>
      <c r="M42" s="11">
        <f>[38]Dezembro!$J$16</f>
        <v>58.32</v>
      </c>
      <c r="N42" s="11">
        <f>[38]Dezembro!$J$17</f>
        <v>28.08</v>
      </c>
      <c r="O42" s="11">
        <f>[38]Dezembro!$J$18</f>
        <v>40.680000000000007</v>
      </c>
      <c r="P42" s="11">
        <f>[38]Dezembro!$J$19</f>
        <v>51.12</v>
      </c>
      <c r="Q42" s="11">
        <f>[38]Dezembro!$J$20</f>
        <v>41.76</v>
      </c>
      <c r="R42" s="11">
        <f>[38]Dezembro!$J$21</f>
        <v>46.800000000000004</v>
      </c>
      <c r="S42" s="11">
        <f>[38]Dezembro!$J$22</f>
        <v>17.28</v>
      </c>
      <c r="T42" s="11">
        <f>[38]Dezembro!$J$23</f>
        <v>65.160000000000011</v>
      </c>
      <c r="U42" s="11">
        <f>[38]Dezembro!$J$24</f>
        <v>65.160000000000011</v>
      </c>
      <c r="V42" s="11">
        <f>[38]Dezembro!$J$25</f>
        <v>57.24</v>
      </c>
      <c r="W42" s="11">
        <f>[38]Dezembro!$J$26</f>
        <v>26.64</v>
      </c>
      <c r="X42" s="11">
        <f>[38]Dezembro!$J$27</f>
        <v>21.96</v>
      </c>
      <c r="Y42" s="11">
        <f>[38]Dezembro!$J$28</f>
        <v>20.16</v>
      </c>
      <c r="Z42" s="11">
        <f>[38]Dezembro!$J$29</f>
        <v>55.440000000000005</v>
      </c>
      <c r="AA42" s="11">
        <f>[38]Dezembro!$J$30</f>
        <v>36</v>
      </c>
      <c r="AB42" s="11">
        <f>[38]Dezembro!$J$31</f>
        <v>34.200000000000003</v>
      </c>
      <c r="AC42" s="11">
        <f>[38]Dezembro!$J$32</f>
        <v>39.96</v>
      </c>
      <c r="AD42" s="11">
        <f>[38]Dezembro!$J$33</f>
        <v>25.56</v>
      </c>
      <c r="AE42" s="11">
        <f>[38]Dezembro!$J$34</f>
        <v>19.8</v>
      </c>
      <c r="AF42" s="11">
        <f>[38]Dezembro!$J$35</f>
        <v>63.360000000000007</v>
      </c>
      <c r="AG42" s="15">
        <f t="shared" ref="AG42:AG43" si="27">MAX(B42:AF42)</f>
        <v>65.160000000000011</v>
      </c>
      <c r="AH42" s="126">
        <f t="shared" ref="AH42:AH43" si="28">AVERAGE(B42:AF42)</f>
        <v>38.473548387096763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[39]Dezembro!$J$5</f>
        <v>50.4</v>
      </c>
      <c r="C43" s="11">
        <f>[39]Dezembro!$J$6</f>
        <v>39.6</v>
      </c>
      <c r="D43" s="11">
        <f>[39]Dezembro!$J$7</f>
        <v>39.6</v>
      </c>
      <c r="E43" s="11">
        <f>[39]Dezembro!$J$8</f>
        <v>43.2</v>
      </c>
      <c r="F43" s="11">
        <f>[39]Dezembro!$J$9</f>
        <v>63</v>
      </c>
      <c r="G43" s="11">
        <f>[39]Dezembro!$J$10</f>
        <v>25.2</v>
      </c>
      <c r="H43" s="11">
        <f>[39]Dezembro!$J$11</f>
        <v>23.400000000000002</v>
      </c>
      <c r="I43" s="11">
        <f>[39]Dezembro!$J$12</f>
        <v>32.4</v>
      </c>
      <c r="J43" s="11">
        <f>[39]Dezembro!$J$13</f>
        <v>36</v>
      </c>
      <c r="K43" s="11">
        <f>[39]Dezembro!$J$14</f>
        <v>23.759999999999998</v>
      </c>
      <c r="L43" s="11">
        <f>[39]Dezembro!$J$15</f>
        <v>37.440000000000005</v>
      </c>
      <c r="M43" s="11">
        <f>[39]Dezembro!$J$16</f>
        <v>38.159999999999997</v>
      </c>
      <c r="N43" s="11">
        <f>[39]Dezembro!$J$17</f>
        <v>42.84</v>
      </c>
      <c r="O43" s="11">
        <f>[39]Dezembro!$J$18</f>
        <v>42.84</v>
      </c>
      <c r="P43" s="11">
        <f>[39]Dezembro!$J$19</f>
        <v>34.56</v>
      </c>
      <c r="Q43" s="11">
        <f>[39]Dezembro!$J$20</f>
        <v>46.080000000000005</v>
      </c>
      <c r="R43" s="11">
        <f>[39]Dezembro!$J$21</f>
        <v>61.92</v>
      </c>
      <c r="S43" s="11">
        <f>[39]Dezembro!$J$22</f>
        <v>33.840000000000003</v>
      </c>
      <c r="T43" s="11">
        <f>[39]Dezembro!$J$23</f>
        <v>56.519999999999996</v>
      </c>
      <c r="U43" s="11">
        <f>[39]Dezembro!$J$24</f>
        <v>61.560000000000009</v>
      </c>
      <c r="V43" s="11">
        <f>[39]Dezembro!$J$25</f>
        <v>86.4</v>
      </c>
      <c r="W43" s="11">
        <f>[39]Dezembro!$J$26</f>
        <v>21.96</v>
      </c>
      <c r="X43" s="11">
        <f>[39]Dezembro!$J$27</f>
        <v>21.6</v>
      </c>
      <c r="Y43" s="11">
        <f>[39]Dezembro!$J$28</f>
        <v>31.680000000000003</v>
      </c>
      <c r="Z43" s="11">
        <f>[39]Dezembro!$J$29</f>
        <v>25.92</v>
      </c>
      <c r="AA43" s="11">
        <f>[39]Dezembro!$J$30</f>
        <v>42.480000000000004</v>
      </c>
      <c r="AB43" s="11">
        <f>[39]Dezembro!$J$31</f>
        <v>35.28</v>
      </c>
      <c r="AC43" s="11">
        <f>[39]Dezembro!$J$32</f>
        <v>35.28</v>
      </c>
      <c r="AD43" s="11">
        <f>[39]Dezembro!$J$33</f>
        <v>50.04</v>
      </c>
      <c r="AE43" s="11">
        <f>[39]Dezembro!$J$34</f>
        <v>29.52</v>
      </c>
      <c r="AF43" s="11">
        <f>[39]Dezembro!$J$35</f>
        <v>41.04</v>
      </c>
      <c r="AG43" s="93">
        <f t="shared" si="27"/>
        <v>86.4</v>
      </c>
      <c r="AH43" s="116">
        <f t="shared" si="28"/>
        <v>40.436129032258066</v>
      </c>
      <c r="AK43" t="s">
        <v>47</v>
      </c>
      <c r="AL43" s="12" t="s">
        <v>47</v>
      </c>
    </row>
    <row r="44" spans="1:38" x14ac:dyDescent="0.2">
      <c r="A44" s="58" t="s">
        <v>18</v>
      </c>
      <c r="B44" s="11">
        <f>[40]Dezembro!$J$5</f>
        <v>44.28</v>
      </c>
      <c r="C44" s="11">
        <f>[40]Dezembro!$J$6</f>
        <v>37.800000000000004</v>
      </c>
      <c r="D44" s="11">
        <f>[40]Dezembro!$J$7</f>
        <v>65.160000000000011</v>
      </c>
      <c r="E44" s="11">
        <f>[40]Dezembro!$J$8</f>
        <v>47.88</v>
      </c>
      <c r="F44" s="11">
        <f>[40]Dezembro!$J$9</f>
        <v>59.04</v>
      </c>
      <c r="G44" s="11">
        <f>[40]Dezembro!$J$10</f>
        <v>35.28</v>
      </c>
      <c r="H44" s="11">
        <f>[40]Dezembro!$J$11</f>
        <v>23.759999999999998</v>
      </c>
      <c r="I44" s="11">
        <f>[40]Dezembro!$J$12</f>
        <v>44.64</v>
      </c>
      <c r="J44" s="11">
        <f>[40]Dezembro!$J$13</f>
        <v>32.76</v>
      </c>
      <c r="K44" s="11">
        <f>[40]Dezembro!$J$14</f>
        <v>26.28</v>
      </c>
      <c r="L44" s="11">
        <f>[40]Dezembro!$J$15</f>
        <v>35.64</v>
      </c>
      <c r="M44" s="11">
        <f>[40]Dezembro!$J$16</f>
        <v>39.24</v>
      </c>
      <c r="N44" s="11">
        <f>[40]Dezembro!$J$17</f>
        <v>40.32</v>
      </c>
      <c r="O44" s="11">
        <f>[40]Dezembro!$J$18</f>
        <v>50.76</v>
      </c>
      <c r="P44" s="11">
        <f>[40]Dezembro!$J$19</f>
        <v>67.680000000000007</v>
      </c>
      <c r="Q44" s="11">
        <f>[40]Dezembro!$J$20</f>
        <v>55.440000000000005</v>
      </c>
      <c r="R44" s="11">
        <f>[40]Dezembro!$J$21</f>
        <v>37.080000000000005</v>
      </c>
      <c r="S44" s="11">
        <f>[40]Dezembro!$J$22</f>
        <v>27.36</v>
      </c>
      <c r="T44" s="11">
        <f>[40]Dezembro!$J$23</f>
        <v>29.880000000000003</v>
      </c>
      <c r="U44" s="11">
        <f>[40]Dezembro!$J$24</f>
        <v>33.480000000000004</v>
      </c>
      <c r="V44" s="11">
        <f>[40]Dezembro!$J$25</f>
        <v>52.92</v>
      </c>
      <c r="W44" s="11">
        <f>[40]Dezembro!$J$26</f>
        <v>28.8</v>
      </c>
      <c r="X44" s="11">
        <f>[40]Dezembro!$J$27</f>
        <v>19.079999999999998</v>
      </c>
      <c r="Y44" s="11">
        <f>[40]Dezembro!$J$28</f>
        <v>23.759999999999998</v>
      </c>
      <c r="Z44" s="11">
        <f>[40]Dezembro!$J$29</f>
        <v>32.76</v>
      </c>
      <c r="AA44" s="11">
        <f>[40]Dezembro!$J$30</f>
        <v>24.12</v>
      </c>
      <c r="AB44" s="11">
        <f>[40]Dezembro!$J$31</f>
        <v>66.239999999999995</v>
      </c>
      <c r="AC44" s="11">
        <f>[40]Dezembro!$J$32</f>
        <v>43.2</v>
      </c>
      <c r="AD44" s="11">
        <f>[40]Dezembro!$J$33</f>
        <v>23.040000000000003</v>
      </c>
      <c r="AE44" s="11">
        <f>[40]Dezembro!$J$34</f>
        <v>56.519999999999996</v>
      </c>
      <c r="AF44" s="11">
        <f>[40]Dezembro!$J$35</f>
        <v>51.84</v>
      </c>
      <c r="AG44" s="15">
        <f t="shared" ref="AG44" si="29">MAX(B44:AF44)</f>
        <v>67.680000000000007</v>
      </c>
      <c r="AH44" s="126">
        <f t="shared" ref="AH44" si="30">AVERAGE(B44:AF44)</f>
        <v>40.517419354838708</v>
      </c>
      <c r="AK44" t="s">
        <v>47</v>
      </c>
      <c r="AL44" s="12" t="s">
        <v>47</v>
      </c>
    </row>
    <row r="45" spans="1:38" x14ac:dyDescent="0.2">
      <c r="A45" s="58" t="s">
        <v>162</v>
      </c>
      <c r="B45" s="11" t="str">
        <f>[41]Dezembro!$J$5</f>
        <v>*</v>
      </c>
      <c r="C45" s="11" t="str">
        <f>[41]Dezembro!$J$6</f>
        <v>*</v>
      </c>
      <c r="D45" s="11" t="str">
        <f>[41]Dezembro!$J$7</f>
        <v>*</v>
      </c>
      <c r="E45" s="11" t="str">
        <f>[41]Dezembro!$J$8</f>
        <v>*</v>
      </c>
      <c r="F45" s="11" t="str">
        <f>[41]Dezembro!$J$9</f>
        <v>*</v>
      </c>
      <c r="G45" s="11" t="str">
        <f>[41]Dezembro!$J$10</f>
        <v>*</v>
      </c>
      <c r="H45" s="11" t="str">
        <f>[41]Dezembro!$J$11</f>
        <v>*</v>
      </c>
      <c r="I45" s="11" t="str">
        <f>[41]Dezembro!$J$12</f>
        <v>*</v>
      </c>
      <c r="J45" s="11" t="str">
        <f>[41]Dezembro!$J$13</f>
        <v>*</v>
      </c>
      <c r="K45" s="11" t="str">
        <f>[41]Dezembro!$J$14</f>
        <v>*</v>
      </c>
      <c r="L45" s="11" t="str">
        <f>[41]Dezembro!$J$15</f>
        <v>*</v>
      </c>
      <c r="M45" s="11" t="str">
        <f>[41]Dezembro!$J$16</f>
        <v>*</v>
      </c>
      <c r="N45" s="11" t="str">
        <f>[41]Dezembro!$J$17</f>
        <v>*</v>
      </c>
      <c r="O45" s="11" t="str">
        <f>[41]Dezembro!$J$18</f>
        <v>*</v>
      </c>
      <c r="P45" s="11" t="str">
        <f>[41]Dezembro!$J$19</f>
        <v>*</v>
      </c>
      <c r="Q45" s="11" t="str">
        <f>[41]Dezembro!$J$20</f>
        <v>*</v>
      </c>
      <c r="R45" s="11" t="str">
        <f>[41]Dezembro!$J$21</f>
        <v>*</v>
      </c>
      <c r="S45" s="11" t="str">
        <f>[41]Dezembro!$J$22</f>
        <v>*</v>
      </c>
      <c r="T45" s="11" t="str">
        <f>[41]Dezembro!$J$23</f>
        <v>*</v>
      </c>
      <c r="U45" s="11" t="str">
        <f>[41]Dezembro!$J$24</f>
        <v>*</v>
      </c>
      <c r="V45" s="11" t="str">
        <f>[41]Dezembro!$J$25</f>
        <v>*</v>
      </c>
      <c r="W45" s="11" t="str">
        <f>[41]Dezembro!$J$26</f>
        <v>*</v>
      </c>
      <c r="X45" s="11" t="str">
        <f>[41]Dezembro!$J$27</f>
        <v>*</v>
      </c>
      <c r="Y45" s="11" t="str">
        <f>[41]Dezembro!$J$28</f>
        <v>*</v>
      </c>
      <c r="Z45" s="11" t="str">
        <f>[41]Dezembro!$J$29</f>
        <v>*</v>
      </c>
      <c r="AA45" s="11" t="str">
        <f>[41]Dezembro!$J$30</f>
        <v>*</v>
      </c>
      <c r="AB45" s="11" t="str">
        <f>[41]Dezembro!$J$31</f>
        <v>*</v>
      </c>
      <c r="AC45" s="11" t="str">
        <f>[41]Dezembro!$J$32</f>
        <v>*</v>
      </c>
      <c r="AD45" s="11" t="str">
        <f>[41]Dezembro!$J$33</f>
        <v>*</v>
      </c>
      <c r="AE45" s="11" t="str">
        <f>[41]Dezembro!$J$34</f>
        <v>*</v>
      </c>
      <c r="AF45" s="11" t="str">
        <f>[41]Dezembro!$J$35</f>
        <v>*</v>
      </c>
      <c r="AG45" s="93" t="s">
        <v>226</v>
      </c>
      <c r="AH45" s="116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[42]Dezembro!$J$5</f>
        <v>43.92</v>
      </c>
      <c r="C46" s="11">
        <f>[42]Dezembro!$J$6</f>
        <v>25.56</v>
      </c>
      <c r="D46" s="11">
        <f>[42]Dezembro!$J$7</f>
        <v>33.480000000000004</v>
      </c>
      <c r="E46" s="11">
        <f>[42]Dezembro!$J$8</f>
        <v>29.16</v>
      </c>
      <c r="F46" s="11">
        <f>[42]Dezembro!$J$9</f>
        <v>35.64</v>
      </c>
      <c r="G46" s="11">
        <f>[42]Dezembro!$J$10</f>
        <v>24.48</v>
      </c>
      <c r="H46" s="11">
        <f>[42]Dezembro!$J$11</f>
        <v>25.56</v>
      </c>
      <c r="I46" s="11">
        <f>[42]Dezembro!$J$12</f>
        <v>27.720000000000002</v>
      </c>
      <c r="J46" s="11">
        <f>[42]Dezembro!$J$13</f>
        <v>28.44</v>
      </c>
      <c r="K46" s="11">
        <f>[42]Dezembro!$J$14</f>
        <v>15.48</v>
      </c>
      <c r="L46" s="11">
        <f>[42]Dezembro!$J$15</f>
        <v>48.6</v>
      </c>
      <c r="M46" s="11">
        <f>[42]Dezembro!$J$16</f>
        <v>49.680000000000007</v>
      </c>
      <c r="N46" s="11">
        <f>[42]Dezembro!$J$17</f>
        <v>35.28</v>
      </c>
      <c r="O46" s="11">
        <f>[42]Dezembro!$J$18</f>
        <v>38.519999999999996</v>
      </c>
      <c r="P46" s="11">
        <f>[42]Dezembro!$J$19</f>
        <v>44.28</v>
      </c>
      <c r="Q46" s="11">
        <f>[42]Dezembro!$J$20</f>
        <v>38.159999999999997</v>
      </c>
      <c r="R46" s="11">
        <f>[42]Dezembro!$J$21</f>
        <v>24.12</v>
      </c>
      <c r="S46" s="11">
        <f>[42]Dezembro!$J$22</f>
        <v>14.04</v>
      </c>
      <c r="T46" s="11">
        <f>[42]Dezembro!$J$23</f>
        <v>27.36</v>
      </c>
      <c r="U46" s="11">
        <f>[42]Dezembro!$J$24</f>
        <v>41.76</v>
      </c>
      <c r="V46" s="11">
        <f>[42]Dezembro!$J$25</f>
        <v>63.360000000000007</v>
      </c>
      <c r="W46" s="11">
        <f>[42]Dezembro!$J$26</f>
        <v>24.12</v>
      </c>
      <c r="X46" s="11">
        <f>[42]Dezembro!$J$27</f>
        <v>16.559999999999999</v>
      </c>
      <c r="Y46" s="11">
        <f>[42]Dezembro!$J$28</f>
        <v>22.32</v>
      </c>
      <c r="Z46" s="11">
        <f>[42]Dezembro!$J$29</f>
        <v>31.319999999999997</v>
      </c>
      <c r="AA46" s="11">
        <f>[42]Dezembro!$J$30</f>
        <v>30.6</v>
      </c>
      <c r="AB46" s="11">
        <f>[42]Dezembro!$J$31</f>
        <v>31.680000000000003</v>
      </c>
      <c r="AC46" s="11">
        <f>[42]Dezembro!$J$32</f>
        <v>34.200000000000003</v>
      </c>
      <c r="AD46" s="11">
        <f>[42]Dezembro!$J$33</f>
        <v>16.920000000000002</v>
      </c>
      <c r="AE46" s="11">
        <f>[42]Dezembro!$J$34</f>
        <v>11.16</v>
      </c>
      <c r="AF46" s="11">
        <f>[42]Dezembro!$J$35</f>
        <v>56.519999999999996</v>
      </c>
      <c r="AG46" s="15">
        <f t="shared" ref="AG46:AG47" si="31">MAX(B46:AF46)</f>
        <v>63.360000000000007</v>
      </c>
      <c r="AH46" s="126">
        <f t="shared" ref="AH46" si="32">AVERAGE(B46:AF46)</f>
        <v>31.935483870967737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[43]Dezembro!$J$5</f>
        <v>33.840000000000003</v>
      </c>
      <c r="C47" s="11">
        <f>[43]Dezembro!$J$6</f>
        <v>26.28</v>
      </c>
      <c r="D47" s="11">
        <f>[43]Dezembro!$J$7</f>
        <v>36.36</v>
      </c>
      <c r="E47" s="11">
        <f>[43]Dezembro!$J$8</f>
        <v>34.56</v>
      </c>
      <c r="F47" s="11">
        <f>[43]Dezembro!$J$9</f>
        <v>42.480000000000004</v>
      </c>
      <c r="G47" s="11">
        <f>[43]Dezembro!$J$10</f>
        <v>23.040000000000003</v>
      </c>
      <c r="H47" s="11">
        <f>[43]Dezembro!$J$11</f>
        <v>23.040000000000003</v>
      </c>
      <c r="I47" s="11">
        <f>[43]Dezembro!$J$12</f>
        <v>30.6</v>
      </c>
      <c r="J47" s="11">
        <f>[43]Dezembro!$J$13</f>
        <v>42.480000000000004</v>
      </c>
      <c r="K47" s="11">
        <f>[43]Dezembro!$J$14</f>
        <v>21.240000000000002</v>
      </c>
      <c r="L47" s="11">
        <f>[43]Dezembro!$J$15</f>
        <v>29.16</v>
      </c>
      <c r="M47" s="11">
        <f>[43]Dezembro!$J$16</f>
        <v>29.880000000000003</v>
      </c>
      <c r="N47" s="11">
        <f>[43]Dezembro!$J$17</f>
        <v>57.24</v>
      </c>
      <c r="O47" s="11">
        <f>[43]Dezembro!$J$18</f>
        <v>38.880000000000003</v>
      </c>
      <c r="P47" s="11">
        <f>[43]Dezembro!$J$19</f>
        <v>32.76</v>
      </c>
      <c r="Q47" s="11">
        <f>[43]Dezembro!$J$20</f>
        <v>32.4</v>
      </c>
      <c r="R47" s="11">
        <f>[43]Dezembro!$J$21</f>
        <v>33.840000000000003</v>
      </c>
      <c r="S47" s="11">
        <f>[43]Dezembro!$J$22</f>
        <v>29.16</v>
      </c>
      <c r="T47" s="11">
        <f>[43]Dezembro!$J$23</f>
        <v>26.64</v>
      </c>
      <c r="U47" s="11">
        <f>[43]Dezembro!$J$24</f>
        <v>32.4</v>
      </c>
      <c r="V47" s="11">
        <f>[43]Dezembro!$J$25</f>
        <v>47.519999999999996</v>
      </c>
      <c r="W47" s="11">
        <f>[43]Dezembro!$J$26</f>
        <v>20.52</v>
      </c>
      <c r="X47" s="11">
        <f>[43]Dezembro!$J$27</f>
        <v>28.8</v>
      </c>
      <c r="Y47" s="11">
        <f>[43]Dezembro!$J$28</f>
        <v>21.6</v>
      </c>
      <c r="Z47" s="11">
        <f>[43]Dezembro!$J$29</f>
        <v>72</v>
      </c>
      <c r="AA47" s="11">
        <f>[43]Dezembro!$J$30</f>
        <v>30.6</v>
      </c>
      <c r="AB47" s="11">
        <f>[43]Dezembro!$J$31</f>
        <v>59.4</v>
      </c>
      <c r="AC47" s="11">
        <f>[43]Dezembro!$J$32</f>
        <v>35.64</v>
      </c>
      <c r="AD47" s="11">
        <f>[43]Dezembro!$J$33</f>
        <v>17.64</v>
      </c>
      <c r="AE47" s="11">
        <f>[43]Dezembro!$J$34</f>
        <v>28.8</v>
      </c>
      <c r="AF47" s="11">
        <f>[43]Dezembro!$J$35</f>
        <v>54</v>
      </c>
      <c r="AG47" s="15">
        <f t="shared" si="31"/>
        <v>72</v>
      </c>
      <c r="AH47" s="126">
        <f>AVERAGE(B47:AF47)</f>
        <v>34.606451612903214</v>
      </c>
      <c r="AK47" t="s">
        <v>47</v>
      </c>
    </row>
    <row r="48" spans="1:38" x14ac:dyDescent="0.2">
      <c r="A48" s="58" t="s">
        <v>44</v>
      </c>
      <c r="B48" s="11">
        <f>[44]Dezembro!$J$5</f>
        <v>39.96</v>
      </c>
      <c r="C48" s="11">
        <f>[44]Dezembro!$J$6</f>
        <v>28.44</v>
      </c>
      <c r="D48" s="11">
        <f>[44]Dezembro!$J$7</f>
        <v>39.96</v>
      </c>
      <c r="E48" s="11">
        <f>[44]Dezembro!$J$8</f>
        <v>32.04</v>
      </c>
      <c r="F48" s="11">
        <f>[44]Dezembro!$J$9</f>
        <v>37.800000000000004</v>
      </c>
      <c r="G48" s="11">
        <f>[44]Dezembro!$J$10</f>
        <v>41.4</v>
      </c>
      <c r="H48" s="11">
        <f>[44]Dezembro!$J$11</f>
        <v>25.2</v>
      </c>
      <c r="I48" s="11">
        <f>[44]Dezembro!$J$12</f>
        <v>47.88</v>
      </c>
      <c r="J48" s="11">
        <f>[44]Dezembro!$J$13</f>
        <v>60.839999999999996</v>
      </c>
      <c r="K48" s="11">
        <f>[44]Dezembro!$J$14</f>
        <v>29.880000000000003</v>
      </c>
      <c r="L48" s="11">
        <f>[44]Dezembro!$J$15</f>
        <v>36.36</v>
      </c>
      <c r="M48" s="11">
        <f>[44]Dezembro!$J$16</f>
        <v>40.32</v>
      </c>
      <c r="N48" s="11">
        <f>[44]Dezembro!$J$17</f>
        <v>63.360000000000007</v>
      </c>
      <c r="O48" s="11">
        <f>[44]Dezembro!$J$18</f>
        <v>63</v>
      </c>
      <c r="P48" s="11">
        <f>[44]Dezembro!$J$19</f>
        <v>38.519999999999996</v>
      </c>
      <c r="Q48" s="11">
        <f>[44]Dezembro!$J$20</f>
        <v>36.36</v>
      </c>
      <c r="R48" s="11">
        <f>[44]Dezembro!$J$21</f>
        <v>38.159999999999997</v>
      </c>
      <c r="S48" s="11">
        <f>[44]Dezembro!$J$22</f>
        <v>44.28</v>
      </c>
      <c r="T48" s="11">
        <f>[44]Dezembro!$J$23</f>
        <v>44.28</v>
      </c>
      <c r="U48" s="11">
        <f>[44]Dezembro!$J$24</f>
        <v>36</v>
      </c>
      <c r="V48" s="11">
        <f>[44]Dezembro!$J$25</f>
        <v>44.64</v>
      </c>
      <c r="W48" s="11">
        <f>[44]Dezembro!$J$26</f>
        <v>29.52</v>
      </c>
      <c r="X48" s="11">
        <f>[44]Dezembro!$J$27</f>
        <v>28.08</v>
      </c>
      <c r="Y48" s="11">
        <f>[44]Dezembro!$J$28</f>
        <v>21.96</v>
      </c>
      <c r="Z48" s="11">
        <f>[44]Dezembro!$J$29</f>
        <v>40.680000000000007</v>
      </c>
      <c r="AA48" s="11">
        <f>[44]Dezembro!$J$30</f>
        <v>47.88</v>
      </c>
      <c r="AB48" s="11">
        <f>[44]Dezembro!$J$31</f>
        <v>45.72</v>
      </c>
      <c r="AC48" s="11">
        <f>[44]Dezembro!$J$32</f>
        <v>52.92</v>
      </c>
      <c r="AD48" s="11">
        <f>[44]Dezembro!$J$33</f>
        <v>45.36</v>
      </c>
      <c r="AE48" s="11">
        <f>[44]Dezembro!$J$34</f>
        <v>52.92</v>
      </c>
      <c r="AF48" s="11">
        <f>[44]Dezembro!$J$35</f>
        <v>40.32</v>
      </c>
      <c r="AG48" s="15">
        <f>MAX(B48:AF48)</f>
        <v>63.360000000000007</v>
      </c>
      <c r="AH48" s="126">
        <f>AVERAGE(B48:AF48)</f>
        <v>41.098064516129028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[45]Dezembro!$J$5</f>
        <v>*</v>
      </c>
      <c r="C49" s="11" t="str">
        <f>[45]Dezembro!$J$6</f>
        <v>*</v>
      </c>
      <c r="D49" s="11" t="str">
        <f>[45]Dezembro!$J$7</f>
        <v>*</v>
      </c>
      <c r="E49" s="11" t="str">
        <f>[45]Dezembro!$J$8</f>
        <v>*</v>
      </c>
      <c r="F49" s="11" t="str">
        <f>[45]Dezembro!$J$9</f>
        <v>*</v>
      </c>
      <c r="G49" s="11" t="str">
        <f>[45]Dezembro!$J$10</f>
        <v>*</v>
      </c>
      <c r="H49" s="11" t="str">
        <f>[45]Dezembro!$J$11</f>
        <v>*</v>
      </c>
      <c r="I49" s="11" t="str">
        <f>[45]Dezembro!$J$12</f>
        <v>*</v>
      </c>
      <c r="J49" s="11" t="str">
        <f>[45]Dezembro!$J$13</f>
        <v>*</v>
      </c>
      <c r="K49" s="11" t="str">
        <f>[45]Dezembro!$J$14</f>
        <v>*</v>
      </c>
      <c r="L49" s="11" t="str">
        <f>[45]Dezembro!$J$15</f>
        <v>*</v>
      </c>
      <c r="M49" s="11" t="str">
        <f>[45]Dezembro!$J$16</f>
        <v>*</v>
      </c>
      <c r="N49" s="11" t="str">
        <f>[45]Dezembro!$J$17</f>
        <v>*</v>
      </c>
      <c r="O49" s="11" t="str">
        <f>[45]Dezembro!$J$18</f>
        <v>*</v>
      </c>
      <c r="P49" s="11" t="str">
        <f>[45]Dezembro!$J$19</f>
        <v>*</v>
      </c>
      <c r="Q49" s="11" t="str">
        <f>[45]Dezembro!$J$20</f>
        <v>*</v>
      </c>
      <c r="R49" s="11" t="str">
        <f>[45]Dezembro!$J$21</f>
        <v>*</v>
      </c>
      <c r="S49" s="11" t="str">
        <f>[45]Dezembro!$J$22</f>
        <v>*</v>
      </c>
      <c r="T49" s="11" t="str">
        <f>[45]Dezembro!$J$23</f>
        <v>*</v>
      </c>
      <c r="U49" s="11" t="str">
        <f>[45]Dezembro!$J$24</f>
        <v>*</v>
      </c>
      <c r="V49" s="11" t="str">
        <f>[45]Dezembro!$J$25</f>
        <v>*</v>
      </c>
      <c r="W49" s="11" t="str">
        <f>[45]Dezembro!$J$26</f>
        <v>*</v>
      </c>
      <c r="X49" s="11" t="str">
        <f>[45]Dezembro!$J$27</f>
        <v>*</v>
      </c>
      <c r="Y49" s="11" t="str">
        <f>[45]Dezembro!$J$28</f>
        <v>*</v>
      </c>
      <c r="Z49" s="11" t="str">
        <f>[45]Dezembro!$J$29</f>
        <v>*</v>
      </c>
      <c r="AA49" s="11" t="str">
        <f>[45]Dezembro!$J$30</f>
        <v>*</v>
      </c>
      <c r="AB49" s="11" t="str">
        <f>[45]Dezembro!$J$31</f>
        <v>*</v>
      </c>
      <c r="AC49" s="11" t="str">
        <f>[45]Dezembro!$J$32</f>
        <v>*</v>
      </c>
      <c r="AD49" s="11" t="str">
        <f>[45]Dezembro!$J$33</f>
        <v>*</v>
      </c>
      <c r="AE49" s="11" t="str">
        <f>[45]Dezembro!$J$34</f>
        <v>*</v>
      </c>
      <c r="AF49" s="11" t="str">
        <f>[45]Dezembro!$J$35</f>
        <v>*</v>
      </c>
      <c r="AG49" s="15" t="s">
        <v>226</v>
      </c>
      <c r="AH49" s="126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33">MAX(B5:B49)</f>
        <v>59.760000000000005</v>
      </c>
      <c r="C50" s="13">
        <f t="shared" si="33"/>
        <v>55.800000000000004</v>
      </c>
      <c r="D50" s="13">
        <f t="shared" si="33"/>
        <v>85.32</v>
      </c>
      <c r="E50" s="13">
        <f t="shared" si="33"/>
        <v>49.32</v>
      </c>
      <c r="F50" s="13">
        <f t="shared" si="33"/>
        <v>65.160000000000011</v>
      </c>
      <c r="G50" s="13">
        <f t="shared" si="33"/>
        <v>54.36</v>
      </c>
      <c r="H50" s="13">
        <f t="shared" si="33"/>
        <v>36.72</v>
      </c>
      <c r="I50" s="13">
        <f t="shared" si="33"/>
        <v>62.28</v>
      </c>
      <c r="J50" s="13">
        <f t="shared" si="33"/>
        <v>61.2</v>
      </c>
      <c r="K50" s="13">
        <f t="shared" si="33"/>
        <v>58.680000000000007</v>
      </c>
      <c r="L50" s="13">
        <f t="shared" si="33"/>
        <v>48.6</v>
      </c>
      <c r="M50" s="13">
        <f t="shared" si="33"/>
        <v>80.64</v>
      </c>
      <c r="N50" s="13">
        <f t="shared" si="33"/>
        <v>63.360000000000007</v>
      </c>
      <c r="O50" s="13">
        <f t="shared" si="33"/>
        <v>67.319999999999993</v>
      </c>
      <c r="P50" s="13">
        <f t="shared" si="33"/>
        <v>67.680000000000007</v>
      </c>
      <c r="Q50" s="13">
        <f t="shared" si="33"/>
        <v>66.960000000000008</v>
      </c>
      <c r="R50" s="13">
        <f t="shared" si="33"/>
        <v>63.360000000000007</v>
      </c>
      <c r="S50" s="13">
        <f t="shared" si="33"/>
        <v>47.88</v>
      </c>
      <c r="T50" s="13">
        <f t="shared" si="33"/>
        <v>65.160000000000011</v>
      </c>
      <c r="U50" s="13">
        <f t="shared" si="33"/>
        <v>82.08</v>
      </c>
      <c r="V50" s="13">
        <f t="shared" si="33"/>
        <v>86.4</v>
      </c>
      <c r="W50" s="13">
        <f t="shared" si="33"/>
        <v>73.08</v>
      </c>
      <c r="X50" s="13">
        <f t="shared" si="33"/>
        <v>46.440000000000005</v>
      </c>
      <c r="Y50" s="13">
        <f t="shared" si="33"/>
        <v>39.24</v>
      </c>
      <c r="Z50" s="13">
        <f t="shared" si="33"/>
        <v>72</v>
      </c>
      <c r="AA50" s="13">
        <f t="shared" si="33"/>
        <v>61.2</v>
      </c>
      <c r="AB50" s="13">
        <f t="shared" si="33"/>
        <v>77.760000000000005</v>
      </c>
      <c r="AC50" s="13">
        <f t="shared" si="33"/>
        <v>78.48</v>
      </c>
      <c r="AD50" s="13">
        <f t="shared" si="33"/>
        <v>70.56</v>
      </c>
      <c r="AE50" s="13">
        <f t="shared" si="33"/>
        <v>56.519999999999996</v>
      </c>
      <c r="AF50" s="13">
        <f t="shared" si="33"/>
        <v>68.400000000000006</v>
      </c>
      <c r="AG50" s="15">
        <f t="shared" si="33"/>
        <v>86.4</v>
      </c>
      <c r="AH50" s="94">
        <f>AVERAGE(AH5:AH49)</f>
        <v>34.226042483851444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6" t="s">
        <v>97</v>
      </c>
      <c r="U52" s="146"/>
      <c r="V52" s="146"/>
      <c r="W52" s="146"/>
      <c r="X52" s="146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7" t="s">
        <v>98</v>
      </c>
      <c r="U53" s="147"/>
      <c r="V53" s="147"/>
      <c r="W53" s="147"/>
      <c r="X53" s="147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7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7" x14ac:dyDescent="0.2">
      <c r="K66" s="2" t="s">
        <v>47</v>
      </c>
    </row>
    <row r="67" spans="7:37" x14ac:dyDescent="0.2">
      <c r="K67" s="2" t="s">
        <v>47</v>
      </c>
    </row>
    <row r="68" spans="7:37" x14ac:dyDescent="0.2">
      <c r="G68" s="2" t="s">
        <v>47</v>
      </c>
      <c r="H68" s="2" t="s">
        <v>47</v>
      </c>
      <c r="AK68" t="s">
        <v>47</v>
      </c>
    </row>
    <row r="69" spans="7:37" x14ac:dyDescent="0.2">
      <c r="P69" s="2" t="s">
        <v>47</v>
      </c>
    </row>
    <row r="71" spans="7:37" x14ac:dyDescent="0.2">
      <c r="H71" s="2" t="s">
        <v>47</v>
      </c>
      <c r="Z71" s="2" t="s">
        <v>47</v>
      </c>
    </row>
    <row r="72" spans="7:37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2018-11-22T17:22:01Z</cp:lastPrinted>
  <dcterms:created xsi:type="dcterms:W3CDTF">2008-08-15T13:32:29Z</dcterms:created>
  <dcterms:modified xsi:type="dcterms:W3CDTF">2020-06-23T14:45:37Z</dcterms:modified>
</cp:coreProperties>
</file>