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0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8" i="4" l="1"/>
  <c r="AG8" i="7"/>
  <c r="AG8" i="12"/>
  <c r="AH8" i="12"/>
  <c r="AG8" i="6"/>
  <c r="AH8" i="6"/>
  <c r="AH8" i="9"/>
  <c r="AG8" i="9"/>
  <c r="AG8" i="14"/>
  <c r="AH8" i="14"/>
  <c r="AI8" i="14"/>
  <c r="AG8" i="5"/>
  <c r="AH8" i="5"/>
  <c r="AG8" i="8"/>
  <c r="AH8" i="8"/>
  <c r="AH8" i="15"/>
  <c r="AG8" i="15"/>
  <c r="AG13" i="7"/>
  <c r="AH13" i="6"/>
  <c r="AG13" i="6"/>
  <c r="AH13" i="9"/>
  <c r="AG13" i="9"/>
  <c r="AH13" i="12"/>
  <c r="AG13" i="12"/>
  <c r="AG13" i="5"/>
  <c r="AH13" i="5"/>
  <c r="AH13" i="8"/>
  <c r="AG13" i="8"/>
  <c r="AH13" i="15"/>
  <c r="AG13" i="15"/>
  <c r="AG13" i="4"/>
  <c r="AH15" i="14"/>
  <c r="AG15" i="14"/>
  <c r="AI15" i="14"/>
  <c r="AI49" i="14"/>
  <c r="AH49" i="14"/>
  <c r="AG49" i="14"/>
  <c r="AI13" i="14"/>
  <c r="AH13" i="14"/>
  <c r="AG13" i="14"/>
  <c r="AG25" i="7"/>
  <c r="AG9" i="7"/>
  <c r="AG7" i="5" l="1"/>
  <c r="AH7" i="5"/>
  <c r="AG15" i="5"/>
  <c r="AH15" i="5"/>
  <c r="AG7" i="8"/>
  <c r="AH7" i="8"/>
  <c r="AH9" i="12"/>
  <c r="AG9" i="12"/>
  <c r="AH25" i="12"/>
  <c r="AG25" i="12"/>
  <c r="AH7" i="15"/>
  <c r="AG7" i="15"/>
  <c r="AH31" i="15"/>
  <c r="AG31" i="15"/>
  <c r="AI26" i="14"/>
  <c r="AG26" i="14"/>
  <c r="AH26" i="14"/>
  <c r="AI38" i="14"/>
  <c r="AH38" i="14"/>
  <c r="AG38" i="14"/>
  <c r="AG7" i="4"/>
  <c r="AG15" i="4"/>
  <c r="AG31" i="4"/>
  <c r="AG35" i="4"/>
  <c r="AH26" i="5"/>
  <c r="AG26" i="5"/>
  <c r="AH38" i="5"/>
  <c r="AG38" i="5"/>
  <c r="AH9" i="6"/>
  <c r="AG9" i="6"/>
  <c r="AH25" i="6"/>
  <c r="AG25" i="6"/>
  <c r="AG31" i="7"/>
  <c r="AG35" i="7"/>
  <c r="AG26" i="8"/>
  <c r="AH26" i="8"/>
  <c r="AH38" i="8"/>
  <c r="AG38" i="8"/>
  <c r="AH9" i="9"/>
  <c r="AG9" i="9"/>
  <c r="AH25" i="9"/>
  <c r="AG25" i="9"/>
  <c r="AG26" i="15"/>
  <c r="AH26" i="15"/>
  <c r="AH38" i="15"/>
  <c r="AG38" i="15"/>
  <c r="AG9" i="14"/>
  <c r="AH9" i="14"/>
  <c r="AI9" i="14"/>
  <c r="AI25" i="14"/>
  <c r="AH25" i="14"/>
  <c r="AG25" i="14"/>
  <c r="AH31" i="8"/>
  <c r="AG31" i="8"/>
  <c r="AG26" i="4"/>
  <c r="AG38" i="4"/>
  <c r="AH9" i="5"/>
  <c r="AG9" i="5"/>
  <c r="AH25" i="5"/>
  <c r="AG25" i="5"/>
  <c r="AG7" i="7"/>
  <c r="AG15" i="7"/>
  <c r="AG26" i="7"/>
  <c r="AG38" i="7"/>
  <c r="AH9" i="8"/>
  <c r="AG9" i="8"/>
  <c r="AH25" i="8"/>
  <c r="AG25" i="8"/>
  <c r="AG7" i="12"/>
  <c r="AH7" i="12"/>
  <c r="AH15" i="12"/>
  <c r="AG15" i="12"/>
  <c r="AH31" i="12"/>
  <c r="AG31" i="12"/>
  <c r="AG35" i="12"/>
  <c r="AH35" i="12"/>
  <c r="AH9" i="15"/>
  <c r="AG9" i="15"/>
  <c r="AH25" i="15"/>
  <c r="AG25" i="15"/>
  <c r="AH31" i="5"/>
  <c r="AG31" i="5"/>
  <c r="AG35" i="5"/>
  <c r="AH35" i="5"/>
  <c r="AG26" i="6"/>
  <c r="AH26" i="6"/>
  <c r="AH38" i="6"/>
  <c r="AG38" i="6"/>
  <c r="AH15" i="8"/>
  <c r="AG15" i="8"/>
  <c r="AH35" i="8"/>
  <c r="AG35" i="8"/>
  <c r="AH26" i="9"/>
  <c r="AG26" i="9"/>
  <c r="AH38" i="9"/>
  <c r="AG38" i="9"/>
  <c r="AG15" i="15"/>
  <c r="AH15" i="15"/>
  <c r="AG35" i="15"/>
  <c r="AH35" i="15"/>
  <c r="AG9" i="4"/>
  <c r="AG25" i="4"/>
  <c r="AG7" i="6"/>
  <c r="AH7" i="6"/>
  <c r="AH15" i="6"/>
  <c r="AG15" i="6"/>
  <c r="AH31" i="6"/>
  <c r="AG31" i="6"/>
  <c r="AG35" i="6"/>
  <c r="AH35" i="6"/>
  <c r="AG7" i="9"/>
  <c r="AH7" i="9"/>
  <c r="AG15" i="9"/>
  <c r="AH15" i="9"/>
  <c r="AH31" i="9"/>
  <c r="AG31" i="9"/>
  <c r="AG35" i="9"/>
  <c r="AH35" i="9"/>
  <c r="AG26" i="12"/>
  <c r="AH26" i="12"/>
  <c r="AH38" i="12"/>
  <c r="AG38" i="12"/>
  <c r="AG7" i="14"/>
  <c r="AI7" i="14"/>
  <c r="AH7" i="14"/>
  <c r="AG31" i="14"/>
  <c r="AI31" i="14"/>
  <c r="AH31" i="14"/>
  <c r="AH35" i="14"/>
  <c r="AI35" i="14"/>
  <c r="AG35" i="14"/>
  <c r="AG49" i="9"/>
  <c r="AH49" i="9"/>
  <c r="AG49" i="8"/>
  <c r="AH49" i="8"/>
  <c r="AG49" i="7"/>
  <c r="AI20" i="14"/>
  <c r="AG22" i="14"/>
  <c r="AH22" i="14"/>
  <c r="AI22" i="14"/>
  <c r="AH41" i="8"/>
  <c r="AG43" i="7" l="1"/>
  <c r="AH43" i="9"/>
  <c r="AG41" i="4"/>
  <c r="AH41" i="12"/>
  <c r="AG41" i="14"/>
  <c r="AG43" i="4"/>
  <c r="AH41" i="5"/>
  <c r="AH43" i="8"/>
  <c r="AH43" i="12"/>
  <c r="AG43" i="14"/>
  <c r="AH43" i="6"/>
  <c r="AG41" i="7"/>
  <c r="AH41" i="9"/>
  <c r="AH43" i="15"/>
  <c r="AI41" i="14"/>
  <c r="AH43" i="14"/>
  <c r="AH43" i="5"/>
  <c r="AH41" i="6"/>
  <c r="AH41" i="15"/>
  <c r="AI43" i="14"/>
  <c r="AH41" i="14"/>
  <c r="AG43" i="15"/>
  <c r="AG41" i="15"/>
  <c r="AG43" i="12"/>
  <c r="AG41" i="12"/>
  <c r="AG43" i="9"/>
  <c r="AG41" i="9"/>
  <c r="AG43" i="8"/>
  <c r="AG41" i="8"/>
  <c r="AG43" i="6"/>
  <c r="AG41" i="6"/>
  <c r="AG43" i="5"/>
  <c r="AG41" i="5"/>
  <c r="AI47" i="14" l="1"/>
  <c r="AG46" i="6" l="1"/>
  <c r="AG27" i="7"/>
  <c r="AG39" i="7"/>
  <c r="AG46" i="7"/>
  <c r="AG23" i="8"/>
  <c r="AH39" i="6"/>
  <c r="AH22" i="8"/>
  <c r="AG40" i="14"/>
  <c r="AH17" i="5"/>
  <c r="AG40" i="6"/>
  <c r="AG28" i="8"/>
  <c r="AH29" i="8"/>
  <c r="AG39" i="8"/>
  <c r="AH42" i="8"/>
  <c r="AG44" i="8"/>
  <c r="AG47" i="8"/>
  <c r="AG28" i="9"/>
  <c r="AH29" i="9"/>
  <c r="AG39" i="9"/>
  <c r="AH42" i="9"/>
  <c r="AG47" i="9"/>
  <c r="AG28" i="12"/>
  <c r="AH29" i="12"/>
  <c r="AH42" i="12"/>
  <c r="AG47" i="12"/>
  <c r="AG28" i="15"/>
  <c r="AH29" i="15"/>
  <c r="AH42" i="15"/>
  <c r="AG44" i="15"/>
  <c r="AG47" i="15"/>
  <c r="AI28" i="14"/>
  <c r="AG29" i="14"/>
  <c r="AG27" i="5"/>
  <c r="AG29" i="5"/>
  <c r="AH39" i="5"/>
  <c r="AG46" i="5"/>
  <c r="AH27" i="6"/>
  <c r="AG33" i="6"/>
  <c r="AG39" i="6"/>
  <c r="AH40" i="6"/>
  <c r="AH23" i="8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8" i="8"/>
  <c r="AG18" i="5"/>
  <c r="AH18" i="9"/>
  <c r="AH18" i="12"/>
  <c r="AH18" i="15"/>
  <c r="AG18" i="14"/>
  <c r="AH18" i="8"/>
  <c r="AG17" i="9"/>
  <c r="AG17" i="12"/>
  <c r="AG17" i="15"/>
  <c r="AG5" i="7"/>
  <c r="AH5" i="8"/>
  <c r="AG5" i="9"/>
  <c r="AG5" i="12"/>
  <c r="AG5" i="15"/>
  <c r="AH49" i="6"/>
  <c r="AG44" i="7"/>
  <c r="AG47" i="14"/>
  <c r="AH23" i="6"/>
  <c r="AG28" i="6"/>
  <c r="AH28" i="8"/>
  <c r="AH33" i="8"/>
  <c r="AH40" i="8"/>
  <c r="AH47" i="8"/>
  <c r="AH28" i="9"/>
  <c r="AH17" i="12"/>
  <c r="AH28" i="12"/>
  <c r="AH33" i="12"/>
  <c r="AH47" i="12"/>
  <c r="AH17" i="15"/>
  <c r="AH21" i="15"/>
  <c r="AH28" i="15"/>
  <c r="AH33" i="15"/>
  <c r="AH40" i="15"/>
  <c r="AH47" i="15"/>
  <c r="AI17" i="14"/>
  <c r="AH21" i="14"/>
  <c r="AG27" i="14"/>
  <c r="AH28" i="14"/>
  <c r="AI29" i="14"/>
  <c r="AH42" i="14"/>
  <c r="AH44" i="6"/>
  <c r="AG23" i="7"/>
  <c r="AH23" i="5"/>
  <c r="AG33" i="5"/>
  <c r="AH44" i="5"/>
  <c r="AH49" i="5"/>
  <c r="AH17" i="9"/>
  <c r="AH21" i="9"/>
  <c r="AH33" i="9"/>
  <c r="AH40" i="9"/>
  <c r="AH47" i="9"/>
  <c r="AH21" i="12"/>
  <c r="AH40" i="12"/>
  <c r="AG17" i="5"/>
  <c r="AH17" i="8"/>
  <c r="AH20" i="8"/>
  <c r="AH21" i="8"/>
  <c r="AH18" i="5"/>
  <c r="AG21" i="5"/>
  <c r="AH22" i="5"/>
  <c r="AG28" i="5"/>
  <c r="AH29" i="5"/>
  <c r="AG39" i="5"/>
  <c r="AH42" i="5"/>
  <c r="AG47" i="5"/>
  <c r="AG17" i="6"/>
  <c r="AH18" i="6"/>
  <c r="AG21" i="6"/>
  <c r="AH22" i="6"/>
  <c r="AG23" i="6"/>
  <c r="AH29" i="6"/>
  <c r="AH42" i="6"/>
  <c r="AG44" i="6"/>
  <c r="AG47" i="6"/>
  <c r="AG18" i="7"/>
  <c r="AG22" i="7"/>
  <c r="AG29" i="7"/>
  <c r="AG42" i="7"/>
  <c r="AG17" i="8"/>
  <c r="AG21" i="8"/>
  <c r="AG27" i="8"/>
  <c r="AG29" i="8"/>
  <c r="AH39" i="8"/>
  <c r="AG46" i="8"/>
  <c r="AG18" i="9"/>
  <c r="AG20" i="9"/>
  <c r="AG22" i="9"/>
  <c r="AG27" i="9"/>
  <c r="AG29" i="9"/>
  <c r="AH39" i="9"/>
  <c r="AG46" i="9"/>
  <c r="AG18" i="12"/>
  <c r="AG20" i="12"/>
  <c r="AG22" i="12"/>
  <c r="AG27" i="12"/>
  <c r="AG29" i="12"/>
  <c r="AG46" i="12"/>
  <c r="AG18" i="15"/>
  <c r="AG20" i="15"/>
  <c r="AG22" i="15"/>
  <c r="AG27" i="15"/>
  <c r="AG40" i="15"/>
  <c r="AG46" i="15"/>
  <c r="AG20" i="14"/>
  <c r="AI21" i="14"/>
  <c r="AI27" i="14"/>
  <c r="AG28" i="14"/>
  <c r="AG33" i="14"/>
  <c r="AH40" i="14"/>
  <c r="AI42" i="14"/>
  <c r="AH21" i="5"/>
  <c r="AH28" i="5"/>
  <c r="AH33" i="5"/>
  <c r="AH40" i="5"/>
  <c r="AH47" i="5"/>
  <c r="AH17" i="6"/>
  <c r="AH21" i="6"/>
  <c r="AG27" i="6"/>
  <c r="AH28" i="6"/>
  <c r="AH33" i="6"/>
  <c r="AH47" i="6"/>
  <c r="AG17" i="7"/>
  <c r="AG21" i="7"/>
  <c r="AG28" i="7"/>
  <c r="AG33" i="7"/>
  <c r="AG40" i="7"/>
  <c r="AG47" i="7"/>
  <c r="AG33" i="8"/>
  <c r="AH44" i="8"/>
  <c r="AH23" i="9"/>
  <c r="AG33" i="9"/>
  <c r="AH44" i="9"/>
  <c r="AH23" i="12"/>
  <c r="AG33" i="12"/>
  <c r="AH44" i="12"/>
  <c r="AH23" i="15"/>
  <c r="AG33" i="15"/>
  <c r="AH44" i="15"/>
  <c r="AI23" i="14"/>
  <c r="AG39" i="14"/>
  <c r="AI40" i="14"/>
  <c r="AG42" i="14"/>
  <c r="AH47" i="14"/>
  <c r="AH5" i="5"/>
  <c r="AG5" i="6"/>
  <c r="AG5" i="8"/>
  <c r="AH5" i="9"/>
  <c r="AH5" i="12"/>
  <c r="AH5" i="15"/>
  <c r="AG5" i="14"/>
  <c r="AH5" i="6"/>
  <c r="AG5" i="5"/>
  <c r="AH39" i="14"/>
  <c r="AI39" i="14"/>
  <c r="AH33" i="14"/>
  <c r="AI33" i="14"/>
  <c r="AH27" i="14"/>
  <c r="AH29" i="14"/>
  <c r="AG17" i="14"/>
  <c r="AI18" i="14"/>
  <c r="AG23" i="14"/>
  <c r="AH18" i="14"/>
  <c r="AH17" i="14"/>
  <c r="AH23" i="14"/>
  <c r="AH20" i="14"/>
  <c r="AH5" i="14"/>
  <c r="AI5" i="14"/>
  <c r="AH46" i="15"/>
  <c r="AG42" i="15"/>
  <c r="AH27" i="15"/>
  <c r="AG29" i="15"/>
  <c r="AG23" i="15"/>
  <c r="AH20" i="15"/>
  <c r="AH46" i="12"/>
  <c r="AG44" i="12"/>
  <c r="AG42" i="12"/>
  <c r="AG40" i="12"/>
  <c r="AH27" i="12"/>
  <c r="AH20" i="12"/>
  <c r="AG23" i="12"/>
  <c r="AH46" i="9"/>
  <c r="AG44" i="9"/>
  <c r="AG42" i="9"/>
  <c r="AG40" i="9"/>
  <c r="AH27" i="9"/>
  <c r="AG23" i="9"/>
  <c r="AH20" i="9"/>
  <c r="AH46" i="8"/>
  <c r="AG42" i="8"/>
  <c r="AG40" i="8"/>
  <c r="AH27" i="8"/>
  <c r="AG49" i="6"/>
  <c r="AH46" i="6"/>
  <c r="AG42" i="6"/>
  <c r="AG29" i="6"/>
  <c r="AG18" i="6"/>
  <c r="AG22" i="6"/>
  <c r="AH20" i="6"/>
  <c r="AG49" i="5"/>
  <c r="AH46" i="5"/>
  <c r="AG44" i="5"/>
  <c r="AG42" i="5"/>
  <c r="AG40" i="5"/>
  <c r="AH27" i="5"/>
  <c r="AG23" i="5"/>
  <c r="AH20" i="5"/>
  <c r="AG51" i="14" l="1"/>
  <c r="AG50" i="7"/>
  <c r="AG20" i="4" l="1"/>
  <c r="AG23" i="4"/>
  <c r="AG29" i="4"/>
  <c r="AG42" i="4"/>
  <c r="AG28" i="4"/>
  <c r="AG33" i="4"/>
  <c r="AG40" i="4"/>
  <c r="AG47" i="4"/>
  <c r="AG18" i="4"/>
  <c r="AG22" i="4"/>
  <c r="AG27" i="4"/>
  <c r="AG39" i="4"/>
  <c r="AG46" i="4"/>
  <c r="AG5" i="4"/>
  <c r="AG17" i="4"/>
  <c r="AG21" i="4"/>
  <c r="AG44" i="4"/>
  <c r="AG49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0" i="14" l="1"/>
  <c r="AH50" i="14"/>
</calcChain>
</file>

<file path=xl/sharedStrings.xml><?xml version="1.0" encoding="utf-8"?>
<sst xmlns="http://schemas.openxmlformats.org/spreadsheetml/2006/main" count="1931" uniqueCount="237">
  <si>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</si>
  <si>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</si>
  <si>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</si>
  <si>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</si>
  <si>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</si>
  <si>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</si>
  <si>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</si>
  <si>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</si>
  <si>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</si>
  <si>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</si>
  <si>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</si>
  <si>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</si>
  <si>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</si>
  <si>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</si>
  <si>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</si>
  <si>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</si>
  <si>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</si>
  <si>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</si>
  <si>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</si>
  <si>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</si>
  <si>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</si>
  <si>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</si>
  <si>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</si>
  <si>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</si>
  <si>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</si>
  <si>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</si>
  <si>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</si>
  <si>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</si>
  <si>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</si>
  <si>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</si>
  <si>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</si>
  <si>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</si>
  <si>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</si>
  <si>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</si>
  <si>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</si>
  <si>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</si>
  <si>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</si>
  <si>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</si>
  <si>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</si>
  <si>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</si>
  <si>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</si>
  <si>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</si>
  <si>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</si>
  <si>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</si>
  <si>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</si>
  <si>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</si>
  <si>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</si>
  <si>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</si>
  <si>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</si>
  <si>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</si>
  <si>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</si>
  <si>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</si>
  <si>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</si>
  <si>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</si>
  <si>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</si>
  <si>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</si>
  <si>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</si>
  <si>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</si>
  <si>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</si>
  <si>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</si>
  <si>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</si>
  <si>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</si>
  <si>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</si>
  <si>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</si>
  <si>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</si>
  <si>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</si>
  <si>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</si>
  <si>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</si>
  <si>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</si>
  <si>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</si>
  <si>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</si>
  <si>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</si>
  <si>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</si>
  <si>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</si>
  <si>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</si>
  <si>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</si>
  <si>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</si>
  <si>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</si>
  <si>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</si>
  <si>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</si>
  <si>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</si>
  <si>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</si>
  <si>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</si>
  <si>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</si>
  <si>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</si>
  <si>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</si>
  <si>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</si>
  <si>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</si>
  <si>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</si>
  <si>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</si>
  <si>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</si>
  <si>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</si>
  <si>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</si>
  <si>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</si>
  <si>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</si>
  <si>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</si>
  <si>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</si>
  <si>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</si>
  <si>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</si>
  <si>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</si>
  <si>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</si>
  <si>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</si>
  <si>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</si>
  <si>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</si>
  <si>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</si>
  <si>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</si>
  <si>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</si>
  <si>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</si>
  <si>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</si>
  <si>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</si>
  <si>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</si>
  <si>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</si>
  <si>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</si>
  <si>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</si>
  <si>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</si>
  <si>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</si>
  <si>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</si>
  <si>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</si>
  <si>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</si>
  <si>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</si>
  <si>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</si>
  <si>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</si>
  <si>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</si>
  <si>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</si>
  <si>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</si>
  <si>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</si>
  <si>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</si>
  <si>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</si>
  <si>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</si>
  <si>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</si>
  <si>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</si>
  <si>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</si>
  <si>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</si>
  <si>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</si>
  <si>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</si>
  <si>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</si>
  <si>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</si>
  <si>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</si>
  <si>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</si>
  <si>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</si>
  <si>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</si>
  <si>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</si>
  <si>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</si>
  <si>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</si>
  <si>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</si>
  <si>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</si>
  <si>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</si>
  <si>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</si>
  <si>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</si>
  <si>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</si>
  <si>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</si>
  <si>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</si>
  <si>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</si>
  <si>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</si>
  <si>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</si>
  <si>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</si>
  <si>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</si>
  <si>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</si>
  <si>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</si>
  <si>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</si>
  <si>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</si>
  <si>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</si>
  <si>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</si>
  <si>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</si>
  <si>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</si>
  <si>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</si>
  <si>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</si>
  <si>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</si>
  <si>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</si>
  <si>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</si>
  <si>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</si>
  <si>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</si>
  <si>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</si>
  <si>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</si>
  <si>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</si>
  <si>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</si>
  <si>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</si>
  <si>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</si>
  <si>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</si>
  <si>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</si>
  <si>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</si>
  <si>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</si>
  <si>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</si>
  <si>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</si>
  <si>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</si>
  <si>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</si>
  <si>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</si>
  <si>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</si>
  <si>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</si>
  <si>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</si>
  <si>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</si>
  <si>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</si>
  <si>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</si>
  <si>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</si>
  <si>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</si>
  <si>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</si>
  <si>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</si>
  <si>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</si>
  <si>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</si>
  <si>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</si>
  <si>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</si>
  <si>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</si>
  <si>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</si>
  <si>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</si>
  <si>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</si>
  <si>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</si>
  <si>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</si>
  <si>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</si>
  <si>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</si>
  <si>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</si>
  <si>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</si>
  <si>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</si>
  <si>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</si>
  <si>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</si>
  <si>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</si>
  <si>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</si>
  <si>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</si>
  <si>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</si>
  <si>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</si>
  <si>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</si>
  <si>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</si>
  <si>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</si>
  <si>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</si>
  <si>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</si>
  <si>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</si>
  <si>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</si>
  <si>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</si>
  <si>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</si>
  <si>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</si>
  <si>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</si>
  <si>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O</t>
  </si>
  <si>
    <t>NO</t>
  </si>
  <si>
    <t>N</t>
  </si>
  <si>
    <t>SE</t>
  </si>
  <si>
    <t>NE</t>
  </si>
  <si>
    <t>Dezembro/2020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</si>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</sst>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392641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85988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AguaClara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Brasil&#226;ndia_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Caarap&#243;_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Camapu&#227;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ampoGrande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assilandia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hapadaoDoSul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orumba_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ostaRica_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Coxim_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Dourado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Amambai_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FatimaDoSul_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Iguatemi_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Itapor&#227;_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Itaquirai_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Ivinhema_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Jardim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Juti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LagunaCarap&#227;_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Maracaju_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Miranda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Agelica_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Nhumirim_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NovaAlvorada_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NovaAndradina_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Paranaiba_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PedroGomes_20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PontaPora_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PortoMurtinho_20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RibasdoRioPardo_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RioBrilhante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SantaRitadoPardo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Aquidauana_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SaoGabriel_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Selviria_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SeteQuedas_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Sidrolandia_202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Sonora_202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TresLagoas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AralMoreira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Bandeirantes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Bataguassu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20\BoletimBelaVista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20%20_%2017%20Esta&#231;&#245;es\BoletimBoni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29.004166666666666</v>
          </cell>
          <cell r="C5">
            <v>37.799999999999997</v>
          </cell>
          <cell r="D5">
            <v>23</v>
          </cell>
          <cell r="E5">
            <v>62.041666666666664</v>
          </cell>
          <cell r="F5">
            <v>94</v>
          </cell>
          <cell r="G5">
            <v>29</v>
          </cell>
          <cell r="H5">
            <v>14.4</v>
          </cell>
          <cell r="I5" t="str">
            <v>S</v>
          </cell>
          <cell r="J5">
            <v>43.2</v>
          </cell>
          <cell r="K5">
            <v>0</v>
          </cell>
        </row>
        <row r="6">
          <cell r="B6">
            <v>26.995833333333334</v>
          </cell>
          <cell r="C6">
            <v>36.5</v>
          </cell>
          <cell r="D6">
            <v>22.3</v>
          </cell>
          <cell r="E6">
            <v>71.75</v>
          </cell>
          <cell r="F6">
            <v>93</v>
          </cell>
          <cell r="G6">
            <v>31</v>
          </cell>
          <cell r="H6">
            <v>24.12</v>
          </cell>
          <cell r="I6" t="str">
            <v>SE</v>
          </cell>
          <cell r="J6">
            <v>54.72</v>
          </cell>
          <cell r="K6">
            <v>0</v>
          </cell>
        </row>
        <row r="7">
          <cell r="B7">
            <v>25.204166666666666</v>
          </cell>
          <cell r="C7">
            <v>32.4</v>
          </cell>
          <cell r="D7">
            <v>21.1</v>
          </cell>
          <cell r="E7">
            <v>79.291666666666671</v>
          </cell>
          <cell r="F7">
            <v>97</v>
          </cell>
          <cell r="G7">
            <v>51</v>
          </cell>
          <cell r="H7">
            <v>27.720000000000002</v>
          </cell>
          <cell r="I7" t="str">
            <v>L</v>
          </cell>
          <cell r="J7">
            <v>60.480000000000004</v>
          </cell>
          <cell r="K7">
            <v>18</v>
          </cell>
        </row>
        <row r="8">
          <cell r="B8">
            <v>25.316666666666666</v>
          </cell>
          <cell r="C8">
            <v>36</v>
          </cell>
          <cell r="D8">
            <v>21</v>
          </cell>
          <cell r="E8">
            <v>82.166666666666671</v>
          </cell>
          <cell r="F8">
            <v>99</v>
          </cell>
          <cell r="G8">
            <v>40</v>
          </cell>
          <cell r="H8">
            <v>10.8</v>
          </cell>
          <cell r="I8" t="str">
            <v>L</v>
          </cell>
          <cell r="J8">
            <v>51.480000000000004</v>
          </cell>
          <cell r="K8">
            <v>4</v>
          </cell>
        </row>
        <row r="9">
          <cell r="B9">
            <v>26.433333333333326</v>
          </cell>
          <cell r="C9">
            <v>31.6</v>
          </cell>
          <cell r="D9">
            <v>22.8</v>
          </cell>
          <cell r="E9">
            <v>78.333333333333329</v>
          </cell>
          <cell r="F9">
            <v>98</v>
          </cell>
          <cell r="G9">
            <v>43</v>
          </cell>
          <cell r="H9">
            <v>11.520000000000001</v>
          </cell>
          <cell r="I9" t="str">
            <v>NE</v>
          </cell>
          <cell r="J9">
            <v>29.52</v>
          </cell>
          <cell r="K9">
            <v>3.6000000000000005</v>
          </cell>
        </row>
        <row r="10">
          <cell r="B10">
            <v>26.9375</v>
          </cell>
          <cell r="C10">
            <v>34.200000000000003</v>
          </cell>
          <cell r="D10">
            <v>22.1</v>
          </cell>
          <cell r="E10">
            <v>73.125</v>
          </cell>
          <cell r="F10">
            <v>95</v>
          </cell>
          <cell r="G10">
            <v>44</v>
          </cell>
          <cell r="H10">
            <v>15.120000000000001</v>
          </cell>
          <cell r="I10" t="str">
            <v>NE</v>
          </cell>
          <cell r="J10">
            <v>33.480000000000004</v>
          </cell>
          <cell r="K10">
            <v>0</v>
          </cell>
        </row>
        <row r="11">
          <cell r="B11">
            <v>26.825000000000006</v>
          </cell>
          <cell r="C11">
            <v>32.6</v>
          </cell>
          <cell r="D11">
            <v>23.6</v>
          </cell>
          <cell r="E11">
            <v>79.5</v>
          </cell>
          <cell r="F11">
            <v>97</v>
          </cell>
          <cell r="G11">
            <v>49</v>
          </cell>
          <cell r="H11">
            <v>19.440000000000001</v>
          </cell>
          <cell r="I11" t="str">
            <v>NE</v>
          </cell>
          <cell r="J11">
            <v>43.2</v>
          </cell>
          <cell r="K11">
            <v>0</v>
          </cell>
        </row>
        <row r="12">
          <cell r="B12">
            <v>27.133333333333329</v>
          </cell>
          <cell r="C12">
            <v>34.299999999999997</v>
          </cell>
          <cell r="D12">
            <v>23.2</v>
          </cell>
          <cell r="E12">
            <v>71.125</v>
          </cell>
          <cell r="F12">
            <v>93</v>
          </cell>
          <cell r="G12">
            <v>36</v>
          </cell>
          <cell r="H12">
            <v>11.520000000000001</v>
          </cell>
          <cell r="I12" t="str">
            <v>NO</v>
          </cell>
          <cell r="J12">
            <v>25.2</v>
          </cell>
          <cell r="K12">
            <v>0</v>
          </cell>
        </row>
        <row r="13">
          <cell r="B13">
            <v>28.220833333333331</v>
          </cell>
          <cell r="C13">
            <v>36.200000000000003</v>
          </cell>
          <cell r="D13">
            <v>19.8</v>
          </cell>
          <cell r="E13">
            <v>57.791666666666664</v>
          </cell>
          <cell r="F13">
            <v>95</v>
          </cell>
          <cell r="G13">
            <v>22</v>
          </cell>
          <cell r="H13">
            <v>10.8</v>
          </cell>
          <cell r="I13" t="str">
            <v>NO</v>
          </cell>
          <cell r="J13">
            <v>55.080000000000005</v>
          </cell>
          <cell r="K13">
            <v>0</v>
          </cell>
        </row>
        <row r="14">
          <cell r="B14">
            <v>27.929166666666664</v>
          </cell>
          <cell r="C14">
            <v>38</v>
          </cell>
          <cell r="D14">
            <v>20.6</v>
          </cell>
          <cell r="E14">
            <v>54.958333333333336</v>
          </cell>
          <cell r="F14">
            <v>87</v>
          </cell>
          <cell r="G14">
            <v>17</v>
          </cell>
          <cell r="H14">
            <v>18</v>
          </cell>
          <cell r="I14" t="str">
            <v>S</v>
          </cell>
          <cell r="J14">
            <v>45.72</v>
          </cell>
          <cell r="K14">
            <v>2</v>
          </cell>
        </row>
        <row r="15">
          <cell r="B15">
            <v>26.166666666666668</v>
          </cell>
          <cell r="C15">
            <v>32.200000000000003</v>
          </cell>
          <cell r="D15">
            <v>21.5</v>
          </cell>
          <cell r="E15">
            <v>66.5</v>
          </cell>
          <cell r="F15">
            <v>88</v>
          </cell>
          <cell r="G15">
            <v>43</v>
          </cell>
          <cell r="H15">
            <v>13.32</v>
          </cell>
          <cell r="I15" t="str">
            <v>SE</v>
          </cell>
          <cell r="J15">
            <v>37.080000000000005</v>
          </cell>
          <cell r="K15">
            <v>0.2</v>
          </cell>
        </row>
        <row r="16">
          <cell r="B16">
            <v>26.408333333333342</v>
          </cell>
          <cell r="C16">
            <v>33.799999999999997</v>
          </cell>
          <cell r="D16">
            <v>21.2</v>
          </cell>
          <cell r="E16">
            <v>70.708333333333329</v>
          </cell>
          <cell r="F16">
            <v>96</v>
          </cell>
          <cell r="G16">
            <v>42</v>
          </cell>
          <cell r="H16">
            <v>11.879999999999999</v>
          </cell>
          <cell r="I16" t="str">
            <v>S</v>
          </cell>
          <cell r="J16">
            <v>41.76</v>
          </cell>
          <cell r="K16">
            <v>0.4</v>
          </cell>
        </row>
        <row r="17">
          <cell r="B17">
            <v>27.095833333333331</v>
          </cell>
          <cell r="C17">
            <v>36.799999999999997</v>
          </cell>
          <cell r="D17">
            <v>22</v>
          </cell>
          <cell r="E17">
            <v>73.375</v>
          </cell>
          <cell r="F17">
            <v>96</v>
          </cell>
          <cell r="G17">
            <v>33</v>
          </cell>
          <cell r="H17">
            <v>15.48</v>
          </cell>
          <cell r="I17" t="str">
            <v>SE</v>
          </cell>
          <cell r="J17">
            <v>46.440000000000005</v>
          </cell>
          <cell r="K17">
            <v>3.4</v>
          </cell>
        </row>
        <row r="18">
          <cell r="B18">
            <v>26.249999999999996</v>
          </cell>
          <cell r="C18">
            <v>31.9</v>
          </cell>
          <cell r="D18">
            <v>22.2</v>
          </cell>
          <cell r="E18">
            <v>78.333333333333329</v>
          </cell>
          <cell r="F18">
            <v>99</v>
          </cell>
          <cell r="G18">
            <v>49</v>
          </cell>
          <cell r="H18">
            <v>15.120000000000001</v>
          </cell>
          <cell r="I18" t="str">
            <v>NE</v>
          </cell>
          <cell r="J18">
            <v>36</v>
          </cell>
          <cell r="K18">
            <v>0.2</v>
          </cell>
        </row>
        <row r="19">
          <cell r="B19">
            <v>27.7</v>
          </cell>
          <cell r="C19">
            <v>36.4</v>
          </cell>
          <cell r="D19">
            <v>21.5</v>
          </cell>
          <cell r="E19">
            <v>72</v>
          </cell>
          <cell r="F19">
            <v>99</v>
          </cell>
          <cell r="G19">
            <v>36</v>
          </cell>
          <cell r="H19">
            <v>13.68</v>
          </cell>
          <cell r="I19" t="str">
            <v>L</v>
          </cell>
          <cell r="J19">
            <v>52.2</v>
          </cell>
          <cell r="K19">
            <v>24.799999999999997</v>
          </cell>
        </row>
        <row r="20">
          <cell r="B20">
            <v>27.025000000000002</v>
          </cell>
          <cell r="C20">
            <v>36.4</v>
          </cell>
          <cell r="D20">
            <v>21.4</v>
          </cell>
          <cell r="E20">
            <v>73.5</v>
          </cell>
          <cell r="F20">
            <v>100</v>
          </cell>
          <cell r="G20">
            <v>31</v>
          </cell>
          <cell r="H20">
            <v>12.96</v>
          </cell>
          <cell r="I20" t="str">
            <v>SE</v>
          </cell>
          <cell r="J20">
            <v>51.84</v>
          </cell>
          <cell r="K20">
            <v>27.599999999999994</v>
          </cell>
        </row>
        <row r="21">
          <cell r="B21">
            <v>26.975000000000005</v>
          </cell>
          <cell r="C21">
            <v>36.299999999999997</v>
          </cell>
          <cell r="D21">
            <v>21.8</v>
          </cell>
          <cell r="E21">
            <v>76.708333333333329</v>
          </cell>
          <cell r="F21">
            <v>99</v>
          </cell>
          <cell r="G21">
            <v>37</v>
          </cell>
          <cell r="H21">
            <v>10.08</v>
          </cell>
          <cell r="I21" t="str">
            <v>NE</v>
          </cell>
          <cell r="J21">
            <v>52.56</v>
          </cell>
          <cell r="K21">
            <v>16.599999999999998</v>
          </cell>
        </row>
        <row r="22">
          <cell r="B22">
            <v>28.224999999999998</v>
          </cell>
          <cell r="C22">
            <v>37.4</v>
          </cell>
          <cell r="D22">
            <v>23.1</v>
          </cell>
          <cell r="E22">
            <v>73.333333333333329</v>
          </cell>
          <cell r="F22">
            <v>99</v>
          </cell>
          <cell r="G22">
            <v>33</v>
          </cell>
          <cell r="H22">
            <v>14.4</v>
          </cell>
          <cell r="I22" t="str">
            <v>NO</v>
          </cell>
          <cell r="J22">
            <v>33.840000000000003</v>
          </cell>
          <cell r="K22">
            <v>12.4</v>
          </cell>
        </row>
        <row r="23">
          <cell r="B23">
            <v>28.729166666666671</v>
          </cell>
          <cell r="C23">
            <v>37.5</v>
          </cell>
          <cell r="D23">
            <v>23.8</v>
          </cell>
          <cell r="E23">
            <v>71.458333333333329</v>
          </cell>
          <cell r="F23">
            <v>95</v>
          </cell>
          <cell r="G23">
            <v>34</v>
          </cell>
          <cell r="H23">
            <v>20.16</v>
          </cell>
          <cell r="I23" t="str">
            <v>NE</v>
          </cell>
          <cell r="J23">
            <v>69.84</v>
          </cell>
          <cell r="K23">
            <v>7.2</v>
          </cell>
        </row>
        <row r="24">
          <cell r="B24">
            <v>27.900000000000002</v>
          </cell>
          <cell r="C24">
            <v>36.700000000000003</v>
          </cell>
          <cell r="D24">
            <v>23.2</v>
          </cell>
          <cell r="E24">
            <v>72.625</v>
          </cell>
          <cell r="F24">
            <v>95</v>
          </cell>
          <cell r="G24">
            <v>35</v>
          </cell>
          <cell r="H24">
            <v>18</v>
          </cell>
          <cell r="I24" t="str">
            <v>SE</v>
          </cell>
          <cell r="J24">
            <v>51.480000000000004</v>
          </cell>
          <cell r="K24">
            <v>3.4000000000000004</v>
          </cell>
        </row>
        <row r="25">
          <cell r="B25">
            <v>27.804166666666664</v>
          </cell>
          <cell r="C25">
            <v>37</v>
          </cell>
          <cell r="D25">
            <v>23.9</v>
          </cell>
          <cell r="E25">
            <v>74.75</v>
          </cell>
          <cell r="F25">
            <v>97</v>
          </cell>
          <cell r="G25">
            <v>38</v>
          </cell>
          <cell r="H25">
            <v>19.079999999999998</v>
          </cell>
          <cell r="I25" t="str">
            <v>L</v>
          </cell>
          <cell r="J25">
            <v>45</v>
          </cell>
          <cell r="K25">
            <v>0.4</v>
          </cell>
        </row>
        <row r="26">
          <cell r="B26">
            <v>27.495833333333341</v>
          </cell>
          <cell r="C26">
            <v>35</v>
          </cell>
          <cell r="D26">
            <v>23.2</v>
          </cell>
          <cell r="E26">
            <v>76.541666666666671</v>
          </cell>
          <cell r="F26">
            <v>96</v>
          </cell>
          <cell r="G26">
            <v>42</v>
          </cell>
          <cell r="H26">
            <v>15.840000000000002</v>
          </cell>
          <cell r="I26" t="str">
            <v>N</v>
          </cell>
          <cell r="J26">
            <v>33.119999999999997</v>
          </cell>
          <cell r="K26">
            <v>0.6</v>
          </cell>
        </row>
        <row r="27">
          <cell r="B27">
            <v>28.375000000000011</v>
          </cell>
          <cell r="C27">
            <v>35.299999999999997</v>
          </cell>
          <cell r="D27">
            <v>23.7</v>
          </cell>
          <cell r="E27">
            <v>77.333333333333329</v>
          </cell>
          <cell r="F27">
            <v>99</v>
          </cell>
          <cell r="G27">
            <v>45</v>
          </cell>
          <cell r="H27">
            <v>10.08</v>
          </cell>
          <cell r="I27" t="str">
            <v>SO</v>
          </cell>
          <cell r="J27">
            <v>28.08</v>
          </cell>
          <cell r="K27">
            <v>0.6</v>
          </cell>
        </row>
        <row r="28">
          <cell r="B28">
            <v>28.908333333333331</v>
          </cell>
          <cell r="C28">
            <v>35.6</v>
          </cell>
          <cell r="D28">
            <v>23.4</v>
          </cell>
          <cell r="E28">
            <v>71.291666666666671</v>
          </cell>
          <cell r="F28">
            <v>95</v>
          </cell>
          <cell r="G28">
            <v>41</v>
          </cell>
          <cell r="H28">
            <v>9</v>
          </cell>
          <cell r="I28" t="str">
            <v>SO</v>
          </cell>
          <cell r="J28">
            <v>22.32</v>
          </cell>
          <cell r="K28">
            <v>0</v>
          </cell>
        </row>
        <row r="29">
          <cell r="B29">
            <v>28.258333333333329</v>
          </cell>
          <cell r="C29">
            <v>35.700000000000003</v>
          </cell>
          <cell r="D29">
            <v>22.1</v>
          </cell>
          <cell r="E29">
            <v>61.541666666666664</v>
          </cell>
          <cell r="F29">
            <v>90</v>
          </cell>
          <cell r="G29">
            <v>25</v>
          </cell>
          <cell r="H29">
            <v>9.7200000000000006</v>
          </cell>
          <cell r="I29" t="str">
            <v>O</v>
          </cell>
          <cell r="J29">
            <v>24.48</v>
          </cell>
          <cell r="K29">
            <v>0</v>
          </cell>
        </row>
        <row r="30">
          <cell r="B30">
            <v>28.316666666666666</v>
          </cell>
          <cell r="C30">
            <v>35.9</v>
          </cell>
          <cell r="D30">
            <v>21.7</v>
          </cell>
          <cell r="E30">
            <v>58.916666666666664</v>
          </cell>
          <cell r="F30">
            <v>85</v>
          </cell>
          <cell r="G30">
            <v>33</v>
          </cell>
          <cell r="H30">
            <v>11.879999999999999</v>
          </cell>
          <cell r="I30" t="str">
            <v>O</v>
          </cell>
          <cell r="J30">
            <v>27.36</v>
          </cell>
          <cell r="K30">
            <v>0</v>
          </cell>
        </row>
        <row r="31">
          <cell r="B31">
            <v>27.229166666666668</v>
          </cell>
          <cell r="C31">
            <v>33.4</v>
          </cell>
          <cell r="D31">
            <v>23.2</v>
          </cell>
          <cell r="E31">
            <v>73.875</v>
          </cell>
          <cell r="F31">
            <v>91</v>
          </cell>
          <cell r="G31">
            <v>47</v>
          </cell>
          <cell r="H31">
            <v>16.2</v>
          </cell>
          <cell r="I31" t="str">
            <v>SO</v>
          </cell>
          <cell r="J31">
            <v>36.72</v>
          </cell>
          <cell r="K31">
            <v>0</v>
          </cell>
        </row>
        <row r="32">
          <cell r="B32">
            <v>25.912499999999994</v>
          </cell>
          <cell r="C32">
            <v>32.6</v>
          </cell>
          <cell r="D32">
            <v>22.9</v>
          </cell>
          <cell r="E32">
            <v>75.791666666666671</v>
          </cell>
          <cell r="F32">
            <v>89</v>
          </cell>
          <cell r="G32">
            <v>52</v>
          </cell>
          <cell r="H32">
            <v>14.76</v>
          </cell>
          <cell r="I32" t="str">
            <v>SE</v>
          </cell>
          <cell r="J32">
            <v>49.680000000000007</v>
          </cell>
          <cell r="K32">
            <v>0</v>
          </cell>
        </row>
        <row r="33">
          <cell r="B33">
            <v>27.641666666666676</v>
          </cell>
          <cell r="C33">
            <v>33.9</v>
          </cell>
          <cell r="D33">
            <v>22.6</v>
          </cell>
          <cell r="E33">
            <v>71.625</v>
          </cell>
          <cell r="F33">
            <v>96</v>
          </cell>
          <cell r="G33">
            <v>44</v>
          </cell>
          <cell r="H33">
            <v>12.24</v>
          </cell>
          <cell r="I33" t="str">
            <v>NE</v>
          </cell>
          <cell r="J33">
            <v>31.319999999999997</v>
          </cell>
          <cell r="K33">
            <v>0</v>
          </cell>
        </row>
        <row r="34">
          <cell r="B34">
            <v>25.641666666666669</v>
          </cell>
          <cell r="C34">
            <v>33.9</v>
          </cell>
          <cell r="D34">
            <v>21.9</v>
          </cell>
          <cell r="E34">
            <v>82.208333333333329</v>
          </cell>
          <cell r="F34">
            <v>100</v>
          </cell>
          <cell r="G34">
            <v>44</v>
          </cell>
          <cell r="H34">
            <v>13.68</v>
          </cell>
          <cell r="I34" t="str">
            <v>L</v>
          </cell>
          <cell r="J34">
            <v>40.32</v>
          </cell>
          <cell r="K34">
            <v>52.199999999999996</v>
          </cell>
        </row>
        <row r="35">
          <cell r="B35">
            <v>26.375</v>
          </cell>
          <cell r="C35">
            <v>32.6</v>
          </cell>
          <cell r="D35">
            <v>23.4</v>
          </cell>
          <cell r="E35">
            <v>76.833333333333329</v>
          </cell>
          <cell r="F35">
            <v>93</v>
          </cell>
          <cell r="G35">
            <v>49</v>
          </cell>
          <cell r="H35">
            <v>10.8</v>
          </cell>
          <cell r="I35" t="str">
            <v>L</v>
          </cell>
          <cell r="J35">
            <v>27.36</v>
          </cell>
          <cell r="K35">
            <v>0.2</v>
          </cell>
        </row>
        <row r="36">
          <cell r="I36" t="str">
            <v>NE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24.816666666666666</v>
          </cell>
          <cell r="C5">
            <v>33.9</v>
          </cell>
          <cell r="D5">
            <v>19.600000000000001</v>
          </cell>
          <cell r="E5">
            <v>81.041666666666671</v>
          </cell>
          <cell r="F5">
            <v>99</v>
          </cell>
          <cell r="G5">
            <v>47</v>
          </cell>
          <cell r="H5">
            <v>11.16</v>
          </cell>
          <cell r="I5" t="str">
            <v>SE</v>
          </cell>
          <cell r="J5">
            <v>40.32</v>
          </cell>
          <cell r="K5">
            <v>3</v>
          </cell>
        </row>
        <row r="6">
          <cell r="B6">
            <v>28.262499999999999</v>
          </cell>
          <cell r="C6">
            <v>36.299999999999997</v>
          </cell>
          <cell r="D6">
            <v>22.4</v>
          </cell>
          <cell r="E6">
            <v>68.125</v>
          </cell>
          <cell r="F6">
            <v>95</v>
          </cell>
          <cell r="G6">
            <v>36</v>
          </cell>
          <cell r="H6">
            <v>16.2</v>
          </cell>
          <cell r="I6" t="str">
            <v>NE</v>
          </cell>
          <cell r="J6">
            <v>35.64</v>
          </cell>
          <cell r="K6">
            <v>0</v>
          </cell>
        </row>
        <row r="7">
          <cell r="B7">
            <v>24.779166666666665</v>
          </cell>
          <cell r="C7">
            <v>32.200000000000003</v>
          </cell>
          <cell r="D7">
            <v>18.100000000000001</v>
          </cell>
          <cell r="E7">
            <v>78.791666666666671</v>
          </cell>
          <cell r="F7">
            <v>99</v>
          </cell>
          <cell r="G7">
            <v>52</v>
          </cell>
          <cell r="H7">
            <v>28.8</v>
          </cell>
          <cell r="I7" t="str">
            <v>N</v>
          </cell>
          <cell r="J7">
            <v>54</v>
          </cell>
          <cell r="K7">
            <v>22.2</v>
          </cell>
        </row>
        <row r="8">
          <cell r="B8">
            <v>22.891666666666669</v>
          </cell>
          <cell r="C8">
            <v>27.7</v>
          </cell>
          <cell r="D8">
            <v>20.3</v>
          </cell>
          <cell r="E8">
            <v>91.75</v>
          </cell>
          <cell r="F8">
            <v>98</v>
          </cell>
          <cell r="G8">
            <v>74</v>
          </cell>
          <cell r="H8">
            <v>21.240000000000002</v>
          </cell>
          <cell r="I8" t="str">
            <v>N</v>
          </cell>
          <cell r="J8">
            <v>33.840000000000003</v>
          </cell>
          <cell r="K8">
            <v>0.2</v>
          </cell>
        </row>
        <row r="9">
          <cell r="B9">
            <v>23.350000000000005</v>
          </cell>
          <cell r="C9">
            <v>27.3</v>
          </cell>
          <cell r="D9">
            <v>21.6</v>
          </cell>
          <cell r="E9">
            <v>92.125</v>
          </cell>
          <cell r="F9">
            <v>99</v>
          </cell>
          <cell r="G9">
            <v>73</v>
          </cell>
          <cell r="H9">
            <v>18.720000000000002</v>
          </cell>
          <cell r="I9" t="str">
            <v>NE</v>
          </cell>
          <cell r="J9">
            <v>33.119999999999997</v>
          </cell>
          <cell r="K9">
            <v>12.6</v>
          </cell>
        </row>
        <row r="10">
          <cell r="B10">
            <v>22.650000000000002</v>
          </cell>
          <cell r="C10">
            <v>26.5</v>
          </cell>
          <cell r="D10">
            <v>20.9</v>
          </cell>
          <cell r="E10">
            <v>95.875</v>
          </cell>
          <cell r="F10">
            <v>99</v>
          </cell>
          <cell r="G10">
            <v>82</v>
          </cell>
          <cell r="H10">
            <v>15.48</v>
          </cell>
          <cell r="I10" t="str">
            <v>SE</v>
          </cell>
          <cell r="J10">
            <v>28.08</v>
          </cell>
          <cell r="K10">
            <v>6.6</v>
          </cell>
        </row>
        <row r="11">
          <cell r="B11">
            <v>23.783333333333335</v>
          </cell>
          <cell r="C11">
            <v>28.9</v>
          </cell>
          <cell r="D11">
            <v>21.2</v>
          </cell>
          <cell r="E11">
            <v>89.166666666666671</v>
          </cell>
          <cell r="F11">
            <v>99</v>
          </cell>
          <cell r="G11">
            <v>62</v>
          </cell>
          <cell r="H11">
            <v>12.24</v>
          </cell>
          <cell r="I11" t="str">
            <v>S</v>
          </cell>
          <cell r="J11">
            <v>25.92</v>
          </cell>
          <cell r="K11">
            <v>8.8000000000000007</v>
          </cell>
        </row>
        <row r="12">
          <cell r="B12">
            <v>25.016666666666669</v>
          </cell>
          <cell r="C12">
            <v>31.5</v>
          </cell>
          <cell r="D12">
            <v>19.3</v>
          </cell>
          <cell r="E12">
            <v>73.541666666666671</v>
          </cell>
          <cell r="F12">
            <v>100</v>
          </cell>
          <cell r="G12">
            <v>36</v>
          </cell>
          <cell r="H12">
            <v>9.7200000000000006</v>
          </cell>
          <cell r="I12" t="str">
            <v>SE</v>
          </cell>
          <cell r="J12">
            <v>18.720000000000002</v>
          </cell>
          <cell r="K12">
            <v>0.2</v>
          </cell>
        </row>
        <row r="13">
          <cell r="B13">
            <v>25.483333333333331</v>
          </cell>
          <cell r="C13">
            <v>33</v>
          </cell>
          <cell r="D13">
            <v>16.899999999999999</v>
          </cell>
          <cell r="E13">
            <v>52.083333333333336</v>
          </cell>
          <cell r="F13">
            <v>88</v>
          </cell>
          <cell r="G13">
            <v>25</v>
          </cell>
          <cell r="H13">
            <v>10.44</v>
          </cell>
          <cell r="I13" t="str">
            <v>SO</v>
          </cell>
          <cell r="J13">
            <v>27</v>
          </cell>
          <cell r="K13">
            <v>0</v>
          </cell>
        </row>
        <row r="14">
          <cell r="B14">
            <v>26.566666666666666</v>
          </cell>
          <cell r="C14">
            <v>35.200000000000003</v>
          </cell>
          <cell r="D14">
            <v>18.399999999999999</v>
          </cell>
          <cell r="E14">
            <v>53.083333333333336</v>
          </cell>
          <cell r="F14">
            <v>84</v>
          </cell>
          <cell r="G14">
            <v>22</v>
          </cell>
          <cell r="H14">
            <v>11.520000000000001</v>
          </cell>
          <cell r="I14" t="str">
            <v>N</v>
          </cell>
          <cell r="J14">
            <v>27.36</v>
          </cell>
          <cell r="K14">
            <v>0</v>
          </cell>
        </row>
        <row r="15">
          <cell r="B15">
            <v>26.570833333333336</v>
          </cell>
          <cell r="C15">
            <v>34.1</v>
          </cell>
          <cell r="D15">
            <v>20.5</v>
          </cell>
          <cell r="E15">
            <v>58.416666666666664</v>
          </cell>
          <cell r="F15">
            <v>80</v>
          </cell>
          <cell r="G15">
            <v>40</v>
          </cell>
          <cell r="H15">
            <v>24.12</v>
          </cell>
          <cell r="I15" t="str">
            <v>N</v>
          </cell>
          <cell r="J15">
            <v>42.84</v>
          </cell>
          <cell r="K15">
            <v>0</v>
          </cell>
        </row>
        <row r="16">
          <cell r="B16">
            <v>27.183333333333334</v>
          </cell>
          <cell r="C16">
            <v>34.299999999999997</v>
          </cell>
          <cell r="D16">
            <v>21.6</v>
          </cell>
          <cell r="E16">
            <v>63.791666666666664</v>
          </cell>
          <cell r="F16">
            <v>85</v>
          </cell>
          <cell r="G16">
            <v>36</v>
          </cell>
          <cell r="H16">
            <v>14.04</v>
          </cell>
          <cell r="I16" t="str">
            <v>NE</v>
          </cell>
          <cell r="J16">
            <v>25.92</v>
          </cell>
          <cell r="K16">
            <v>0</v>
          </cell>
        </row>
        <row r="17">
          <cell r="B17">
            <v>27.645833333333332</v>
          </cell>
          <cell r="C17">
            <v>34.4</v>
          </cell>
          <cell r="D17">
            <v>21.5</v>
          </cell>
          <cell r="E17">
            <v>67.75</v>
          </cell>
          <cell r="F17">
            <v>94</v>
          </cell>
          <cell r="G17">
            <v>44</v>
          </cell>
          <cell r="H17">
            <v>18.720000000000002</v>
          </cell>
          <cell r="I17" t="str">
            <v>N</v>
          </cell>
          <cell r="J17">
            <v>40.680000000000007</v>
          </cell>
          <cell r="K17">
            <v>0</v>
          </cell>
        </row>
        <row r="18">
          <cell r="B18">
            <v>23.3</v>
          </cell>
          <cell r="C18">
            <v>29.4</v>
          </cell>
          <cell r="D18">
            <v>19.100000000000001</v>
          </cell>
          <cell r="E18">
            <v>86.5</v>
          </cell>
          <cell r="F18">
            <v>99</v>
          </cell>
          <cell r="G18">
            <v>60</v>
          </cell>
          <cell r="H18">
            <v>25.56</v>
          </cell>
          <cell r="I18" t="str">
            <v>NE</v>
          </cell>
          <cell r="J18">
            <v>52.2</v>
          </cell>
          <cell r="K18">
            <v>13.399999999999999</v>
          </cell>
        </row>
        <row r="19">
          <cell r="B19">
            <v>25.070833333333329</v>
          </cell>
          <cell r="C19">
            <v>32.5</v>
          </cell>
          <cell r="D19">
            <v>20.7</v>
          </cell>
          <cell r="E19">
            <v>80.291666666666671</v>
          </cell>
          <cell r="F19">
            <v>99</v>
          </cell>
          <cell r="G19">
            <v>49</v>
          </cell>
          <cell r="H19">
            <v>18</v>
          </cell>
          <cell r="I19" t="str">
            <v>NO</v>
          </cell>
          <cell r="J19">
            <v>35.64</v>
          </cell>
          <cell r="K19">
            <v>0</v>
          </cell>
        </row>
        <row r="20">
          <cell r="B20">
            <v>25.125000000000004</v>
          </cell>
          <cell r="C20">
            <v>31.6</v>
          </cell>
          <cell r="D20">
            <v>20.100000000000001</v>
          </cell>
          <cell r="E20">
            <v>82.625</v>
          </cell>
          <cell r="F20">
            <v>99</v>
          </cell>
          <cell r="G20">
            <v>58</v>
          </cell>
          <cell r="H20">
            <v>18.36</v>
          </cell>
          <cell r="I20" t="str">
            <v>N</v>
          </cell>
          <cell r="J20">
            <v>71.64</v>
          </cell>
          <cell r="K20">
            <v>8.1999999999999993</v>
          </cell>
        </row>
        <row r="21">
          <cell r="B21">
            <v>22.283333333333331</v>
          </cell>
          <cell r="C21">
            <v>28.7</v>
          </cell>
          <cell r="D21">
            <v>19.600000000000001</v>
          </cell>
          <cell r="E21">
            <v>94.083333333333329</v>
          </cell>
          <cell r="F21">
            <v>100</v>
          </cell>
          <cell r="G21">
            <v>75</v>
          </cell>
          <cell r="H21">
            <v>27</v>
          </cell>
          <cell r="I21" t="str">
            <v>NE</v>
          </cell>
          <cell r="J21">
            <v>45</v>
          </cell>
          <cell r="K21">
            <v>27.999999999999996</v>
          </cell>
        </row>
        <row r="22">
          <cell r="B22">
            <v>24.862499999999997</v>
          </cell>
          <cell r="C22">
            <v>33.4</v>
          </cell>
          <cell r="D22">
            <v>20.2</v>
          </cell>
          <cell r="E22">
            <v>83.541666666666671</v>
          </cell>
          <cell r="F22">
            <v>99</v>
          </cell>
          <cell r="G22">
            <v>53</v>
          </cell>
          <cell r="H22">
            <v>19.079999999999998</v>
          </cell>
          <cell r="I22" t="str">
            <v>NE</v>
          </cell>
          <cell r="J22">
            <v>48.6</v>
          </cell>
          <cell r="K22">
            <v>0.2</v>
          </cell>
        </row>
        <row r="23">
          <cell r="B23">
            <v>28.154166666666669</v>
          </cell>
          <cell r="C23">
            <v>35.1</v>
          </cell>
          <cell r="D23">
            <v>22.6</v>
          </cell>
          <cell r="E23">
            <v>69.5</v>
          </cell>
          <cell r="F23">
            <v>93</v>
          </cell>
          <cell r="G23">
            <v>41</v>
          </cell>
          <cell r="H23">
            <v>17.64</v>
          </cell>
          <cell r="I23" t="str">
            <v>N</v>
          </cell>
          <cell r="J23">
            <v>45.36</v>
          </cell>
          <cell r="K23">
            <v>0</v>
          </cell>
        </row>
        <row r="24">
          <cell r="B24">
            <v>27.829166666666666</v>
          </cell>
          <cell r="C24">
            <v>35.5</v>
          </cell>
          <cell r="D24">
            <v>22.8</v>
          </cell>
          <cell r="E24">
            <v>72.375</v>
          </cell>
          <cell r="F24">
            <v>95</v>
          </cell>
          <cell r="G24">
            <v>44</v>
          </cell>
          <cell r="H24">
            <v>23.040000000000003</v>
          </cell>
          <cell r="I24" t="str">
            <v>N</v>
          </cell>
          <cell r="J24">
            <v>40.680000000000007</v>
          </cell>
          <cell r="K24">
            <v>0</v>
          </cell>
        </row>
        <row r="25">
          <cell r="B25">
            <v>23.416666666666668</v>
          </cell>
          <cell r="C25">
            <v>27.5</v>
          </cell>
          <cell r="D25">
            <v>21.5</v>
          </cell>
          <cell r="E25">
            <v>94.666666666666671</v>
          </cell>
          <cell r="F25">
            <v>100</v>
          </cell>
          <cell r="G25">
            <v>79</v>
          </cell>
          <cell r="H25">
            <v>21.240000000000002</v>
          </cell>
          <cell r="I25" t="str">
            <v>S</v>
          </cell>
          <cell r="J25">
            <v>29.52</v>
          </cell>
          <cell r="K25">
            <v>12.4</v>
          </cell>
        </row>
        <row r="26">
          <cell r="B26">
            <v>24.754166666666674</v>
          </cell>
          <cell r="C26">
            <v>30.5</v>
          </cell>
          <cell r="D26">
            <v>20.2</v>
          </cell>
          <cell r="E26">
            <v>83.25</v>
          </cell>
          <cell r="F26">
            <v>100</v>
          </cell>
          <cell r="G26">
            <v>56</v>
          </cell>
          <cell r="H26">
            <v>10.8</v>
          </cell>
          <cell r="I26" t="str">
            <v>SO</v>
          </cell>
          <cell r="J26">
            <v>20.88</v>
          </cell>
          <cell r="K26">
            <v>0</v>
          </cell>
        </row>
        <row r="27">
          <cell r="B27">
            <v>25.75</v>
          </cell>
          <cell r="C27">
            <v>33</v>
          </cell>
          <cell r="D27">
            <v>18.8</v>
          </cell>
          <cell r="E27">
            <v>71.583333333333329</v>
          </cell>
          <cell r="F27">
            <v>95</v>
          </cell>
          <cell r="G27">
            <v>52</v>
          </cell>
          <cell r="H27">
            <v>11.16</v>
          </cell>
          <cell r="I27" t="str">
            <v>SE</v>
          </cell>
          <cell r="J27">
            <v>32.04</v>
          </cell>
          <cell r="K27">
            <v>0</v>
          </cell>
        </row>
        <row r="28">
          <cell r="B28">
            <v>27.854166666666668</v>
          </cell>
          <cell r="C28">
            <v>34.299999999999997</v>
          </cell>
          <cell r="D28">
            <v>22.9</v>
          </cell>
          <cell r="E28">
            <v>68.25</v>
          </cell>
          <cell r="F28">
            <v>92</v>
          </cell>
          <cell r="G28">
            <v>45</v>
          </cell>
          <cell r="H28">
            <v>19.079999999999998</v>
          </cell>
          <cell r="I28" t="str">
            <v>NE</v>
          </cell>
          <cell r="J28">
            <v>37.080000000000005</v>
          </cell>
          <cell r="K28">
            <v>0</v>
          </cell>
        </row>
        <row r="29">
          <cell r="B29">
            <v>26.516666666666666</v>
          </cell>
          <cell r="C29">
            <v>32.700000000000003</v>
          </cell>
          <cell r="D29">
            <v>21.6</v>
          </cell>
          <cell r="E29">
            <v>63.416666666666664</v>
          </cell>
          <cell r="F29">
            <v>85</v>
          </cell>
          <cell r="G29">
            <v>36</v>
          </cell>
          <cell r="H29">
            <v>23.759999999999998</v>
          </cell>
          <cell r="I29" t="str">
            <v>L</v>
          </cell>
          <cell r="J29">
            <v>40.32</v>
          </cell>
          <cell r="K29">
            <v>0</v>
          </cell>
        </row>
        <row r="30">
          <cell r="B30">
            <v>25.495833333333334</v>
          </cell>
          <cell r="C30">
            <v>33</v>
          </cell>
          <cell r="D30">
            <v>18.2</v>
          </cell>
          <cell r="E30">
            <v>65.375</v>
          </cell>
          <cell r="F30">
            <v>88</v>
          </cell>
          <cell r="G30">
            <v>40</v>
          </cell>
          <cell r="H30">
            <v>19.440000000000001</v>
          </cell>
          <cell r="I30" t="str">
            <v>SE</v>
          </cell>
          <cell r="J30">
            <v>36.36</v>
          </cell>
          <cell r="K30">
            <v>0</v>
          </cell>
        </row>
        <row r="31">
          <cell r="B31">
            <v>26.212499999999991</v>
          </cell>
          <cell r="C31">
            <v>35</v>
          </cell>
          <cell r="D31">
            <v>18.8</v>
          </cell>
          <cell r="E31">
            <v>69.625</v>
          </cell>
          <cell r="F31">
            <v>92</v>
          </cell>
          <cell r="G31">
            <v>41</v>
          </cell>
          <cell r="H31">
            <v>17.64</v>
          </cell>
          <cell r="I31" t="str">
            <v>S</v>
          </cell>
          <cell r="J31">
            <v>31.319999999999997</v>
          </cell>
          <cell r="K31">
            <v>0</v>
          </cell>
        </row>
        <row r="32">
          <cell r="B32">
            <v>26.966666666666672</v>
          </cell>
          <cell r="C32">
            <v>34</v>
          </cell>
          <cell r="D32">
            <v>22.1</v>
          </cell>
          <cell r="E32">
            <v>75.458333333333329</v>
          </cell>
          <cell r="F32">
            <v>96</v>
          </cell>
          <cell r="G32">
            <v>50</v>
          </cell>
          <cell r="H32">
            <v>16.920000000000002</v>
          </cell>
          <cell r="I32" t="str">
            <v>N</v>
          </cell>
          <cell r="J32">
            <v>36</v>
          </cell>
          <cell r="K32">
            <v>0.2</v>
          </cell>
        </row>
        <row r="33">
          <cell r="B33">
            <v>25.174999999999997</v>
          </cell>
          <cell r="C33">
            <v>31.3</v>
          </cell>
          <cell r="D33">
            <v>22.3</v>
          </cell>
          <cell r="E33">
            <v>84.208333333333329</v>
          </cell>
          <cell r="F33">
            <v>96</v>
          </cell>
          <cell r="G33">
            <v>61</v>
          </cell>
          <cell r="H33">
            <v>23.759999999999998</v>
          </cell>
          <cell r="I33" t="str">
            <v>N</v>
          </cell>
          <cell r="J33">
            <v>47.88</v>
          </cell>
          <cell r="K33">
            <v>0.4</v>
          </cell>
        </row>
        <row r="34">
          <cell r="B34">
            <v>25.983333333333334</v>
          </cell>
          <cell r="C34">
            <v>35.1</v>
          </cell>
          <cell r="D34">
            <v>21</v>
          </cell>
          <cell r="E34">
            <v>79.375</v>
          </cell>
          <cell r="F34">
            <v>99</v>
          </cell>
          <cell r="G34">
            <v>46</v>
          </cell>
          <cell r="H34">
            <v>18.720000000000002</v>
          </cell>
          <cell r="I34" t="str">
            <v>NE</v>
          </cell>
          <cell r="J34">
            <v>39.6</v>
          </cell>
          <cell r="K34">
            <v>0</v>
          </cell>
        </row>
        <row r="35">
          <cell r="B35">
            <v>25.020833333333339</v>
          </cell>
          <cell r="C35">
            <v>30.2</v>
          </cell>
          <cell r="D35">
            <v>21.6</v>
          </cell>
          <cell r="E35">
            <v>86</v>
          </cell>
          <cell r="F35">
            <v>99</v>
          </cell>
          <cell r="G35">
            <v>62</v>
          </cell>
          <cell r="H35">
            <v>19.079999999999998</v>
          </cell>
          <cell r="I35" t="str">
            <v>N</v>
          </cell>
          <cell r="J35">
            <v>59.4</v>
          </cell>
          <cell r="K35">
            <v>12.6</v>
          </cell>
        </row>
        <row r="36">
          <cell r="I36" t="str">
            <v>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25.800000000000008</v>
          </cell>
          <cell r="C5">
            <v>33.200000000000003</v>
          </cell>
          <cell r="D5">
            <v>22</v>
          </cell>
          <cell r="E5">
            <v>70.041666666666671</v>
          </cell>
          <cell r="F5">
            <v>87</v>
          </cell>
          <cell r="G5">
            <v>43</v>
          </cell>
          <cell r="H5">
            <v>19.8</v>
          </cell>
          <cell r="I5" t="str">
            <v>SE</v>
          </cell>
          <cell r="J5">
            <v>36.72</v>
          </cell>
          <cell r="K5">
            <v>0</v>
          </cell>
        </row>
        <row r="6">
          <cell r="B6">
            <v>27.208333333333329</v>
          </cell>
          <cell r="C6">
            <v>34.6</v>
          </cell>
          <cell r="D6">
            <v>20.8</v>
          </cell>
          <cell r="E6">
            <v>60.458333333333336</v>
          </cell>
          <cell r="F6">
            <v>90</v>
          </cell>
          <cell r="G6">
            <v>30</v>
          </cell>
          <cell r="H6">
            <v>16.920000000000002</v>
          </cell>
          <cell r="I6" t="str">
            <v>N</v>
          </cell>
          <cell r="J6">
            <v>36.72</v>
          </cell>
          <cell r="K6">
            <v>0</v>
          </cell>
        </row>
        <row r="7">
          <cell r="B7">
            <v>26.49166666666666</v>
          </cell>
          <cell r="C7">
            <v>34.299999999999997</v>
          </cell>
          <cell r="D7">
            <v>19.399999999999999</v>
          </cell>
          <cell r="E7">
            <v>64.416666666666671</v>
          </cell>
          <cell r="F7">
            <v>89</v>
          </cell>
          <cell r="G7">
            <v>36</v>
          </cell>
          <cell r="H7">
            <v>29.52</v>
          </cell>
          <cell r="I7" t="str">
            <v>N</v>
          </cell>
          <cell r="J7">
            <v>71.28</v>
          </cell>
          <cell r="K7">
            <v>4</v>
          </cell>
        </row>
        <row r="8">
          <cell r="B8">
            <v>25.041666666666668</v>
          </cell>
          <cell r="C8">
            <v>33.299999999999997</v>
          </cell>
          <cell r="D8">
            <v>20.399999999999999</v>
          </cell>
          <cell r="E8">
            <v>72.125</v>
          </cell>
          <cell r="F8">
            <v>97</v>
          </cell>
          <cell r="G8">
            <v>44</v>
          </cell>
          <cell r="H8">
            <v>23.759999999999998</v>
          </cell>
          <cell r="I8" t="str">
            <v>N</v>
          </cell>
          <cell r="J8">
            <v>58.680000000000007</v>
          </cell>
          <cell r="K8">
            <v>19.2</v>
          </cell>
        </row>
        <row r="9">
          <cell r="B9">
            <v>22.145833333333332</v>
          </cell>
          <cell r="C9">
            <v>25.3</v>
          </cell>
          <cell r="D9">
            <v>19.7</v>
          </cell>
          <cell r="E9">
            <v>86.125</v>
          </cell>
          <cell r="F9">
            <v>99</v>
          </cell>
          <cell r="G9">
            <v>68</v>
          </cell>
          <cell r="H9">
            <v>22.32</v>
          </cell>
          <cell r="I9" t="str">
            <v>N</v>
          </cell>
          <cell r="J9">
            <v>46.440000000000005</v>
          </cell>
          <cell r="K9">
            <v>24.6</v>
          </cell>
        </row>
        <row r="10">
          <cell r="B10">
            <v>23.229166666666668</v>
          </cell>
          <cell r="C10">
            <v>27.4</v>
          </cell>
          <cell r="D10">
            <v>21.5</v>
          </cell>
          <cell r="E10">
            <v>87.095238095238102</v>
          </cell>
          <cell r="F10">
            <v>100</v>
          </cell>
          <cell r="G10">
            <v>70</v>
          </cell>
          <cell r="H10">
            <v>9.7200000000000006</v>
          </cell>
          <cell r="I10" t="str">
            <v>N</v>
          </cell>
          <cell r="J10">
            <v>24.48</v>
          </cell>
          <cell r="K10">
            <v>1.2000000000000002</v>
          </cell>
        </row>
        <row r="11">
          <cell r="B11">
            <v>23.837500000000006</v>
          </cell>
          <cell r="C11">
            <v>29.6</v>
          </cell>
          <cell r="D11">
            <v>21.1</v>
          </cell>
          <cell r="E11">
            <v>83.208333333333329</v>
          </cell>
          <cell r="F11">
            <v>100</v>
          </cell>
          <cell r="G11">
            <v>56</v>
          </cell>
          <cell r="H11">
            <v>21.240000000000002</v>
          </cell>
          <cell r="I11" t="str">
            <v>N</v>
          </cell>
          <cell r="J11">
            <v>37.800000000000004</v>
          </cell>
          <cell r="K11">
            <v>0.2</v>
          </cell>
        </row>
        <row r="12">
          <cell r="B12">
            <v>25.504166666666674</v>
          </cell>
          <cell r="C12">
            <v>32.200000000000003</v>
          </cell>
          <cell r="D12">
            <v>20.3</v>
          </cell>
          <cell r="E12">
            <v>71.541666666666671</v>
          </cell>
          <cell r="F12">
            <v>99</v>
          </cell>
          <cell r="G12">
            <v>35</v>
          </cell>
          <cell r="H12">
            <v>13.32</v>
          </cell>
          <cell r="I12" t="str">
            <v>SE</v>
          </cell>
          <cell r="J12">
            <v>26.28</v>
          </cell>
          <cell r="K12">
            <v>0</v>
          </cell>
        </row>
        <row r="13">
          <cell r="B13">
            <v>27.233333333333331</v>
          </cell>
          <cell r="C13">
            <v>33.4</v>
          </cell>
          <cell r="D13">
            <v>19.2</v>
          </cell>
          <cell r="E13">
            <v>47.208333333333336</v>
          </cell>
          <cell r="F13">
            <v>77</v>
          </cell>
          <cell r="G13">
            <v>19</v>
          </cell>
          <cell r="H13">
            <v>15.120000000000001</v>
          </cell>
          <cell r="I13" t="str">
            <v>SE</v>
          </cell>
          <cell r="J13">
            <v>26.28</v>
          </cell>
          <cell r="K13">
            <v>0</v>
          </cell>
        </row>
        <row r="14">
          <cell r="B14">
            <v>26.837499999999995</v>
          </cell>
          <cell r="C14">
            <v>34.4</v>
          </cell>
          <cell r="D14">
            <v>18.899999999999999</v>
          </cell>
          <cell r="E14">
            <v>45.083333333333336</v>
          </cell>
          <cell r="F14">
            <v>80</v>
          </cell>
          <cell r="G14">
            <v>24</v>
          </cell>
          <cell r="H14">
            <v>18</v>
          </cell>
          <cell r="I14" t="str">
            <v>N</v>
          </cell>
          <cell r="J14">
            <v>52.2</v>
          </cell>
          <cell r="K14">
            <v>0</v>
          </cell>
        </row>
        <row r="15">
          <cell r="B15">
            <v>24.579166666666662</v>
          </cell>
          <cell r="C15">
            <v>31.8</v>
          </cell>
          <cell r="D15">
            <v>18.899999999999999</v>
          </cell>
          <cell r="E15">
            <v>61</v>
          </cell>
          <cell r="F15">
            <v>84</v>
          </cell>
          <cell r="G15">
            <v>35</v>
          </cell>
          <cell r="H15">
            <v>18</v>
          </cell>
          <cell r="I15" t="str">
            <v>N</v>
          </cell>
          <cell r="J15">
            <v>36.36</v>
          </cell>
          <cell r="K15">
            <v>0.2</v>
          </cell>
        </row>
        <row r="16">
          <cell r="B16">
            <v>25.633333333333329</v>
          </cell>
          <cell r="C16">
            <v>32.200000000000003</v>
          </cell>
          <cell r="D16">
            <v>20.100000000000001</v>
          </cell>
          <cell r="E16">
            <v>67.041666666666671</v>
          </cell>
          <cell r="F16">
            <v>90</v>
          </cell>
          <cell r="G16">
            <v>39</v>
          </cell>
          <cell r="H16">
            <v>15.120000000000001</v>
          </cell>
          <cell r="I16" t="str">
            <v>N</v>
          </cell>
          <cell r="J16">
            <v>31.680000000000003</v>
          </cell>
          <cell r="K16">
            <v>0</v>
          </cell>
        </row>
        <row r="17">
          <cell r="B17">
            <v>26.420833333333334</v>
          </cell>
          <cell r="C17">
            <v>32.5</v>
          </cell>
          <cell r="D17">
            <v>21.8</v>
          </cell>
          <cell r="E17">
            <v>67.583333333333329</v>
          </cell>
          <cell r="F17">
            <v>89</v>
          </cell>
          <cell r="G17">
            <v>42</v>
          </cell>
          <cell r="H17">
            <v>18.36</v>
          </cell>
          <cell r="I17" t="str">
            <v>N</v>
          </cell>
          <cell r="J17">
            <v>41.4</v>
          </cell>
          <cell r="K17">
            <v>5</v>
          </cell>
        </row>
        <row r="18">
          <cell r="B18">
            <v>23.049999999999997</v>
          </cell>
          <cell r="C18">
            <v>26.7</v>
          </cell>
          <cell r="D18">
            <v>20.3</v>
          </cell>
          <cell r="E18">
            <v>83.041666666666671</v>
          </cell>
          <cell r="F18">
            <v>100</v>
          </cell>
          <cell r="G18">
            <v>64</v>
          </cell>
          <cell r="H18">
            <v>16.2</v>
          </cell>
          <cell r="I18" t="str">
            <v>NE</v>
          </cell>
          <cell r="J18">
            <v>38.519999999999996</v>
          </cell>
          <cell r="K18">
            <v>16.399999999999999</v>
          </cell>
        </row>
        <row r="19">
          <cell r="B19">
            <v>25.070833333333336</v>
          </cell>
          <cell r="C19">
            <v>31.9</v>
          </cell>
          <cell r="D19">
            <v>20.3</v>
          </cell>
          <cell r="E19">
            <v>74.578947368421055</v>
          </cell>
          <cell r="F19">
            <v>100</v>
          </cell>
          <cell r="G19">
            <v>47</v>
          </cell>
          <cell r="H19">
            <v>15.48</v>
          </cell>
          <cell r="I19" t="str">
            <v>N</v>
          </cell>
          <cell r="J19">
            <v>36</v>
          </cell>
          <cell r="K19">
            <v>0.4</v>
          </cell>
        </row>
        <row r="20">
          <cell r="B20">
            <v>26.700000000000003</v>
          </cell>
          <cell r="C20">
            <v>33.1</v>
          </cell>
          <cell r="D20">
            <v>21.3</v>
          </cell>
          <cell r="E20">
            <v>65.375</v>
          </cell>
          <cell r="F20">
            <v>87</v>
          </cell>
          <cell r="G20">
            <v>42</v>
          </cell>
          <cell r="H20">
            <v>12.96</v>
          </cell>
          <cell r="I20" t="str">
            <v>NE</v>
          </cell>
          <cell r="J20">
            <v>47.16</v>
          </cell>
          <cell r="K20">
            <v>0.4</v>
          </cell>
        </row>
        <row r="21">
          <cell r="B21">
            <v>27.808333333333337</v>
          </cell>
          <cell r="C21">
            <v>34.200000000000003</v>
          </cell>
          <cell r="D21">
            <v>22.4</v>
          </cell>
          <cell r="E21">
            <v>64</v>
          </cell>
          <cell r="F21">
            <v>84</v>
          </cell>
          <cell r="G21">
            <v>40</v>
          </cell>
          <cell r="H21">
            <v>18.720000000000002</v>
          </cell>
          <cell r="I21" t="str">
            <v>N</v>
          </cell>
          <cell r="J21">
            <v>31.680000000000003</v>
          </cell>
          <cell r="K21">
            <v>0</v>
          </cell>
        </row>
        <row r="22">
          <cell r="B22">
            <v>27.362499999999997</v>
          </cell>
          <cell r="C22">
            <v>34.6</v>
          </cell>
          <cell r="D22">
            <v>22.3</v>
          </cell>
          <cell r="E22">
            <v>65.125</v>
          </cell>
          <cell r="F22">
            <v>81</v>
          </cell>
          <cell r="G22">
            <v>41</v>
          </cell>
          <cell r="H22">
            <v>13.32</v>
          </cell>
          <cell r="I22" t="str">
            <v>N</v>
          </cell>
          <cell r="J22">
            <v>39.24</v>
          </cell>
          <cell r="K22">
            <v>0.60000000000000009</v>
          </cell>
        </row>
        <row r="23">
          <cell r="B23">
            <v>28.354166666666661</v>
          </cell>
          <cell r="C23">
            <v>34.1</v>
          </cell>
          <cell r="D23">
            <v>23.2</v>
          </cell>
          <cell r="E23">
            <v>60.416666666666664</v>
          </cell>
          <cell r="F23">
            <v>85</v>
          </cell>
          <cell r="G23">
            <v>37</v>
          </cell>
          <cell r="H23">
            <v>19.8</v>
          </cell>
          <cell r="I23" t="str">
            <v>N</v>
          </cell>
          <cell r="J23">
            <v>45.36</v>
          </cell>
          <cell r="K23">
            <v>0</v>
          </cell>
        </row>
        <row r="24">
          <cell r="B24">
            <v>28.695833333333336</v>
          </cell>
          <cell r="C24">
            <v>35.200000000000003</v>
          </cell>
          <cell r="D24">
            <v>24.1</v>
          </cell>
          <cell r="E24">
            <v>58.875</v>
          </cell>
          <cell r="F24">
            <v>76</v>
          </cell>
          <cell r="G24">
            <v>36</v>
          </cell>
          <cell r="H24">
            <v>14.76</v>
          </cell>
          <cell r="I24" t="str">
            <v>N</v>
          </cell>
          <cell r="J24">
            <v>36.36</v>
          </cell>
          <cell r="K24">
            <v>0</v>
          </cell>
        </row>
        <row r="25">
          <cell r="B25">
            <v>26.529166666666665</v>
          </cell>
          <cell r="C25">
            <v>34.1</v>
          </cell>
          <cell r="D25">
            <v>21.2</v>
          </cell>
          <cell r="E25">
            <v>68.75</v>
          </cell>
          <cell r="F25">
            <v>98</v>
          </cell>
          <cell r="G25">
            <v>46</v>
          </cell>
          <cell r="H25">
            <v>19.8</v>
          </cell>
          <cell r="I25" t="str">
            <v>N</v>
          </cell>
          <cell r="J25">
            <v>43.56</v>
          </cell>
          <cell r="K25">
            <v>3.0000000000000004</v>
          </cell>
        </row>
        <row r="26">
          <cell r="B26">
            <v>25.145833333333329</v>
          </cell>
          <cell r="C26">
            <v>32.200000000000003</v>
          </cell>
          <cell r="D26">
            <v>20.9</v>
          </cell>
          <cell r="E26">
            <v>78.434782608695656</v>
          </cell>
          <cell r="F26">
            <v>100</v>
          </cell>
          <cell r="G26">
            <v>52</v>
          </cell>
          <cell r="H26">
            <v>19.079999999999998</v>
          </cell>
          <cell r="I26" t="str">
            <v>N</v>
          </cell>
          <cell r="J26">
            <v>33.480000000000004</v>
          </cell>
          <cell r="K26">
            <v>0</v>
          </cell>
        </row>
        <row r="27">
          <cell r="B27">
            <v>26.899999999999995</v>
          </cell>
          <cell r="C27">
            <v>34.6</v>
          </cell>
          <cell r="D27">
            <v>21.4</v>
          </cell>
          <cell r="E27">
            <v>72.333333333333329</v>
          </cell>
          <cell r="F27">
            <v>98</v>
          </cell>
          <cell r="G27">
            <v>39</v>
          </cell>
          <cell r="H27">
            <v>24.12</v>
          </cell>
          <cell r="I27" t="str">
            <v>L</v>
          </cell>
          <cell r="J27">
            <v>46.440000000000005</v>
          </cell>
          <cell r="K27">
            <v>0</v>
          </cell>
        </row>
        <row r="28">
          <cell r="B28">
            <v>27.166666666666661</v>
          </cell>
          <cell r="C28">
            <v>35.9</v>
          </cell>
          <cell r="D28">
            <v>22.3</v>
          </cell>
          <cell r="E28">
            <v>72.041666666666671</v>
          </cell>
          <cell r="F28">
            <v>93</v>
          </cell>
          <cell r="G28">
            <v>33</v>
          </cell>
          <cell r="H28">
            <v>16.559999999999999</v>
          </cell>
          <cell r="I28" t="str">
            <v>L</v>
          </cell>
          <cell r="J28">
            <v>34.56</v>
          </cell>
          <cell r="K28">
            <v>1.6</v>
          </cell>
        </row>
        <row r="29">
          <cell r="B29">
            <v>27.895833333333332</v>
          </cell>
          <cell r="C29">
            <v>34.799999999999997</v>
          </cell>
          <cell r="D29">
            <v>23</v>
          </cell>
          <cell r="E29">
            <v>57.125</v>
          </cell>
          <cell r="F29">
            <v>91</v>
          </cell>
          <cell r="G29">
            <v>28</v>
          </cell>
          <cell r="H29">
            <v>23.040000000000003</v>
          </cell>
          <cell r="I29" t="str">
            <v>SE</v>
          </cell>
          <cell r="J29">
            <v>42.480000000000004</v>
          </cell>
          <cell r="K29">
            <v>0</v>
          </cell>
        </row>
        <row r="30">
          <cell r="B30">
            <v>27.695833333333336</v>
          </cell>
          <cell r="C30">
            <v>34.799999999999997</v>
          </cell>
          <cell r="D30">
            <v>21.5</v>
          </cell>
          <cell r="E30">
            <v>48.958333333333336</v>
          </cell>
          <cell r="F30">
            <v>64</v>
          </cell>
          <cell r="G30">
            <v>27</v>
          </cell>
          <cell r="H30">
            <v>24.12</v>
          </cell>
          <cell r="I30" t="str">
            <v>L</v>
          </cell>
          <cell r="J30">
            <v>46.800000000000004</v>
          </cell>
          <cell r="K30">
            <v>0</v>
          </cell>
        </row>
        <row r="31">
          <cell r="B31">
            <v>26.475000000000005</v>
          </cell>
          <cell r="C31">
            <v>31.1</v>
          </cell>
          <cell r="D31">
            <v>20.3</v>
          </cell>
          <cell r="E31">
            <v>65.666666666666671</v>
          </cell>
          <cell r="F31">
            <v>86</v>
          </cell>
          <cell r="G31">
            <v>52</v>
          </cell>
          <cell r="H31">
            <v>18.720000000000002</v>
          </cell>
          <cell r="I31" t="str">
            <v>N</v>
          </cell>
          <cell r="J31">
            <v>36</v>
          </cell>
          <cell r="K31">
            <v>1.2</v>
          </cell>
        </row>
        <row r="32">
          <cell r="B32">
            <v>26.116666666666671</v>
          </cell>
          <cell r="C32">
            <v>32.700000000000003</v>
          </cell>
          <cell r="D32">
            <v>21.1</v>
          </cell>
          <cell r="E32">
            <v>68.458333333333329</v>
          </cell>
          <cell r="F32">
            <v>87</v>
          </cell>
          <cell r="G32">
            <v>46</v>
          </cell>
          <cell r="H32">
            <v>19.079999999999998</v>
          </cell>
          <cell r="I32" t="str">
            <v>NE</v>
          </cell>
          <cell r="J32">
            <v>43.56</v>
          </cell>
          <cell r="K32">
            <v>0.4</v>
          </cell>
        </row>
        <row r="33">
          <cell r="B33">
            <v>26.141666666666666</v>
          </cell>
          <cell r="C33">
            <v>32.6</v>
          </cell>
          <cell r="D33">
            <v>22.5</v>
          </cell>
          <cell r="E33">
            <v>70.416666666666671</v>
          </cell>
          <cell r="F33">
            <v>84</v>
          </cell>
          <cell r="G33">
            <v>46</v>
          </cell>
          <cell r="H33">
            <v>17.28</v>
          </cell>
          <cell r="I33" t="str">
            <v>NE</v>
          </cell>
          <cell r="J33">
            <v>37.440000000000005</v>
          </cell>
          <cell r="K33">
            <v>2.4</v>
          </cell>
        </row>
        <row r="34">
          <cell r="B34">
            <v>24.658333333333331</v>
          </cell>
          <cell r="C34">
            <v>31.3</v>
          </cell>
          <cell r="D34">
            <v>19.600000000000001</v>
          </cell>
          <cell r="E34">
            <v>77.416666666666671</v>
          </cell>
          <cell r="F34">
            <v>100</v>
          </cell>
          <cell r="G34">
            <v>52</v>
          </cell>
          <cell r="H34">
            <v>16.2</v>
          </cell>
          <cell r="I34" t="str">
            <v>N</v>
          </cell>
          <cell r="J34">
            <v>44.28</v>
          </cell>
          <cell r="K34">
            <v>10.4</v>
          </cell>
        </row>
        <row r="35">
          <cell r="B35">
            <v>23.591666666666669</v>
          </cell>
          <cell r="C35">
            <v>27.3</v>
          </cell>
          <cell r="D35">
            <v>21</v>
          </cell>
          <cell r="E35">
            <v>80.875</v>
          </cell>
          <cell r="F35">
            <v>94</v>
          </cell>
          <cell r="G35">
            <v>63</v>
          </cell>
          <cell r="H35">
            <v>17.28</v>
          </cell>
          <cell r="I35" t="str">
            <v>N</v>
          </cell>
          <cell r="J35">
            <v>46.440000000000005</v>
          </cell>
          <cell r="K35">
            <v>5.2</v>
          </cell>
        </row>
        <row r="36">
          <cell r="I36" t="str">
            <v>L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29.485714285714288</v>
          </cell>
          <cell r="C5">
            <v>37.5</v>
          </cell>
          <cell r="D5">
            <v>19.600000000000001</v>
          </cell>
          <cell r="E5">
            <v>51.904761904761905</v>
          </cell>
          <cell r="F5">
            <v>91</v>
          </cell>
          <cell r="G5">
            <v>24</v>
          </cell>
          <cell r="H5">
            <v>31.680000000000003</v>
          </cell>
          <cell r="I5" t="str">
            <v>NO</v>
          </cell>
          <cell r="J5">
            <v>70.92</v>
          </cell>
          <cell r="K5">
            <v>13.2</v>
          </cell>
        </row>
        <row r="6">
          <cell r="B6">
            <v>24.700000000000006</v>
          </cell>
          <cell r="C6">
            <v>32.5</v>
          </cell>
          <cell r="D6">
            <v>20.6</v>
          </cell>
          <cell r="E6">
            <v>75.695652173913047</v>
          </cell>
          <cell r="F6">
            <v>93</v>
          </cell>
          <cell r="G6">
            <v>46</v>
          </cell>
          <cell r="H6">
            <v>27.720000000000002</v>
          </cell>
          <cell r="I6" t="str">
            <v>O</v>
          </cell>
          <cell r="J6">
            <v>53.28</v>
          </cell>
          <cell r="K6">
            <v>9.0000000000000018</v>
          </cell>
        </row>
        <row r="7">
          <cell r="B7">
            <v>27.65454545454546</v>
          </cell>
          <cell r="C7">
            <v>35.700000000000003</v>
          </cell>
          <cell r="D7">
            <v>21.7</v>
          </cell>
          <cell r="E7">
            <v>62.090909090909093</v>
          </cell>
          <cell r="F7">
            <v>90</v>
          </cell>
          <cell r="G7">
            <v>28</v>
          </cell>
          <cell r="H7">
            <v>21.6</v>
          </cell>
          <cell r="I7" t="str">
            <v>O</v>
          </cell>
          <cell r="J7">
            <v>35.64</v>
          </cell>
          <cell r="K7">
            <v>0</v>
          </cell>
        </row>
        <row r="8">
          <cell r="B8">
            <v>26</v>
          </cell>
          <cell r="C8">
            <v>34.799999999999997</v>
          </cell>
          <cell r="D8">
            <v>21.9</v>
          </cell>
          <cell r="E8">
            <v>71.043478260869563</v>
          </cell>
          <cell r="F8">
            <v>91</v>
          </cell>
          <cell r="G8">
            <v>38</v>
          </cell>
          <cell r="H8">
            <v>12.96</v>
          </cell>
          <cell r="I8" t="str">
            <v>SO</v>
          </cell>
          <cell r="J8">
            <v>42.480000000000004</v>
          </cell>
          <cell r="K8">
            <v>1</v>
          </cell>
        </row>
        <row r="9">
          <cell r="B9">
            <v>25.272727272727273</v>
          </cell>
          <cell r="C9">
            <v>32.700000000000003</v>
          </cell>
          <cell r="D9">
            <v>22</v>
          </cell>
          <cell r="E9">
            <v>74.181818181818187</v>
          </cell>
          <cell r="F9">
            <v>92</v>
          </cell>
          <cell r="G9">
            <v>45</v>
          </cell>
          <cell r="H9">
            <v>15.840000000000002</v>
          </cell>
          <cell r="I9" t="str">
            <v>SO</v>
          </cell>
          <cell r="J9">
            <v>39.96</v>
          </cell>
          <cell r="K9">
            <v>0.4</v>
          </cell>
        </row>
        <row r="10">
          <cell r="B10">
            <v>27.147826086956524</v>
          </cell>
          <cell r="C10">
            <v>34.4</v>
          </cell>
          <cell r="D10">
            <v>21.9</v>
          </cell>
          <cell r="E10">
            <v>64.478260869565219</v>
          </cell>
          <cell r="F10">
            <v>90</v>
          </cell>
          <cell r="G10">
            <v>35</v>
          </cell>
          <cell r="H10">
            <v>15.840000000000002</v>
          </cell>
          <cell r="I10" t="str">
            <v>O</v>
          </cell>
          <cell r="J10">
            <v>26.64</v>
          </cell>
          <cell r="K10">
            <v>0</v>
          </cell>
        </row>
        <row r="11">
          <cell r="B11">
            <v>24.425000000000001</v>
          </cell>
          <cell r="C11">
            <v>31.3</v>
          </cell>
          <cell r="D11">
            <v>20.100000000000001</v>
          </cell>
          <cell r="E11">
            <v>81.541666666666671</v>
          </cell>
          <cell r="F11">
            <v>95</v>
          </cell>
          <cell r="G11">
            <v>52</v>
          </cell>
          <cell r="H11">
            <v>14.04</v>
          </cell>
          <cell r="I11" t="str">
            <v>NO</v>
          </cell>
          <cell r="J11">
            <v>56.88</v>
          </cell>
          <cell r="K11">
            <v>65.2</v>
          </cell>
        </row>
        <row r="12">
          <cell r="B12">
            <v>25.843478260869574</v>
          </cell>
          <cell r="C12">
            <v>33.799999999999997</v>
          </cell>
          <cell r="D12">
            <v>20.100000000000001</v>
          </cell>
          <cell r="E12">
            <v>74.173913043478265</v>
          </cell>
          <cell r="F12">
            <v>95</v>
          </cell>
          <cell r="G12">
            <v>43</v>
          </cell>
          <cell r="H12">
            <v>14.4</v>
          </cell>
          <cell r="I12" t="str">
            <v>SO</v>
          </cell>
          <cell r="J12">
            <v>39.6</v>
          </cell>
          <cell r="K12">
            <v>20.399999999999999</v>
          </cell>
        </row>
        <row r="13">
          <cell r="B13">
            <v>27.35217391304348</v>
          </cell>
          <cell r="C13">
            <v>34.6</v>
          </cell>
          <cell r="D13">
            <v>20.7</v>
          </cell>
          <cell r="E13">
            <v>62.391304347826086</v>
          </cell>
          <cell r="F13">
            <v>93</v>
          </cell>
          <cell r="G13">
            <v>27</v>
          </cell>
          <cell r="H13">
            <v>7.5600000000000005</v>
          </cell>
          <cell r="I13" t="str">
            <v>NO</v>
          </cell>
          <cell r="J13">
            <v>20.16</v>
          </cell>
          <cell r="K13">
            <v>0</v>
          </cell>
        </row>
        <row r="14">
          <cell r="B14">
            <v>25.979166666666668</v>
          </cell>
          <cell r="C14">
            <v>31.3</v>
          </cell>
          <cell r="D14">
            <v>22.8</v>
          </cell>
          <cell r="E14">
            <v>65.416666666666671</v>
          </cell>
          <cell r="F14">
            <v>77</v>
          </cell>
          <cell r="G14">
            <v>47</v>
          </cell>
          <cell r="H14">
            <v>24.840000000000003</v>
          </cell>
          <cell r="I14" t="str">
            <v>NO</v>
          </cell>
          <cell r="J14">
            <v>49.680000000000007</v>
          </cell>
          <cell r="K14">
            <v>0</v>
          </cell>
        </row>
        <row r="15">
          <cell r="B15">
            <v>22.191304347826087</v>
          </cell>
          <cell r="C15">
            <v>28.1</v>
          </cell>
          <cell r="D15">
            <v>19.899999999999999</v>
          </cell>
          <cell r="E15">
            <v>80.043478260869563</v>
          </cell>
          <cell r="F15">
            <v>91</v>
          </cell>
          <cell r="G15">
            <v>58</v>
          </cell>
          <cell r="H15">
            <v>16.2</v>
          </cell>
          <cell r="I15" t="str">
            <v>NO</v>
          </cell>
          <cell r="J15">
            <v>31.680000000000003</v>
          </cell>
          <cell r="K15">
            <v>4</v>
          </cell>
        </row>
        <row r="16">
          <cell r="B16">
            <v>23.133333333333329</v>
          </cell>
          <cell r="C16">
            <v>30.1</v>
          </cell>
          <cell r="D16">
            <v>20.6</v>
          </cell>
          <cell r="E16">
            <v>84.041666666666671</v>
          </cell>
          <cell r="F16">
            <v>94</v>
          </cell>
          <cell r="G16">
            <v>54</v>
          </cell>
          <cell r="H16">
            <v>13.68</v>
          </cell>
          <cell r="I16" t="str">
            <v>SO</v>
          </cell>
          <cell r="J16">
            <v>35.64</v>
          </cell>
          <cell r="K16">
            <v>6.2000000000000011</v>
          </cell>
        </row>
        <row r="17">
          <cell r="B17">
            <v>24.804166666666664</v>
          </cell>
          <cell r="C17">
            <v>33.1</v>
          </cell>
          <cell r="D17">
            <v>21.4</v>
          </cell>
          <cell r="E17">
            <v>78.041666666666671</v>
          </cell>
          <cell r="F17">
            <v>93</v>
          </cell>
          <cell r="G17">
            <v>40</v>
          </cell>
          <cell r="H17">
            <v>22.68</v>
          </cell>
          <cell r="I17" t="str">
            <v>SO</v>
          </cell>
          <cell r="J17">
            <v>41.76</v>
          </cell>
          <cell r="K17">
            <v>3.2</v>
          </cell>
        </row>
        <row r="18">
          <cell r="B18">
            <v>24.886956521739133</v>
          </cell>
          <cell r="C18">
            <v>33.4</v>
          </cell>
          <cell r="D18">
            <v>20.7</v>
          </cell>
          <cell r="E18">
            <v>79.608695652173907</v>
          </cell>
          <cell r="F18">
            <v>95</v>
          </cell>
          <cell r="G18">
            <v>39</v>
          </cell>
          <cell r="H18">
            <v>14.04</v>
          </cell>
          <cell r="I18" t="str">
            <v>SO</v>
          </cell>
          <cell r="J18">
            <v>39.24</v>
          </cell>
          <cell r="K18">
            <v>0.60000000000000009</v>
          </cell>
        </row>
        <row r="19">
          <cell r="B19">
            <v>26.552173913043486</v>
          </cell>
          <cell r="C19">
            <v>34.9</v>
          </cell>
          <cell r="D19">
            <v>20.8</v>
          </cell>
          <cell r="E19">
            <v>69.260869565217391</v>
          </cell>
          <cell r="F19">
            <v>93</v>
          </cell>
          <cell r="G19">
            <v>35</v>
          </cell>
          <cell r="H19">
            <v>7.5600000000000005</v>
          </cell>
          <cell r="I19" t="str">
            <v>SO</v>
          </cell>
          <cell r="J19">
            <v>25.2</v>
          </cell>
          <cell r="K19">
            <v>0.2</v>
          </cell>
        </row>
        <row r="20">
          <cell r="B20">
            <v>25.120833333333334</v>
          </cell>
          <cell r="C20">
            <v>33.9</v>
          </cell>
          <cell r="D20">
            <v>20</v>
          </cell>
          <cell r="E20">
            <v>72.375</v>
          </cell>
          <cell r="F20">
            <v>95</v>
          </cell>
          <cell r="G20">
            <v>39</v>
          </cell>
          <cell r="H20">
            <v>17.64</v>
          </cell>
          <cell r="I20" t="str">
            <v>O</v>
          </cell>
          <cell r="J20">
            <v>49.32</v>
          </cell>
          <cell r="K20">
            <v>43.199999999999996</v>
          </cell>
        </row>
        <row r="21">
          <cell r="B21">
            <v>27.030434782608697</v>
          </cell>
          <cell r="C21">
            <v>34.4</v>
          </cell>
          <cell r="D21">
            <v>21.1</v>
          </cell>
          <cell r="E21">
            <v>67.478260869565219</v>
          </cell>
          <cell r="F21">
            <v>90</v>
          </cell>
          <cell r="G21">
            <v>40</v>
          </cell>
          <cell r="H21">
            <v>10.08</v>
          </cell>
          <cell r="I21" t="str">
            <v>O</v>
          </cell>
          <cell r="J21">
            <v>30.96</v>
          </cell>
          <cell r="K21">
            <v>0</v>
          </cell>
        </row>
        <row r="22">
          <cell r="B22">
            <v>26.708333333333332</v>
          </cell>
          <cell r="C22">
            <v>35.6</v>
          </cell>
          <cell r="D22">
            <v>22.2</v>
          </cell>
          <cell r="E22">
            <v>69.041666666666671</v>
          </cell>
          <cell r="F22">
            <v>88</v>
          </cell>
          <cell r="G22">
            <v>36</v>
          </cell>
          <cell r="H22">
            <v>10.08</v>
          </cell>
          <cell r="I22" t="str">
            <v>SO</v>
          </cell>
          <cell r="J22">
            <v>52.2</v>
          </cell>
          <cell r="K22">
            <v>0</v>
          </cell>
        </row>
        <row r="23">
          <cell r="B23">
            <v>25.574999999999999</v>
          </cell>
          <cell r="C23">
            <v>34.9</v>
          </cell>
          <cell r="D23">
            <v>22.5</v>
          </cell>
          <cell r="E23">
            <v>77.583333333333329</v>
          </cell>
          <cell r="F23">
            <v>91</v>
          </cell>
          <cell r="G23">
            <v>39</v>
          </cell>
          <cell r="H23">
            <v>15.48</v>
          </cell>
          <cell r="I23" t="str">
            <v>O</v>
          </cell>
          <cell r="J23">
            <v>39.6</v>
          </cell>
          <cell r="K23">
            <v>26</v>
          </cell>
        </row>
        <row r="24">
          <cell r="B24">
            <v>26.662500000000005</v>
          </cell>
          <cell r="C24">
            <v>33.9</v>
          </cell>
          <cell r="D24">
            <v>22.7</v>
          </cell>
          <cell r="E24">
            <v>74.875</v>
          </cell>
          <cell r="F24">
            <v>93</v>
          </cell>
          <cell r="G24">
            <v>44</v>
          </cell>
          <cell r="H24">
            <v>9</v>
          </cell>
          <cell r="I24" t="str">
            <v>O</v>
          </cell>
          <cell r="J24">
            <v>28.08</v>
          </cell>
          <cell r="K24">
            <v>0.2</v>
          </cell>
        </row>
        <row r="25">
          <cell r="B25">
            <v>27.462500000000002</v>
          </cell>
          <cell r="C25">
            <v>33.799999999999997</v>
          </cell>
          <cell r="D25">
            <v>22.1</v>
          </cell>
          <cell r="E25">
            <v>68.375</v>
          </cell>
          <cell r="F25">
            <v>86</v>
          </cell>
          <cell r="G25">
            <v>43</v>
          </cell>
          <cell r="H25">
            <v>19.8</v>
          </cell>
          <cell r="I25" t="str">
            <v>O</v>
          </cell>
          <cell r="J25">
            <v>40.680000000000007</v>
          </cell>
          <cell r="K25">
            <v>0</v>
          </cell>
        </row>
        <row r="26">
          <cell r="B26">
            <v>25.668181818181822</v>
          </cell>
          <cell r="C26">
            <v>32.200000000000003</v>
          </cell>
          <cell r="D26">
            <v>22.5</v>
          </cell>
          <cell r="E26">
            <v>80.181818181818187</v>
          </cell>
          <cell r="F26">
            <v>92</v>
          </cell>
          <cell r="G26">
            <v>54</v>
          </cell>
          <cell r="H26">
            <v>10.8</v>
          </cell>
          <cell r="I26" t="str">
            <v>SO</v>
          </cell>
          <cell r="J26">
            <v>29.52</v>
          </cell>
          <cell r="K26">
            <v>29.2</v>
          </cell>
        </row>
        <row r="27">
          <cell r="B27">
            <v>26.19130434782608</v>
          </cell>
          <cell r="C27">
            <v>32.6</v>
          </cell>
          <cell r="D27">
            <v>21.5</v>
          </cell>
          <cell r="E27">
            <v>80.608695652173907</v>
          </cell>
          <cell r="F27">
            <v>95</v>
          </cell>
          <cell r="G27">
            <v>56</v>
          </cell>
          <cell r="H27">
            <v>8.64</v>
          </cell>
          <cell r="I27" t="str">
            <v>SO</v>
          </cell>
          <cell r="J27">
            <v>31.319999999999997</v>
          </cell>
          <cell r="K27">
            <v>31.799999999999997</v>
          </cell>
        </row>
        <row r="28">
          <cell r="B28">
            <v>26.18571428571429</v>
          </cell>
          <cell r="C28">
            <v>33.4</v>
          </cell>
          <cell r="D28">
            <v>21.6</v>
          </cell>
          <cell r="E28">
            <v>74.666666666666671</v>
          </cell>
          <cell r="F28">
            <v>94</v>
          </cell>
          <cell r="G28">
            <v>43</v>
          </cell>
          <cell r="H28">
            <v>25.92</v>
          </cell>
          <cell r="I28" t="str">
            <v>O</v>
          </cell>
          <cell r="J28">
            <v>49.32</v>
          </cell>
          <cell r="K28">
            <v>1.5999999999999999</v>
          </cell>
        </row>
        <row r="29">
          <cell r="B29">
            <v>26.765217391304351</v>
          </cell>
          <cell r="C29">
            <v>32.9</v>
          </cell>
          <cell r="D29">
            <v>22</v>
          </cell>
          <cell r="E29">
            <v>70.173913043478265</v>
          </cell>
          <cell r="F29">
            <v>90</v>
          </cell>
          <cell r="G29">
            <v>45</v>
          </cell>
          <cell r="H29">
            <v>11.879999999999999</v>
          </cell>
          <cell r="I29" t="str">
            <v>SO</v>
          </cell>
          <cell r="J29">
            <v>23.400000000000002</v>
          </cell>
          <cell r="K29">
            <v>0</v>
          </cell>
        </row>
        <row r="30">
          <cell r="B30">
            <v>26.549999999999997</v>
          </cell>
          <cell r="C30">
            <v>33.6</v>
          </cell>
          <cell r="D30">
            <v>21.8</v>
          </cell>
          <cell r="E30">
            <v>71.541666666666671</v>
          </cell>
          <cell r="F30">
            <v>93</v>
          </cell>
          <cell r="G30">
            <v>44</v>
          </cell>
          <cell r="H30">
            <v>10.44</v>
          </cell>
          <cell r="I30" t="str">
            <v>SO</v>
          </cell>
          <cell r="J30">
            <v>36.72</v>
          </cell>
          <cell r="K30">
            <v>0</v>
          </cell>
        </row>
        <row r="31">
          <cell r="B31">
            <v>24.987500000000001</v>
          </cell>
          <cell r="C31">
            <v>30.9</v>
          </cell>
          <cell r="D31">
            <v>21.5</v>
          </cell>
          <cell r="E31">
            <v>77.291666666666671</v>
          </cell>
          <cell r="F31">
            <v>90</v>
          </cell>
          <cell r="G31">
            <v>58</v>
          </cell>
          <cell r="H31">
            <v>15.120000000000001</v>
          </cell>
          <cell r="I31" t="str">
            <v>NO</v>
          </cell>
          <cell r="J31">
            <v>42.12</v>
          </cell>
          <cell r="K31">
            <v>13.6</v>
          </cell>
        </row>
        <row r="32">
          <cell r="B32">
            <v>23.878260869565221</v>
          </cell>
          <cell r="C32">
            <v>31.3</v>
          </cell>
          <cell r="D32">
            <v>20.2</v>
          </cell>
          <cell r="E32">
            <v>79.434782608695656</v>
          </cell>
          <cell r="F32">
            <v>94</v>
          </cell>
          <cell r="G32">
            <v>48</v>
          </cell>
          <cell r="H32">
            <v>15.840000000000002</v>
          </cell>
          <cell r="I32" t="str">
            <v>NO</v>
          </cell>
          <cell r="J32">
            <v>38.159999999999997</v>
          </cell>
          <cell r="K32">
            <v>25.2</v>
          </cell>
        </row>
        <row r="33">
          <cell r="B33">
            <v>24.565217391304348</v>
          </cell>
          <cell r="C33">
            <v>32.299999999999997</v>
          </cell>
          <cell r="D33">
            <v>20.6</v>
          </cell>
          <cell r="E33">
            <v>78.130434782608702</v>
          </cell>
          <cell r="F33">
            <v>95</v>
          </cell>
          <cell r="G33">
            <v>44</v>
          </cell>
          <cell r="H33">
            <v>24.48</v>
          </cell>
          <cell r="I33" t="str">
            <v>NO</v>
          </cell>
          <cell r="J33">
            <v>68.400000000000006</v>
          </cell>
          <cell r="K33">
            <v>45.6</v>
          </cell>
        </row>
        <row r="34">
          <cell r="B34">
            <v>25.258333333333336</v>
          </cell>
          <cell r="C34">
            <v>32.9</v>
          </cell>
          <cell r="D34">
            <v>21.1</v>
          </cell>
          <cell r="E34">
            <v>78</v>
          </cell>
          <cell r="F34">
            <v>95</v>
          </cell>
          <cell r="G34">
            <v>43</v>
          </cell>
          <cell r="H34">
            <v>13.32</v>
          </cell>
          <cell r="I34" t="str">
            <v>O</v>
          </cell>
          <cell r="J34">
            <v>23.400000000000002</v>
          </cell>
          <cell r="K34">
            <v>3.4000000000000008</v>
          </cell>
        </row>
        <row r="35">
          <cell r="B35">
            <v>24.574999999999999</v>
          </cell>
          <cell r="C35">
            <v>31.7</v>
          </cell>
          <cell r="D35">
            <v>20.5</v>
          </cell>
          <cell r="E35">
            <v>73.333333333333329</v>
          </cell>
          <cell r="F35">
            <v>91</v>
          </cell>
          <cell r="G35">
            <v>50</v>
          </cell>
          <cell r="H35">
            <v>20.52</v>
          </cell>
          <cell r="I35" t="str">
            <v>NO</v>
          </cell>
          <cell r="J35">
            <v>61.560000000000009</v>
          </cell>
          <cell r="K35">
            <v>29.4</v>
          </cell>
        </row>
        <row r="36">
          <cell r="I36" t="str">
            <v>SO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28.014285714285712</v>
          </cell>
          <cell r="C5">
            <v>34.700000000000003</v>
          </cell>
          <cell r="D5">
            <v>22.9</v>
          </cell>
          <cell r="E5">
            <v>68.857142857142861</v>
          </cell>
          <cell r="F5">
            <v>89</v>
          </cell>
          <cell r="G5">
            <v>43</v>
          </cell>
          <cell r="H5">
            <v>28.44</v>
          </cell>
          <cell r="I5" t="str">
            <v>O</v>
          </cell>
          <cell r="J5">
            <v>67.680000000000007</v>
          </cell>
          <cell r="K5">
            <v>14.2</v>
          </cell>
        </row>
        <row r="6">
          <cell r="B6">
            <v>28.676190476190477</v>
          </cell>
          <cell r="C6">
            <v>35.5</v>
          </cell>
          <cell r="D6">
            <v>22.9</v>
          </cell>
          <cell r="E6">
            <v>68</v>
          </cell>
          <cell r="F6">
            <v>90</v>
          </cell>
          <cell r="G6">
            <v>43</v>
          </cell>
          <cell r="H6">
            <v>4.6800000000000006</v>
          </cell>
          <cell r="I6" t="str">
            <v>NE</v>
          </cell>
          <cell r="J6">
            <v>22.68</v>
          </cell>
          <cell r="K6">
            <v>0</v>
          </cell>
        </row>
        <row r="7">
          <cell r="B7">
            <v>30.854166666666661</v>
          </cell>
          <cell r="C7">
            <v>37.1</v>
          </cell>
          <cell r="D7">
            <v>26.4</v>
          </cell>
          <cell r="E7">
            <v>57.25</v>
          </cell>
          <cell r="F7">
            <v>80</v>
          </cell>
          <cell r="G7">
            <v>30</v>
          </cell>
          <cell r="H7">
            <v>13.68</v>
          </cell>
          <cell r="I7" t="str">
            <v>L</v>
          </cell>
          <cell r="J7">
            <v>34.56</v>
          </cell>
          <cell r="K7">
            <v>0</v>
          </cell>
        </row>
        <row r="8">
          <cell r="B8">
            <v>30.63636363636363</v>
          </cell>
          <cell r="C8">
            <v>36.9</v>
          </cell>
          <cell r="D8">
            <v>26</v>
          </cell>
          <cell r="E8">
            <v>59.136363636363633</v>
          </cell>
          <cell r="F8">
            <v>82</v>
          </cell>
          <cell r="G8">
            <v>34</v>
          </cell>
          <cell r="H8">
            <v>16.2</v>
          </cell>
          <cell r="I8" t="str">
            <v>NO</v>
          </cell>
          <cell r="J8">
            <v>43.56</v>
          </cell>
          <cell r="K8">
            <v>0.4</v>
          </cell>
        </row>
        <row r="9">
          <cell r="B9">
            <v>25.07826086956522</v>
          </cell>
          <cell r="C9">
            <v>31</v>
          </cell>
          <cell r="D9">
            <v>22.5</v>
          </cell>
          <cell r="E9">
            <v>80.826086956521735</v>
          </cell>
          <cell r="F9">
            <v>91</v>
          </cell>
          <cell r="G9">
            <v>60</v>
          </cell>
          <cell r="H9">
            <v>11.520000000000001</v>
          </cell>
          <cell r="I9" t="str">
            <v>SO</v>
          </cell>
          <cell r="J9">
            <v>41.04</v>
          </cell>
          <cell r="K9">
            <v>40.4</v>
          </cell>
        </row>
        <row r="10">
          <cell r="B10">
            <v>24.570833333333329</v>
          </cell>
          <cell r="C10">
            <v>29.8</v>
          </cell>
          <cell r="D10">
            <v>21.4</v>
          </cell>
          <cell r="E10">
            <v>72.791666666666671</v>
          </cell>
          <cell r="F10">
            <v>89</v>
          </cell>
          <cell r="G10">
            <v>48</v>
          </cell>
          <cell r="H10">
            <v>13.68</v>
          </cell>
          <cell r="I10" t="str">
            <v>SO</v>
          </cell>
          <cell r="J10">
            <v>31.680000000000003</v>
          </cell>
          <cell r="K10">
            <v>0</v>
          </cell>
        </row>
        <row r="11">
          <cell r="B11">
            <v>27.820833333333329</v>
          </cell>
          <cell r="C11">
            <v>33.6</v>
          </cell>
          <cell r="D11">
            <v>22.6</v>
          </cell>
          <cell r="E11">
            <v>56.875</v>
          </cell>
          <cell r="F11">
            <v>80</v>
          </cell>
          <cell r="G11">
            <v>31</v>
          </cell>
          <cell r="H11">
            <v>1.8</v>
          </cell>
          <cell r="I11" t="str">
            <v>SO</v>
          </cell>
          <cell r="J11">
            <v>21.96</v>
          </cell>
          <cell r="K11">
            <v>0</v>
          </cell>
        </row>
        <row r="12">
          <cell r="B12">
            <v>28.983333333333334</v>
          </cell>
          <cell r="C12">
            <v>35.1</v>
          </cell>
          <cell r="D12">
            <v>22.1</v>
          </cell>
          <cell r="E12">
            <v>55.416666666666664</v>
          </cell>
          <cell r="F12">
            <v>85</v>
          </cell>
          <cell r="G12">
            <v>34</v>
          </cell>
          <cell r="H12">
            <v>2.52</v>
          </cell>
          <cell r="I12" t="str">
            <v>SE</v>
          </cell>
          <cell r="J12">
            <v>16.920000000000002</v>
          </cell>
          <cell r="K12">
            <v>0</v>
          </cell>
        </row>
        <row r="13">
          <cell r="B13">
            <v>30.133333333333329</v>
          </cell>
          <cell r="C13">
            <v>36.9</v>
          </cell>
          <cell r="D13">
            <v>24.5</v>
          </cell>
          <cell r="E13">
            <v>55.5</v>
          </cell>
          <cell r="F13">
            <v>84</v>
          </cell>
          <cell r="G13">
            <v>28</v>
          </cell>
          <cell r="H13">
            <v>14.04</v>
          </cell>
          <cell r="I13" t="str">
            <v>SE</v>
          </cell>
          <cell r="J13">
            <v>33.840000000000003</v>
          </cell>
          <cell r="K13">
            <v>0</v>
          </cell>
        </row>
        <row r="14">
          <cell r="B14">
            <v>28.430434782608696</v>
          </cell>
          <cell r="C14">
            <v>36.1</v>
          </cell>
          <cell r="D14">
            <v>22.3</v>
          </cell>
          <cell r="E14">
            <v>56</v>
          </cell>
          <cell r="F14">
            <v>85</v>
          </cell>
          <cell r="G14">
            <v>24</v>
          </cell>
          <cell r="H14">
            <v>2.52</v>
          </cell>
          <cell r="I14" t="str">
            <v>O</v>
          </cell>
          <cell r="J14">
            <v>21.6</v>
          </cell>
          <cell r="K14">
            <v>0</v>
          </cell>
        </row>
        <row r="15">
          <cell r="B15">
            <v>28.552173913043475</v>
          </cell>
          <cell r="C15">
            <v>34.799999999999997</v>
          </cell>
          <cell r="D15">
            <v>22.6</v>
          </cell>
          <cell r="E15">
            <v>59.043478260869563</v>
          </cell>
          <cell r="F15">
            <v>81</v>
          </cell>
          <cell r="G15">
            <v>34</v>
          </cell>
          <cell r="H15">
            <v>12.96</v>
          </cell>
          <cell r="I15" t="str">
            <v>NE</v>
          </cell>
          <cell r="J15">
            <v>39.24</v>
          </cell>
          <cell r="K15">
            <v>0</v>
          </cell>
        </row>
        <row r="16">
          <cell r="B16">
            <v>28.328571428571433</v>
          </cell>
          <cell r="C16">
            <v>35.299999999999997</v>
          </cell>
          <cell r="D16">
            <v>23</v>
          </cell>
          <cell r="E16">
            <v>63.142857142857146</v>
          </cell>
          <cell r="F16">
            <v>81</v>
          </cell>
          <cell r="G16">
            <v>36</v>
          </cell>
          <cell r="H16">
            <v>6.48</v>
          </cell>
          <cell r="I16" t="str">
            <v>N</v>
          </cell>
          <cell r="J16">
            <v>55.080000000000005</v>
          </cell>
          <cell r="K16">
            <v>4.2</v>
          </cell>
        </row>
        <row r="17">
          <cell r="B17">
            <v>28.999999999999996</v>
          </cell>
          <cell r="C17">
            <v>35.9</v>
          </cell>
          <cell r="D17">
            <v>23.8</v>
          </cell>
          <cell r="E17">
            <v>63.31818181818182</v>
          </cell>
          <cell r="F17">
            <v>84</v>
          </cell>
          <cell r="G17">
            <v>38</v>
          </cell>
          <cell r="H17">
            <v>10.8</v>
          </cell>
          <cell r="I17" t="str">
            <v>NE</v>
          </cell>
          <cell r="J17">
            <v>30.6</v>
          </cell>
          <cell r="K17">
            <v>0</v>
          </cell>
        </row>
        <row r="18">
          <cell r="B18">
            <v>28.35217391304348</v>
          </cell>
          <cell r="C18">
            <v>31.8</v>
          </cell>
          <cell r="D18">
            <v>23.8</v>
          </cell>
          <cell r="E18">
            <v>60.695652173913047</v>
          </cell>
          <cell r="F18">
            <v>78</v>
          </cell>
          <cell r="G18">
            <v>45</v>
          </cell>
          <cell r="H18">
            <v>16.2</v>
          </cell>
          <cell r="I18" t="str">
            <v>O</v>
          </cell>
          <cell r="J18">
            <v>51.480000000000004</v>
          </cell>
          <cell r="K18">
            <v>0</v>
          </cell>
        </row>
        <row r="19">
          <cell r="B19">
            <v>28.809090909090909</v>
          </cell>
          <cell r="C19">
            <v>36.700000000000003</v>
          </cell>
          <cell r="D19">
            <v>23.3</v>
          </cell>
          <cell r="E19">
            <v>59.772727272727273</v>
          </cell>
          <cell r="F19">
            <v>81</v>
          </cell>
          <cell r="G19">
            <v>31</v>
          </cell>
          <cell r="H19">
            <v>11.16</v>
          </cell>
          <cell r="I19" t="str">
            <v>N</v>
          </cell>
          <cell r="J19">
            <v>34.56</v>
          </cell>
          <cell r="K19">
            <v>0</v>
          </cell>
        </row>
        <row r="20">
          <cell r="B20">
            <v>31.129166666666666</v>
          </cell>
          <cell r="C20">
            <v>38.4</v>
          </cell>
          <cell r="D20">
            <v>26.1</v>
          </cell>
          <cell r="E20">
            <v>55.083333333333336</v>
          </cell>
          <cell r="F20">
            <v>78</v>
          </cell>
          <cell r="G20">
            <v>26</v>
          </cell>
          <cell r="H20">
            <v>9.7200000000000006</v>
          </cell>
          <cell r="I20" t="str">
            <v>L</v>
          </cell>
          <cell r="J20">
            <v>34.56</v>
          </cell>
          <cell r="K20">
            <v>0</v>
          </cell>
        </row>
        <row r="21">
          <cell r="B21">
            <v>30.724999999999998</v>
          </cell>
          <cell r="C21">
            <v>37.799999999999997</v>
          </cell>
          <cell r="D21">
            <v>24.7</v>
          </cell>
          <cell r="E21">
            <v>56.458333333333336</v>
          </cell>
          <cell r="F21">
            <v>81</v>
          </cell>
          <cell r="G21">
            <v>30</v>
          </cell>
          <cell r="H21">
            <v>15.48</v>
          </cell>
          <cell r="I21" t="str">
            <v>NO</v>
          </cell>
          <cell r="J21">
            <v>30.240000000000002</v>
          </cell>
          <cell r="K21">
            <v>0</v>
          </cell>
        </row>
        <row r="22">
          <cell r="B22">
            <v>30.408333333333335</v>
          </cell>
          <cell r="C22">
            <v>38.1</v>
          </cell>
          <cell r="D22">
            <v>25.9</v>
          </cell>
          <cell r="E22">
            <v>60.166666666666664</v>
          </cell>
          <cell r="F22">
            <v>83</v>
          </cell>
          <cell r="G22">
            <v>35</v>
          </cell>
          <cell r="H22">
            <v>11.16</v>
          </cell>
          <cell r="I22" t="str">
            <v>L</v>
          </cell>
          <cell r="J22">
            <v>60.480000000000004</v>
          </cell>
          <cell r="K22">
            <v>2.6</v>
          </cell>
        </row>
        <row r="23">
          <cell r="B23">
            <v>31.183333333333334</v>
          </cell>
          <cell r="C23">
            <v>38.6</v>
          </cell>
          <cell r="D23">
            <v>25.8</v>
          </cell>
          <cell r="E23">
            <v>51.958333333333336</v>
          </cell>
          <cell r="F23">
            <v>71</v>
          </cell>
          <cell r="G23">
            <v>26</v>
          </cell>
          <cell r="H23">
            <v>15.840000000000002</v>
          </cell>
          <cell r="I23" t="str">
            <v>N</v>
          </cell>
          <cell r="J23">
            <v>46.080000000000005</v>
          </cell>
          <cell r="K23">
            <v>0</v>
          </cell>
        </row>
        <row r="24">
          <cell r="B24">
            <v>32.378260869565231</v>
          </cell>
          <cell r="C24">
            <v>38.700000000000003</v>
          </cell>
          <cell r="D24">
            <v>28.1</v>
          </cell>
          <cell r="E24">
            <v>46.521739130434781</v>
          </cell>
          <cell r="F24">
            <v>60</v>
          </cell>
          <cell r="G24">
            <v>28</v>
          </cell>
          <cell r="H24">
            <v>17.28</v>
          </cell>
          <cell r="I24" t="str">
            <v>O</v>
          </cell>
          <cell r="J24">
            <v>34.200000000000003</v>
          </cell>
          <cell r="K24">
            <v>0</v>
          </cell>
        </row>
        <row r="25">
          <cell r="B25">
            <v>30.429166666666671</v>
          </cell>
          <cell r="C25">
            <v>35.700000000000003</v>
          </cell>
          <cell r="D25">
            <v>26.4</v>
          </cell>
          <cell r="E25">
            <v>57.25</v>
          </cell>
          <cell r="F25">
            <v>71</v>
          </cell>
          <cell r="G25">
            <v>40</v>
          </cell>
          <cell r="H25">
            <v>16.2</v>
          </cell>
          <cell r="I25" t="str">
            <v>SO</v>
          </cell>
          <cell r="J25">
            <v>39.24</v>
          </cell>
          <cell r="K25">
            <v>0</v>
          </cell>
        </row>
        <row r="26">
          <cell r="B26">
            <v>26.804347826086968</v>
          </cell>
          <cell r="C26">
            <v>31.2</v>
          </cell>
          <cell r="D26">
            <v>22.9</v>
          </cell>
          <cell r="E26">
            <v>73.217391304347828</v>
          </cell>
          <cell r="F26">
            <v>90</v>
          </cell>
          <cell r="G26">
            <v>57</v>
          </cell>
          <cell r="H26">
            <v>11.879999999999999</v>
          </cell>
          <cell r="I26" t="str">
            <v>SO</v>
          </cell>
          <cell r="J26">
            <v>36</v>
          </cell>
          <cell r="K26">
            <v>14</v>
          </cell>
        </row>
        <row r="27">
          <cell r="B27">
            <v>29.816666666666666</v>
          </cell>
          <cell r="C27">
            <v>37.200000000000003</v>
          </cell>
          <cell r="D27">
            <v>25.3</v>
          </cell>
          <cell r="E27">
            <v>65.25</v>
          </cell>
          <cell r="F27">
            <v>87</v>
          </cell>
          <cell r="G27">
            <v>36</v>
          </cell>
          <cell r="H27">
            <v>19.079999999999998</v>
          </cell>
          <cell r="I27" t="str">
            <v>L</v>
          </cell>
          <cell r="J27">
            <v>40.32</v>
          </cell>
          <cell r="K27">
            <v>0.2</v>
          </cell>
        </row>
        <row r="28">
          <cell r="B28">
            <v>29.858333333333334</v>
          </cell>
          <cell r="C28">
            <v>36.5</v>
          </cell>
          <cell r="D28">
            <v>25.2</v>
          </cell>
          <cell r="E28">
            <v>67.416666666666671</v>
          </cell>
          <cell r="F28">
            <v>88</v>
          </cell>
          <cell r="G28">
            <v>40</v>
          </cell>
          <cell r="H28">
            <v>5.7600000000000007</v>
          </cell>
          <cell r="I28" t="str">
            <v>L</v>
          </cell>
          <cell r="J28">
            <v>22.68</v>
          </cell>
          <cell r="K28">
            <v>0</v>
          </cell>
        </row>
        <row r="29">
          <cell r="B29">
            <v>28.134782608695648</v>
          </cell>
          <cell r="C29">
            <v>32.6</v>
          </cell>
          <cell r="D29">
            <v>22.5</v>
          </cell>
          <cell r="E29">
            <v>70.347826086956516</v>
          </cell>
          <cell r="F29">
            <v>90</v>
          </cell>
          <cell r="G29">
            <v>55</v>
          </cell>
          <cell r="H29">
            <v>25.92</v>
          </cell>
          <cell r="I29" t="str">
            <v>SE</v>
          </cell>
          <cell r="J29">
            <v>50.04</v>
          </cell>
          <cell r="K29">
            <v>6.8</v>
          </cell>
        </row>
        <row r="30">
          <cell r="B30">
            <v>30.387499999999999</v>
          </cell>
          <cell r="C30">
            <v>36.1</v>
          </cell>
          <cell r="D30">
            <v>25.2</v>
          </cell>
          <cell r="E30">
            <v>51.583333333333336</v>
          </cell>
          <cell r="F30">
            <v>89</v>
          </cell>
          <cell r="G30">
            <v>29</v>
          </cell>
          <cell r="H30">
            <v>15.120000000000001</v>
          </cell>
          <cell r="I30" t="str">
            <v>L</v>
          </cell>
          <cell r="J30">
            <v>34.56</v>
          </cell>
          <cell r="K30">
            <v>0</v>
          </cell>
        </row>
        <row r="31">
          <cell r="B31">
            <v>29.666666666666661</v>
          </cell>
          <cell r="C31">
            <v>34.799999999999997</v>
          </cell>
          <cell r="D31">
            <v>24.5</v>
          </cell>
          <cell r="E31">
            <v>59.791666666666664</v>
          </cell>
          <cell r="F31">
            <v>84</v>
          </cell>
          <cell r="G31">
            <v>32</v>
          </cell>
          <cell r="H31">
            <v>13.32</v>
          </cell>
          <cell r="I31" t="str">
            <v>NE</v>
          </cell>
          <cell r="J31">
            <v>33.840000000000003</v>
          </cell>
          <cell r="K31">
            <v>0.4</v>
          </cell>
        </row>
        <row r="32">
          <cell r="B32">
            <v>29.139130434782611</v>
          </cell>
          <cell r="C32">
            <v>35.5</v>
          </cell>
          <cell r="D32">
            <v>25.1</v>
          </cell>
          <cell r="E32">
            <v>64.956521739130437</v>
          </cell>
          <cell r="F32">
            <v>86</v>
          </cell>
          <cell r="G32">
            <v>37</v>
          </cell>
          <cell r="H32">
            <v>7.5600000000000005</v>
          </cell>
          <cell r="I32" t="str">
            <v>N</v>
          </cell>
          <cell r="J32">
            <v>31.319999999999997</v>
          </cell>
          <cell r="K32">
            <v>0</v>
          </cell>
        </row>
        <row r="33">
          <cell r="B33">
            <v>28.654166666666669</v>
          </cell>
          <cell r="C33">
            <v>35.4</v>
          </cell>
          <cell r="D33">
            <v>24.8</v>
          </cell>
          <cell r="E33">
            <v>67.833333333333329</v>
          </cell>
          <cell r="F33">
            <v>86</v>
          </cell>
          <cell r="G33">
            <v>40</v>
          </cell>
          <cell r="H33">
            <v>6.48</v>
          </cell>
          <cell r="I33" t="str">
            <v>NE</v>
          </cell>
          <cell r="J33">
            <v>49.32</v>
          </cell>
          <cell r="K33">
            <v>5.4</v>
          </cell>
        </row>
        <row r="34">
          <cell r="B34">
            <v>27.354166666666661</v>
          </cell>
          <cell r="C34">
            <v>29.8</v>
          </cell>
          <cell r="D34">
            <v>23.8</v>
          </cell>
          <cell r="E34">
            <v>75.25</v>
          </cell>
          <cell r="F34">
            <v>91</v>
          </cell>
          <cell r="G34">
            <v>60</v>
          </cell>
          <cell r="H34">
            <v>13.32</v>
          </cell>
          <cell r="I34" t="str">
            <v>L</v>
          </cell>
          <cell r="J34">
            <v>36.72</v>
          </cell>
          <cell r="K34">
            <v>57.000000000000007</v>
          </cell>
        </row>
        <row r="35">
          <cell r="B35">
            <v>26.604166666666671</v>
          </cell>
          <cell r="C35">
            <v>30.9</v>
          </cell>
          <cell r="D35">
            <v>23.2</v>
          </cell>
          <cell r="E35">
            <v>75.083333333333329</v>
          </cell>
          <cell r="F35">
            <v>87</v>
          </cell>
          <cell r="G35">
            <v>55</v>
          </cell>
          <cell r="H35">
            <v>4.32</v>
          </cell>
          <cell r="I35" t="str">
            <v>L</v>
          </cell>
          <cell r="J35">
            <v>32.4</v>
          </cell>
          <cell r="K35">
            <v>7.6</v>
          </cell>
        </row>
        <row r="36">
          <cell r="I36" t="str">
            <v>L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26.241666666666664</v>
          </cell>
          <cell r="C5">
            <v>34.299999999999997</v>
          </cell>
          <cell r="D5">
            <v>19.600000000000001</v>
          </cell>
          <cell r="E5">
            <v>61.416666666666664</v>
          </cell>
          <cell r="F5">
            <v>95</v>
          </cell>
          <cell r="G5">
            <v>31</v>
          </cell>
          <cell r="H5">
            <v>26.28</v>
          </cell>
          <cell r="I5" t="str">
            <v>NE</v>
          </cell>
          <cell r="J5">
            <v>42.480000000000004</v>
          </cell>
          <cell r="K5">
            <v>0</v>
          </cell>
        </row>
        <row r="6">
          <cell r="B6">
            <v>24.191666666666674</v>
          </cell>
          <cell r="C6">
            <v>33.1</v>
          </cell>
          <cell r="D6">
            <v>20.2</v>
          </cell>
          <cell r="E6">
            <v>70.916666666666671</v>
          </cell>
          <cell r="F6">
            <v>89</v>
          </cell>
          <cell r="G6">
            <v>35</v>
          </cell>
          <cell r="H6">
            <v>22.68</v>
          </cell>
          <cell r="I6" t="str">
            <v>NE</v>
          </cell>
          <cell r="J6">
            <v>37.080000000000005</v>
          </cell>
          <cell r="K6">
            <v>0</v>
          </cell>
        </row>
        <row r="7">
          <cell r="B7">
            <v>27.4375</v>
          </cell>
          <cell r="C7">
            <v>35</v>
          </cell>
          <cell r="D7">
            <v>20.9</v>
          </cell>
          <cell r="E7">
            <v>54.375</v>
          </cell>
          <cell r="F7">
            <v>86</v>
          </cell>
          <cell r="G7">
            <v>26</v>
          </cell>
          <cell r="H7">
            <v>31.319999999999997</v>
          </cell>
          <cell r="I7" t="str">
            <v>NO</v>
          </cell>
          <cell r="J7">
            <v>47.16</v>
          </cell>
          <cell r="K7">
            <v>0</v>
          </cell>
        </row>
        <row r="8">
          <cell r="B8">
            <v>24.687499999999996</v>
          </cell>
          <cell r="C8">
            <v>32.9</v>
          </cell>
          <cell r="D8">
            <v>20.8</v>
          </cell>
          <cell r="E8">
            <v>72.958333333333329</v>
          </cell>
          <cell r="F8">
            <v>93</v>
          </cell>
          <cell r="G8">
            <v>38</v>
          </cell>
          <cell r="H8">
            <v>25.56</v>
          </cell>
          <cell r="I8" t="str">
            <v>NE</v>
          </cell>
          <cell r="J8">
            <v>73.08</v>
          </cell>
          <cell r="K8">
            <v>0</v>
          </cell>
        </row>
        <row r="9">
          <cell r="B9">
            <v>22.320833333333336</v>
          </cell>
          <cell r="C9">
            <v>28.5</v>
          </cell>
          <cell r="D9">
            <v>20.100000000000001</v>
          </cell>
          <cell r="E9">
            <v>90</v>
          </cell>
          <cell r="F9">
            <v>98</v>
          </cell>
          <cell r="G9">
            <v>60</v>
          </cell>
          <cell r="H9">
            <v>19.8</v>
          </cell>
          <cell r="I9" t="str">
            <v>L</v>
          </cell>
          <cell r="J9">
            <v>65.88000000000001</v>
          </cell>
          <cell r="K9">
            <v>0</v>
          </cell>
        </row>
        <row r="10">
          <cell r="B10">
            <v>24.070833333333329</v>
          </cell>
          <cell r="C10">
            <v>30.5</v>
          </cell>
          <cell r="D10">
            <v>18.600000000000001</v>
          </cell>
          <cell r="E10">
            <v>76.083333333333329</v>
          </cell>
          <cell r="F10">
            <v>98</v>
          </cell>
          <cell r="G10">
            <v>41</v>
          </cell>
          <cell r="H10">
            <v>18.36</v>
          </cell>
          <cell r="I10" t="str">
            <v>O</v>
          </cell>
          <cell r="J10">
            <v>28.08</v>
          </cell>
          <cell r="K10">
            <v>0</v>
          </cell>
        </row>
        <row r="11">
          <cell r="B11">
            <v>25.445833333333329</v>
          </cell>
          <cell r="C11">
            <v>31.7</v>
          </cell>
          <cell r="D11">
            <v>20.7</v>
          </cell>
          <cell r="E11">
            <v>71.166666666666671</v>
          </cell>
          <cell r="F11">
            <v>95</v>
          </cell>
          <cell r="G11">
            <v>44</v>
          </cell>
          <cell r="H11">
            <v>21.96</v>
          </cell>
          <cell r="I11" t="str">
            <v>NO</v>
          </cell>
          <cell r="J11">
            <v>41.4</v>
          </cell>
          <cell r="K11">
            <v>0</v>
          </cell>
        </row>
        <row r="12">
          <cell r="B12">
            <v>25.716666666666672</v>
          </cell>
          <cell r="C12">
            <v>32.4</v>
          </cell>
          <cell r="D12">
            <v>20.2</v>
          </cell>
          <cell r="E12">
            <v>70.583333333333329</v>
          </cell>
          <cell r="F12">
            <v>97</v>
          </cell>
          <cell r="G12">
            <v>37</v>
          </cell>
          <cell r="H12">
            <v>21.240000000000002</v>
          </cell>
          <cell r="I12" t="str">
            <v>O</v>
          </cell>
          <cell r="J12">
            <v>41.4</v>
          </cell>
          <cell r="K12">
            <v>0</v>
          </cell>
        </row>
        <row r="13">
          <cell r="B13">
            <v>25.662499999999998</v>
          </cell>
          <cell r="C13">
            <v>33.6</v>
          </cell>
          <cell r="D13">
            <v>19.8</v>
          </cell>
          <cell r="E13">
            <v>65</v>
          </cell>
          <cell r="F13">
            <v>96</v>
          </cell>
          <cell r="G13">
            <v>29</v>
          </cell>
          <cell r="H13">
            <v>24.48</v>
          </cell>
          <cell r="I13" t="str">
            <v>NE</v>
          </cell>
          <cell r="J13">
            <v>43.2</v>
          </cell>
          <cell r="K13">
            <v>0</v>
          </cell>
        </row>
        <row r="14">
          <cell r="B14">
            <v>22.908333333333331</v>
          </cell>
          <cell r="C14">
            <v>30.2</v>
          </cell>
          <cell r="D14">
            <v>18</v>
          </cell>
          <cell r="E14">
            <v>78.041666666666671</v>
          </cell>
          <cell r="F14">
            <v>93</v>
          </cell>
          <cell r="G14">
            <v>47</v>
          </cell>
          <cell r="H14">
            <v>23.400000000000002</v>
          </cell>
          <cell r="I14" t="str">
            <v>N</v>
          </cell>
          <cell r="J14">
            <v>73.44</v>
          </cell>
          <cell r="K14">
            <v>0</v>
          </cell>
        </row>
        <row r="15">
          <cell r="B15">
            <v>22.020833333333332</v>
          </cell>
          <cell r="C15">
            <v>27.4</v>
          </cell>
          <cell r="D15">
            <v>18.8</v>
          </cell>
          <cell r="E15">
            <v>78.416666666666671</v>
          </cell>
          <cell r="F15">
            <v>93</v>
          </cell>
          <cell r="G15">
            <v>55</v>
          </cell>
          <cell r="H15">
            <v>28.08</v>
          </cell>
          <cell r="I15" t="str">
            <v>NE</v>
          </cell>
          <cell r="J15">
            <v>41.76</v>
          </cell>
          <cell r="K15">
            <v>0</v>
          </cell>
        </row>
        <row r="16">
          <cell r="B16">
            <v>22.816666666666666</v>
          </cell>
          <cell r="C16">
            <v>29.1</v>
          </cell>
          <cell r="D16">
            <v>19.5</v>
          </cell>
          <cell r="E16">
            <v>81.166666666666671</v>
          </cell>
          <cell r="F16">
            <v>96</v>
          </cell>
          <cell r="G16">
            <v>51</v>
          </cell>
          <cell r="H16">
            <v>22.68</v>
          </cell>
          <cell r="I16" t="str">
            <v>N</v>
          </cell>
          <cell r="J16">
            <v>38.519999999999996</v>
          </cell>
          <cell r="K16">
            <v>0</v>
          </cell>
        </row>
        <row r="17">
          <cell r="B17">
            <v>23.849999999999998</v>
          </cell>
          <cell r="C17">
            <v>31.6</v>
          </cell>
          <cell r="D17">
            <v>19.2</v>
          </cell>
          <cell r="E17">
            <v>74.833333333333329</v>
          </cell>
          <cell r="F17">
            <v>97</v>
          </cell>
          <cell r="G17">
            <v>39</v>
          </cell>
          <cell r="H17">
            <v>23.400000000000002</v>
          </cell>
          <cell r="I17" t="str">
            <v>NE</v>
          </cell>
          <cell r="J17">
            <v>41.4</v>
          </cell>
          <cell r="K17">
            <v>0</v>
          </cell>
        </row>
        <row r="18">
          <cell r="B18">
            <v>24.237500000000001</v>
          </cell>
          <cell r="C18">
            <v>32.200000000000003</v>
          </cell>
          <cell r="D18">
            <v>19.8</v>
          </cell>
          <cell r="E18">
            <v>73.5</v>
          </cell>
          <cell r="F18">
            <v>97</v>
          </cell>
          <cell r="G18">
            <v>41</v>
          </cell>
          <cell r="H18">
            <v>29.52</v>
          </cell>
          <cell r="I18" t="str">
            <v>NE</v>
          </cell>
          <cell r="J18">
            <v>54.36</v>
          </cell>
          <cell r="K18">
            <v>0</v>
          </cell>
        </row>
        <row r="19">
          <cell r="B19">
            <v>23.824999999999999</v>
          </cell>
          <cell r="C19">
            <v>32.799999999999997</v>
          </cell>
          <cell r="D19">
            <v>19.5</v>
          </cell>
          <cell r="E19">
            <v>78.125</v>
          </cell>
          <cell r="F19">
            <v>97</v>
          </cell>
          <cell r="G19">
            <v>37</v>
          </cell>
          <cell r="H19">
            <v>28.8</v>
          </cell>
          <cell r="I19" t="str">
            <v>NE</v>
          </cell>
          <cell r="J19">
            <v>51.480000000000004</v>
          </cell>
          <cell r="K19">
            <v>0</v>
          </cell>
        </row>
        <row r="20">
          <cell r="B20">
            <v>24.470833333333331</v>
          </cell>
          <cell r="C20">
            <v>32.200000000000003</v>
          </cell>
          <cell r="D20">
            <v>20.3</v>
          </cell>
          <cell r="E20">
            <v>74.291666666666671</v>
          </cell>
          <cell r="F20">
            <v>97</v>
          </cell>
          <cell r="G20">
            <v>36</v>
          </cell>
          <cell r="H20">
            <v>18</v>
          </cell>
          <cell r="I20" t="str">
            <v>NE</v>
          </cell>
          <cell r="J20">
            <v>44.28</v>
          </cell>
          <cell r="K20">
            <v>0</v>
          </cell>
        </row>
        <row r="21">
          <cell r="B21">
            <v>24.479166666666668</v>
          </cell>
          <cell r="C21">
            <v>34.1</v>
          </cell>
          <cell r="D21">
            <v>19.899999999999999</v>
          </cell>
          <cell r="E21">
            <v>72.833333333333329</v>
          </cell>
          <cell r="F21">
            <v>93</v>
          </cell>
          <cell r="G21">
            <v>30</v>
          </cell>
          <cell r="H21">
            <v>44.28</v>
          </cell>
          <cell r="I21" t="str">
            <v>NE</v>
          </cell>
          <cell r="J21">
            <v>62.28</v>
          </cell>
          <cell r="K21">
            <v>0</v>
          </cell>
        </row>
        <row r="22">
          <cell r="B22">
            <v>24.766666666666666</v>
          </cell>
          <cell r="C22">
            <v>32.6</v>
          </cell>
          <cell r="D22">
            <v>20</v>
          </cell>
          <cell r="E22">
            <v>72.083333333333329</v>
          </cell>
          <cell r="F22">
            <v>94</v>
          </cell>
          <cell r="G22">
            <v>40</v>
          </cell>
          <cell r="H22">
            <v>21.240000000000002</v>
          </cell>
          <cell r="I22" t="str">
            <v>NE</v>
          </cell>
          <cell r="J22">
            <v>38.880000000000003</v>
          </cell>
          <cell r="K22">
            <v>0</v>
          </cell>
        </row>
        <row r="23">
          <cell r="B23">
            <v>25.933333333333334</v>
          </cell>
          <cell r="C23">
            <v>33.200000000000003</v>
          </cell>
          <cell r="D23">
            <v>21.2</v>
          </cell>
          <cell r="E23">
            <v>67.791666666666671</v>
          </cell>
          <cell r="F23">
            <v>87</v>
          </cell>
          <cell r="G23">
            <v>39</v>
          </cell>
          <cell r="H23">
            <v>42.12</v>
          </cell>
          <cell r="I23" t="str">
            <v>NO</v>
          </cell>
          <cell r="J23">
            <v>59.4</v>
          </cell>
          <cell r="K23">
            <v>0</v>
          </cell>
        </row>
        <row r="24">
          <cell r="B24">
            <v>25.262500000000006</v>
          </cell>
          <cell r="C24">
            <v>31.5</v>
          </cell>
          <cell r="D24">
            <v>22.3</v>
          </cell>
          <cell r="E24">
            <v>73.458333333333329</v>
          </cell>
          <cell r="F24">
            <v>86</v>
          </cell>
          <cell r="G24">
            <v>46</v>
          </cell>
          <cell r="H24">
            <v>26.28</v>
          </cell>
          <cell r="I24" t="str">
            <v>NE</v>
          </cell>
          <cell r="J24">
            <v>40.680000000000007</v>
          </cell>
          <cell r="K24">
            <v>0</v>
          </cell>
        </row>
        <row r="25">
          <cell r="B25">
            <v>25.212500000000002</v>
          </cell>
          <cell r="C25">
            <v>33</v>
          </cell>
          <cell r="D25">
            <v>21</v>
          </cell>
          <cell r="E25">
            <v>75.833333333333329</v>
          </cell>
          <cell r="F25">
            <v>97</v>
          </cell>
          <cell r="G25">
            <v>41</v>
          </cell>
          <cell r="H25">
            <v>23.400000000000002</v>
          </cell>
          <cell r="I25" t="str">
            <v>NE</v>
          </cell>
          <cell r="J25">
            <v>36.72</v>
          </cell>
          <cell r="K25">
            <v>0</v>
          </cell>
        </row>
        <row r="26">
          <cell r="B26">
            <v>23.483333333333331</v>
          </cell>
          <cell r="C26">
            <v>29.4</v>
          </cell>
          <cell r="D26">
            <v>21</v>
          </cell>
          <cell r="E26">
            <v>85.25</v>
          </cell>
          <cell r="F26">
            <v>98</v>
          </cell>
          <cell r="G26">
            <v>58</v>
          </cell>
          <cell r="H26">
            <v>18.36</v>
          </cell>
          <cell r="I26" t="str">
            <v>S</v>
          </cell>
          <cell r="J26">
            <v>35.64</v>
          </cell>
          <cell r="K26">
            <v>0</v>
          </cell>
        </row>
        <row r="27">
          <cell r="B27">
            <v>23.75</v>
          </cell>
          <cell r="C27">
            <v>30.7</v>
          </cell>
          <cell r="D27">
            <v>21.1</v>
          </cell>
          <cell r="E27">
            <v>87.791666666666671</v>
          </cell>
          <cell r="F27">
            <v>99</v>
          </cell>
          <cell r="G27">
            <v>53</v>
          </cell>
          <cell r="H27">
            <v>17.28</v>
          </cell>
          <cell r="I27" t="str">
            <v>N</v>
          </cell>
          <cell r="J27">
            <v>37.440000000000005</v>
          </cell>
          <cell r="K27">
            <v>0</v>
          </cell>
        </row>
        <row r="28">
          <cell r="B28">
            <v>24.354166666666661</v>
          </cell>
          <cell r="C28">
            <v>30.9</v>
          </cell>
          <cell r="D28">
            <v>20</v>
          </cell>
          <cell r="E28">
            <v>82.083333333333329</v>
          </cell>
          <cell r="F28">
            <v>98</v>
          </cell>
          <cell r="G28">
            <v>52</v>
          </cell>
          <cell r="H28">
            <v>16.920000000000002</v>
          </cell>
          <cell r="I28" t="str">
            <v>NE</v>
          </cell>
          <cell r="J28">
            <v>54.36</v>
          </cell>
          <cell r="K28">
            <v>0</v>
          </cell>
        </row>
        <row r="29">
          <cell r="B29">
            <v>25.720833333333335</v>
          </cell>
          <cell r="C29">
            <v>32.799999999999997</v>
          </cell>
          <cell r="D29">
            <v>20.8</v>
          </cell>
          <cell r="E29">
            <v>71.208333333333329</v>
          </cell>
          <cell r="F29">
            <v>95</v>
          </cell>
          <cell r="G29">
            <v>35</v>
          </cell>
          <cell r="H29">
            <v>17.64</v>
          </cell>
          <cell r="I29" t="str">
            <v>NE</v>
          </cell>
          <cell r="J29">
            <v>28.8</v>
          </cell>
          <cell r="K29">
            <v>0</v>
          </cell>
        </row>
        <row r="30">
          <cell r="B30">
            <v>24.554166666666671</v>
          </cell>
          <cell r="C30">
            <v>30.4</v>
          </cell>
          <cell r="D30">
            <v>19.7</v>
          </cell>
          <cell r="E30">
            <v>76</v>
          </cell>
          <cell r="F30">
            <v>98</v>
          </cell>
          <cell r="G30">
            <v>52</v>
          </cell>
          <cell r="H30">
            <v>26.64</v>
          </cell>
          <cell r="I30" t="str">
            <v>NE</v>
          </cell>
          <cell r="J30">
            <v>42.480000000000004</v>
          </cell>
          <cell r="K30">
            <v>0</v>
          </cell>
        </row>
        <row r="31">
          <cell r="B31">
            <v>24.183333333333337</v>
          </cell>
          <cell r="C31">
            <v>30</v>
          </cell>
          <cell r="D31">
            <v>20.7</v>
          </cell>
          <cell r="E31">
            <v>77.5</v>
          </cell>
          <cell r="F31">
            <v>96</v>
          </cell>
          <cell r="G31">
            <v>49</v>
          </cell>
          <cell r="H31">
            <v>28.08</v>
          </cell>
          <cell r="I31" t="str">
            <v>N</v>
          </cell>
          <cell r="J31">
            <v>46.440000000000005</v>
          </cell>
          <cell r="K31">
            <v>0</v>
          </cell>
        </row>
        <row r="32">
          <cell r="B32">
            <v>22.929166666666664</v>
          </cell>
          <cell r="C32">
            <v>30.3</v>
          </cell>
          <cell r="D32">
            <v>19.8</v>
          </cell>
          <cell r="E32">
            <v>81.083333333333329</v>
          </cell>
          <cell r="F32">
            <v>93</v>
          </cell>
          <cell r="G32">
            <v>51</v>
          </cell>
          <cell r="H32">
            <v>32.76</v>
          </cell>
          <cell r="I32" t="str">
            <v>NE</v>
          </cell>
          <cell r="J32">
            <v>55.800000000000004</v>
          </cell>
          <cell r="K32">
            <v>0</v>
          </cell>
        </row>
        <row r="33">
          <cell r="B33">
            <v>22.520833333333332</v>
          </cell>
          <cell r="C33">
            <v>29.2</v>
          </cell>
          <cell r="D33">
            <v>20.3</v>
          </cell>
          <cell r="E33">
            <v>83.541666666666671</v>
          </cell>
          <cell r="F33">
            <v>96</v>
          </cell>
          <cell r="G33">
            <v>54</v>
          </cell>
          <cell r="H33">
            <v>24.48</v>
          </cell>
          <cell r="I33" t="str">
            <v>NE</v>
          </cell>
          <cell r="J33">
            <v>37.080000000000005</v>
          </cell>
          <cell r="K33">
            <v>0</v>
          </cell>
        </row>
        <row r="34">
          <cell r="B34">
            <v>23.295833333333338</v>
          </cell>
          <cell r="C34">
            <v>29.8</v>
          </cell>
          <cell r="D34">
            <v>20</v>
          </cell>
          <cell r="E34">
            <v>78.375</v>
          </cell>
          <cell r="F34">
            <v>97</v>
          </cell>
          <cell r="G34">
            <v>49</v>
          </cell>
          <cell r="H34">
            <v>20.16</v>
          </cell>
          <cell r="I34" t="str">
            <v>NE</v>
          </cell>
          <cell r="J34">
            <v>28.8</v>
          </cell>
          <cell r="K34">
            <v>0</v>
          </cell>
        </row>
        <row r="35">
          <cell r="B35">
            <v>23.329166666666676</v>
          </cell>
          <cell r="C35">
            <v>31</v>
          </cell>
          <cell r="D35">
            <v>19.5</v>
          </cell>
          <cell r="E35">
            <v>77.208333333333329</v>
          </cell>
          <cell r="F35">
            <v>98</v>
          </cell>
          <cell r="G35">
            <v>45</v>
          </cell>
          <cell r="H35">
            <v>26.64</v>
          </cell>
          <cell r="I35" t="str">
            <v>NE</v>
          </cell>
          <cell r="J35">
            <v>45.72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27.190909090909091</v>
          </cell>
          <cell r="C5">
            <v>35.799999999999997</v>
          </cell>
          <cell r="D5">
            <v>23.2</v>
          </cell>
          <cell r="E5">
            <v>70.954545454545453</v>
          </cell>
          <cell r="F5">
            <v>87</v>
          </cell>
          <cell r="G5">
            <v>38</v>
          </cell>
          <cell r="H5">
            <v>15.48</v>
          </cell>
          <cell r="I5" t="str">
            <v>SE</v>
          </cell>
          <cell r="J5">
            <v>39.24</v>
          </cell>
          <cell r="K5">
            <v>0</v>
          </cell>
        </row>
        <row r="6">
          <cell r="B6">
            <v>26.765217391304343</v>
          </cell>
          <cell r="C6">
            <v>37.700000000000003</v>
          </cell>
          <cell r="D6">
            <v>22.4</v>
          </cell>
          <cell r="E6">
            <v>74.521739130434781</v>
          </cell>
          <cell r="F6">
            <v>94</v>
          </cell>
          <cell r="G6">
            <v>30</v>
          </cell>
          <cell r="H6">
            <v>16.2</v>
          </cell>
          <cell r="I6" t="str">
            <v>S</v>
          </cell>
          <cell r="J6">
            <v>45</v>
          </cell>
          <cell r="K6">
            <v>0</v>
          </cell>
        </row>
        <row r="7">
          <cell r="B7">
            <v>27.930434782608689</v>
          </cell>
          <cell r="C7">
            <v>37.200000000000003</v>
          </cell>
          <cell r="D7">
            <v>22</v>
          </cell>
          <cell r="E7">
            <v>72.086956521739125</v>
          </cell>
          <cell r="F7">
            <v>95</v>
          </cell>
          <cell r="G7">
            <v>32</v>
          </cell>
          <cell r="H7">
            <v>18.36</v>
          </cell>
          <cell r="I7" t="str">
            <v>O</v>
          </cell>
          <cell r="J7">
            <v>66.239999999999995</v>
          </cell>
          <cell r="K7">
            <v>0</v>
          </cell>
        </row>
        <row r="8">
          <cell r="B8">
            <v>27.390909090909091</v>
          </cell>
          <cell r="C8">
            <v>36</v>
          </cell>
          <cell r="D8">
            <v>22.6</v>
          </cell>
          <cell r="E8">
            <v>73.454545454545453</v>
          </cell>
          <cell r="F8">
            <v>93</v>
          </cell>
          <cell r="G8">
            <v>38</v>
          </cell>
          <cell r="H8">
            <v>13.32</v>
          </cell>
          <cell r="I8" t="str">
            <v>L</v>
          </cell>
          <cell r="J8">
            <v>32.76</v>
          </cell>
          <cell r="K8">
            <v>0</v>
          </cell>
        </row>
        <row r="9">
          <cell r="B9">
            <v>24.678260869565218</v>
          </cell>
          <cell r="C9">
            <v>28</v>
          </cell>
          <cell r="D9">
            <v>22.7</v>
          </cell>
          <cell r="E9">
            <v>84.956521739130437</v>
          </cell>
          <cell r="F9">
            <v>95</v>
          </cell>
          <cell r="G9">
            <v>68</v>
          </cell>
          <cell r="H9">
            <v>8.64</v>
          </cell>
          <cell r="I9" t="str">
            <v>SE</v>
          </cell>
          <cell r="J9">
            <v>21.96</v>
          </cell>
          <cell r="K9">
            <v>0</v>
          </cell>
        </row>
        <row r="10">
          <cell r="B10">
            <v>26.295238095238098</v>
          </cell>
          <cell r="C10">
            <v>31.1</v>
          </cell>
          <cell r="D10">
            <v>22.5</v>
          </cell>
          <cell r="E10">
            <v>76.238095238095241</v>
          </cell>
          <cell r="F10">
            <v>94</v>
          </cell>
          <cell r="G10">
            <v>54</v>
          </cell>
          <cell r="H10">
            <v>16.2</v>
          </cell>
          <cell r="I10" t="str">
            <v>O</v>
          </cell>
          <cell r="J10">
            <v>30.240000000000002</v>
          </cell>
          <cell r="K10">
            <v>0</v>
          </cell>
        </row>
        <row r="11">
          <cell r="B11">
            <v>27.25</v>
          </cell>
          <cell r="C11">
            <v>33.4</v>
          </cell>
          <cell r="D11">
            <v>22</v>
          </cell>
          <cell r="E11">
            <v>70.375</v>
          </cell>
          <cell r="F11">
            <v>94</v>
          </cell>
          <cell r="G11">
            <v>45</v>
          </cell>
          <cell r="H11">
            <v>18</v>
          </cell>
          <cell r="I11" t="str">
            <v>O</v>
          </cell>
          <cell r="J11">
            <v>32.76</v>
          </cell>
          <cell r="K11">
            <v>0</v>
          </cell>
        </row>
        <row r="12">
          <cell r="B12">
            <v>28.478260869565212</v>
          </cell>
          <cell r="C12">
            <v>35.200000000000003</v>
          </cell>
          <cell r="D12">
            <v>21.8</v>
          </cell>
          <cell r="E12">
            <v>62.434782608695649</v>
          </cell>
          <cell r="F12">
            <v>93</v>
          </cell>
          <cell r="G12">
            <v>31</v>
          </cell>
          <cell r="H12">
            <v>13.32</v>
          </cell>
          <cell r="I12" t="str">
            <v>SO</v>
          </cell>
          <cell r="J12">
            <v>28.08</v>
          </cell>
          <cell r="K12">
            <v>0</v>
          </cell>
        </row>
        <row r="13">
          <cell r="B13">
            <v>28.88333333333334</v>
          </cell>
          <cell r="C13">
            <v>35.799999999999997</v>
          </cell>
          <cell r="D13">
            <v>22.2</v>
          </cell>
          <cell r="E13">
            <v>59.75</v>
          </cell>
          <cell r="F13">
            <v>90</v>
          </cell>
          <cell r="G13">
            <v>28</v>
          </cell>
          <cell r="H13">
            <v>10.8</v>
          </cell>
          <cell r="I13" t="str">
            <v>SO</v>
          </cell>
          <cell r="J13">
            <v>42.480000000000004</v>
          </cell>
          <cell r="K13">
            <v>0</v>
          </cell>
        </row>
        <row r="14">
          <cell r="B14">
            <v>26.039130434782606</v>
          </cell>
          <cell r="C14">
            <v>35.5</v>
          </cell>
          <cell r="D14">
            <v>21.3</v>
          </cell>
          <cell r="E14">
            <v>70.260869565217391</v>
          </cell>
          <cell r="F14">
            <v>91</v>
          </cell>
          <cell r="G14">
            <v>39</v>
          </cell>
          <cell r="H14">
            <v>19.079999999999998</v>
          </cell>
          <cell r="I14" t="str">
            <v>NO</v>
          </cell>
          <cell r="J14">
            <v>49.680000000000007</v>
          </cell>
          <cell r="K14">
            <v>0</v>
          </cell>
        </row>
        <row r="15">
          <cell r="B15">
            <v>25.713636363636361</v>
          </cell>
          <cell r="C15">
            <v>32.4</v>
          </cell>
          <cell r="D15">
            <v>21</v>
          </cell>
          <cell r="E15">
            <v>73.409090909090907</v>
          </cell>
          <cell r="F15">
            <v>95</v>
          </cell>
          <cell r="G15">
            <v>40</v>
          </cell>
          <cell r="H15">
            <v>14.4</v>
          </cell>
          <cell r="I15" t="str">
            <v>NE</v>
          </cell>
          <cell r="J15">
            <v>38.159999999999997</v>
          </cell>
          <cell r="K15">
            <v>0</v>
          </cell>
        </row>
        <row r="16">
          <cell r="B16">
            <v>26.186956521739134</v>
          </cell>
          <cell r="C16">
            <v>32.799999999999997</v>
          </cell>
          <cell r="D16">
            <v>21.7</v>
          </cell>
          <cell r="E16">
            <v>75.521739130434781</v>
          </cell>
          <cell r="F16">
            <v>94</v>
          </cell>
          <cell r="G16">
            <v>46</v>
          </cell>
          <cell r="H16">
            <v>15.840000000000002</v>
          </cell>
          <cell r="I16" t="str">
            <v>NE</v>
          </cell>
          <cell r="J16">
            <v>35.28</v>
          </cell>
          <cell r="K16">
            <v>0</v>
          </cell>
        </row>
        <row r="17">
          <cell r="B17">
            <v>27.566666666666666</v>
          </cell>
          <cell r="C17">
            <v>35.1</v>
          </cell>
          <cell r="D17">
            <v>21.4</v>
          </cell>
          <cell r="E17">
            <v>70.916666666666671</v>
          </cell>
          <cell r="F17">
            <v>95</v>
          </cell>
          <cell r="G17">
            <v>35</v>
          </cell>
          <cell r="H17">
            <v>16.2</v>
          </cell>
          <cell r="I17" t="str">
            <v>NO</v>
          </cell>
          <cell r="J17">
            <v>39.6</v>
          </cell>
          <cell r="K17">
            <v>0</v>
          </cell>
        </row>
        <row r="18">
          <cell r="B18">
            <v>26.143478260869568</v>
          </cell>
          <cell r="C18">
            <v>33.5</v>
          </cell>
          <cell r="D18">
            <v>22.1</v>
          </cell>
          <cell r="E18">
            <v>79.304347826086953</v>
          </cell>
          <cell r="F18">
            <v>95</v>
          </cell>
          <cell r="G18">
            <v>47</v>
          </cell>
          <cell r="H18">
            <v>16.920000000000002</v>
          </cell>
          <cell r="I18" t="str">
            <v>NO</v>
          </cell>
          <cell r="J18">
            <v>54</v>
          </cell>
          <cell r="K18">
            <v>0</v>
          </cell>
        </row>
        <row r="19">
          <cell r="B19">
            <v>26.686956521739127</v>
          </cell>
          <cell r="C19">
            <v>35.200000000000003</v>
          </cell>
          <cell r="D19">
            <v>22.2</v>
          </cell>
          <cell r="E19">
            <v>74.521739130434781</v>
          </cell>
          <cell r="F19">
            <v>95</v>
          </cell>
          <cell r="G19">
            <v>40</v>
          </cell>
          <cell r="H19">
            <v>19.440000000000001</v>
          </cell>
          <cell r="I19" t="str">
            <v>O</v>
          </cell>
          <cell r="J19">
            <v>51.480000000000004</v>
          </cell>
          <cell r="K19">
            <v>0</v>
          </cell>
        </row>
        <row r="20">
          <cell r="B20">
            <v>27.770833333333332</v>
          </cell>
          <cell r="C20">
            <v>36.1</v>
          </cell>
          <cell r="D20">
            <v>21.6</v>
          </cell>
          <cell r="E20">
            <v>68.083333333333329</v>
          </cell>
          <cell r="F20">
            <v>93</v>
          </cell>
          <cell r="G20">
            <v>33</v>
          </cell>
          <cell r="H20">
            <v>11.16</v>
          </cell>
          <cell r="I20" t="str">
            <v>L</v>
          </cell>
          <cell r="J20">
            <v>39.24</v>
          </cell>
          <cell r="K20">
            <v>0</v>
          </cell>
        </row>
        <row r="21">
          <cell r="B21">
            <v>27.933333333333334</v>
          </cell>
          <cell r="C21">
            <v>36.299999999999997</v>
          </cell>
          <cell r="D21">
            <v>21.5</v>
          </cell>
          <cell r="E21">
            <v>68.083333333333329</v>
          </cell>
          <cell r="F21">
            <v>93</v>
          </cell>
          <cell r="G21">
            <v>34</v>
          </cell>
          <cell r="H21">
            <v>11.16</v>
          </cell>
          <cell r="I21" t="str">
            <v>NO</v>
          </cell>
          <cell r="J21">
            <v>43.92</v>
          </cell>
          <cell r="K21">
            <v>0</v>
          </cell>
        </row>
        <row r="22">
          <cell r="B22">
            <v>29.247826086956529</v>
          </cell>
          <cell r="C22">
            <v>38.1</v>
          </cell>
          <cell r="D22">
            <v>22.8</v>
          </cell>
          <cell r="E22">
            <v>62.652173913043477</v>
          </cell>
          <cell r="F22">
            <v>91</v>
          </cell>
          <cell r="G22">
            <v>27</v>
          </cell>
          <cell r="H22">
            <v>10.8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29.95</v>
          </cell>
          <cell r="C23">
            <v>36.9</v>
          </cell>
          <cell r="D23">
            <v>24</v>
          </cell>
          <cell r="E23">
            <v>61</v>
          </cell>
          <cell r="F23">
            <v>87</v>
          </cell>
          <cell r="G23">
            <v>31</v>
          </cell>
          <cell r="H23">
            <v>15.120000000000001</v>
          </cell>
          <cell r="I23" t="str">
            <v>NO</v>
          </cell>
          <cell r="J23">
            <v>36.72</v>
          </cell>
          <cell r="K23">
            <v>0</v>
          </cell>
        </row>
        <row r="24">
          <cell r="B24">
            <v>29.604166666666668</v>
          </cell>
          <cell r="C24">
            <v>37.700000000000003</v>
          </cell>
          <cell r="D24">
            <v>22.8</v>
          </cell>
          <cell r="E24">
            <v>64.041666666666671</v>
          </cell>
          <cell r="F24">
            <v>93</v>
          </cell>
          <cell r="G24">
            <v>30</v>
          </cell>
          <cell r="H24">
            <v>17.64</v>
          </cell>
          <cell r="I24" t="str">
            <v>L</v>
          </cell>
          <cell r="J24">
            <v>31.680000000000003</v>
          </cell>
          <cell r="K24">
            <v>0</v>
          </cell>
        </row>
        <row r="25">
          <cell r="B25">
            <v>27.679166666666671</v>
          </cell>
          <cell r="C25">
            <v>35.6</v>
          </cell>
          <cell r="D25">
            <v>23.7</v>
          </cell>
          <cell r="E25">
            <v>74.5</v>
          </cell>
          <cell r="F25">
            <v>94</v>
          </cell>
          <cell r="G25">
            <v>38</v>
          </cell>
          <cell r="H25">
            <v>15.48</v>
          </cell>
          <cell r="I25" t="str">
            <v>SE</v>
          </cell>
          <cell r="J25">
            <v>47.16</v>
          </cell>
          <cell r="K25">
            <v>0</v>
          </cell>
        </row>
        <row r="26">
          <cell r="B26">
            <v>27.083333333333339</v>
          </cell>
          <cell r="C26">
            <v>33.200000000000003</v>
          </cell>
          <cell r="D26">
            <v>23.5</v>
          </cell>
          <cell r="E26">
            <v>74.416666666666671</v>
          </cell>
          <cell r="F26">
            <v>91</v>
          </cell>
          <cell r="G26">
            <v>49</v>
          </cell>
          <cell r="H26">
            <v>8.2799999999999994</v>
          </cell>
          <cell r="I26" t="str">
            <v>SE</v>
          </cell>
          <cell r="J26">
            <v>22.32</v>
          </cell>
          <cell r="K26">
            <v>0</v>
          </cell>
        </row>
        <row r="27">
          <cell r="B27">
            <v>26.976190476190474</v>
          </cell>
          <cell r="C27">
            <v>33.4</v>
          </cell>
          <cell r="D27">
            <v>22.7</v>
          </cell>
          <cell r="E27">
            <v>80.714285714285708</v>
          </cell>
          <cell r="F27">
            <v>94</v>
          </cell>
          <cell r="G27">
            <v>49</v>
          </cell>
          <cell r="H27">
            <v>11.520000000000001</v>
          </cell>
          <cell r="I27" t="str">
            <v>L</v>
          </cell>
          <cell r="J27">
            <v>44.64</v>
          </cell>
          <cell r="K27">
            <v>0</v>
          </cell>
        </row>
        <row r="28">
          <cell r="B28">
            <v>27.686363636363637</v>
          </cell>
          <cell r="C28">
            <v>34.1</v>
          </cell>
          <cell r="D28">
            <v>22.9</v>
          </cell>
          <cell r="E28">
            <v>73.818181818181813</v>
          </cell>
          <cell r="F28">
            <v>94</v>
          </cell>
          <cell r="G28">
            <v>42</v>
          </cell>
          <cell r="H28">
            <v>6.12</v>
          </cell>
          <cell r="I28" t="str">
            <v>L</v>
          </cell>
          <cell r="J28">
            <v>15.840000000000002</v>
          </cell>
          <cell r="K28">
            <v>0</v>
          </cell>
        </row>
        <row r="29">
          <cell r="B29">
            <v>28.904347826086955</v>
          </cell>
          <cell r="C29">
            <v>35.5</v>
          </cell>
          <cell r="D29">
            <v>23.5</v>
          </cell>
          <cell r="E29">
            <v>68.304347826086953</v>
          </cell>
          <cell r="F29">
            <v>90</v>
          </cell>
          <cell r="G29">
            <v>39</v>
          </cell>
          <cell r="H29">
            <v>15.120000000000001</v>
          </cell>
          <cell r="I29" t="str">
            <v>L</v>
          </cell>
          <cell r="J29">
            <v>28.8</v>
          </cell>
          <cell r="K29">
            <v>0</v>
          </cell>
        </row>
        <row r="30">
          <cell r="B30">
            <v>28.24166666666666</v>
          </cell>
          <cell r="C30">
            <v>35.6</v>
          </cell>
          <cell r="D30">
            <v>21.8</v>
          </cell>
          <cell r="E30">
            <v>67.916666666666671</v>
          </cell>
          <cell r="F30">
            <v>93</v>
          </cell>
          <cell r="G30">
            <v>36</v>
          </cell>
          <cell r="H30">
            <v>10.08</v>
          </cell>
          <cell r="I30" t="str">
            <v>NE</v>
          </cell>
          <cell r="J30">
            <v>26.28</v>
          </cell>
          <cell r="K30">
            <v>0</v>
          </cell>
        </row>
        <row r="31">
          <cell r="B31">
            <v>26.695833333333329</v>
          </cell>
          <cell r="C31">
            <v>31.5</v>
          </cell>
          <cell r="D31">
            <v>23.2</v>
          </cell>
          <cell r="E31">
            <v>75.541666666666671</v>
          </cell>
          <cell r="F31">
            <v>94</v>
          </cell>
          <cell r="G31">
            <v>51</v>
          </cell>
          <cell r="H31">
            <v>10.44</v>
          </cell>
          <cell r="I31" t="str">
            <v>N</v>
          </cell>
          <cell r="J31">
            <v>27</v>
          </cell>
          <cell r="K31">
            <v>0</v>
          </cell>
        </row>
        <row r="32">
          <cell r="B32">
            <v>26.070833333333336</v>
          </cell>
          <cell r="C32">
            <v>33.200000000000003</v>
          </cell>
          <cell r="D32">
            <v>22.8</v>
          </cell>
          <cell r="E32">
            <v>79.916666666666671</v>
          </cell>
          <cell r="F32">
            <v>93</v>
          </cell>
          <cell r="G32">
            <v>51</v>
          </cell>
          <cell r="H32">
            <v>8.64</v>
          </cell>
          <cell r="I32" t="str">
            <v>L</v>
          </cell>
          <cell r="J32">
            <v>38.519999999999996</v>
          </cell>
          <cell r="K32">
            <v>0</v>
          </cell>
        </row>
        <row r="33">
          <cell r="B33">
            <v>27.360869565217396</v>
          </cell>
          <cell r="C33">
            <v>34.799999999999997</v>
          </cell>
          <cell r="D33">
            <v>22.7</v>
          </cell>
          <cell r="E33">
            <v>73.652173913043484</v>
          </cell>
          <cell r="F33">
            <v>95</v>
          </cell>
          <cell r="G33">
            <v>35</v>
          </cell>
          <cell r="H33">
            <v>25.2</v>
          </cell>
          <cell r="I33" t="str">
            <v>L</v>
          </cell>
          <cell r="J33">
            <v>52.56</v>
          </cell>
          <cell r="K33">
            <v>0</v>
          </cell>
        </row>
        <row r="34">
          <cell r="B34">
            <v>25.22608695652174</v>
          </cell>
          <cell r="C34">
            <v>32.4</v>
          </cell>
          <cell r="D34">
            <v>22</v>
          </cell>
          <cell r="E34">
            <v>82.521739130434781</v>
          </cell>
          <cell r="F34">
            <v>95</v>
          </cell>
          <cell r="G34">
            <v>53</v>
          </cell>
          <cell r="H34">
            <v>17.64</v>
          </cell>
          <cell r="I34" t="str">
            <v>NE</v>
          </cell>
          <cell r="J34">
            <v>37.800000000000004</v>
          </cell>
          <cell r="K34">
            <v>0</v>
          </cell>
        </row>
        <row r="35">
          <cell r="B35">
            <v>25.900000000000002</v>
          </cell>
          <cell r="C35">
            <v>32.299999999999997</v>
          </cell>
          <cell r="D35">
            <v>22.3</v>
          </cell>
          <cell r="E35">
            <v>79.291666666666671</v>
          </cell>
          <cell r="F35">
            <v>95</v>
          </cell>
          <cell r="G35">
            <v>47</v>
          </cell>
          <cell r="H35">
            <v>13.68</v>
          </cell>
          <cell r="I35" t="str">
            <v>SO</v>
          </cell>
          <cell r="J35">
            <v>23.400000000000002</v>
          </cell>
          <cell r="K35">
            <v>0</v>
          </cell>
        </row>
        <row r="36">
          <cell r="I36" t="str">
            <v>L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30.254545454545454</v>
          </cell>
          <cell r="C5">
            <v>34.4</v>
          </cell>
          <cell r="D5">
            <v>21.9</v>
          </cell>
          <cell r="E5">
            <v>52.909090909090907</v>
          </cell>
          <cell r="F5">
            <v>86</v>
          </cell>
          <cell r="G5">
            <v>32</v>
          </cell>
          <cell r="H5">
            <v>15.840000000000002</v>
          </cell>
          <cell r="I5" t="str">
            <v>N</v>
          </cell>
          <cell r="J5">
            <v>32.4</v>
          </cell>
          <cell r="K5">
            <v>0</v>
          </cell>
        </row>
        <row r="6">
          <cell r="B6">
            <v>31.24</v>
          </cell>
          <cell r="C6">
            <v>34.799999999999997</v>
          </cell>
          <cell r="D6">
            <v>22.5</v>
          </cell>
          <cell r="E6">
            <v>50</v>
          </cell>
          <cell r="F6">
            <v>86</v>
          </cell>
          <cell r="G6">
            <v>34</v>
          </cell>
          <cell r="H6">
            <v>10.8</v>
          </cell>
          <cell r="I6" t="str">
            <v>N</v>
          </cell>
          <cell r="J6">
            <v>31.319999999999997</v>
          </cell>
          <cell r="K6">
            <v>0</v>
          </cell>
        </row>
        <row r="7">
          <cell r="B7">
            <v>27.639999999999997</v>
          </cell>
          <cell r="C7">
            <v>32.200000000000003</v>
          </cell>
          <cell r="D7">
            <v>21.9</v>
          </cell>
          <cell r="E7">
            <v>63.6</v>
          </cell>
          <cell r="F7">
            <v>88</v>
          </cell>
          <cell r="G7">
            <v>48</v>
          </cell>
          <cell r="H7">
            <v>22.68</v>
          </cell>
          <cell r="I7" t="str">
            <v>N</v>
          </cell>
          <cell r="J7">
            <v>46.440000000000005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32.76</v>
          </cell>
          <cell r="C31">
            <v>34.299999999999997</v>
          </cell>
          <cell r="D31">
            <v>30</v>
          </cell>
          <cell r="E31">
            <v>44.6</v>
          </cell>
          <cell r="F31">
            <v>61</v>
          </cell>
          <cell r="G31">
            <v>36</v>
          </cell>
          <cell r="H31">
            <v>12.24</v>
          </cell>
          <cell r="I31" t="str">
            <v>N</v>
          </cell>
          <cell r="J31">
            <v>25.56</v>
          </cell>
          <cell r="K31">
            <v>0</v>
          </cell>
        </row>
        <row r="32">
          <cell r="B32">
            <v>29.959999999999997</v>
          </cell>
          <cell r="C32">
            <v>32.799999999999997</v>
          </cell>
          <cell r="D32">
            <v>24.7</v>
          </cell>
          <cell r="E32">
            <v>61.1</v>
          </cell>
          <cell r="F32">
            <v>86</v>
          </cell>
          <cell r="G32">
            <v>50</v>
          </cell>
          <cell r="H32">
            <v>13.68</v>
          </cell>
          <cell r="I32" t="str">
            <v>N</v>
          </cell>
          <cell r="J32">
            <v>0</v>
          </cell>
          <cell r="K32">
            <v>0</v>
          </cell>
        </row>
        <row r="33">
          <cell r="B33">
            <v>28.529999999999994</v>
          </cell>
          <cell r="C33">
            <v>31</v>
          </cell>
          <cell r="D33">
            <v>22.8</v>
          </cell>
          <cell r="E33">
            <v>68.099999999999994</v>
          </cell>
          <cell r="F33">
            <v>93</v>
          </cell>
          <cell r="G33">
            <v>55</v>
          </cell>
          <cell r="H33">
            <v>23.400000000000002</v>
          </cell>
          <cell r="I33" t="str">
            <v>N</v>
          </cell>
          <cell r="J33">
            <v>31.319999999999997</v>
          </cell>
          <cell r="K33">
            <v>0</v>
          </cell>
        </row>
        <row r="34">
          <cell r="B34">
            <v>30.655555555555559</v>
          </cell>
          <cell r="C34">
            <v>33.799999999999997</v>
          </cell>
          <cell r="D34">
            <v>23.9</v>
          </cell>
          <cell r="E34">
            <v>57.444444444444443</v>
          </cell>
          <cell r="F34">
            <v>85</v>
          </cell>
          <cell r="G34">
            <v>43</v>
          </cell>
          <cell r="H34">
            <v>18</v>
          </cell>
          <cell r="I34" t="str">
            <v>N</v>
          </cell>
          <cell r="J34">
            <v>36.36</v>
          </cell>
          <cell r="K34">
            <v>0</v>
          </cell>
        </row>
        <row r="35">
          <cell r="B35">
            <v>27.35</v>
          </cell>
          <cell r="C35">
            <v>30.3</v>
          </cell>
          <cell r="D35">
            <v>25</v>
          </cell>
          <cell r="E35">
            <v>69.25</v>
          </cell>
          <cell r="F35">
            <v>81</v>
          </cell>
          <cell r="G35">
            <v>57</v>
          </cell>
          <cell r="H35">
            <v>20.88</v>
          </cell>
          <cell r="I35" t="str">
            <v>N</v>
          </cell>
          <cell r="J35">
            <v>0</v>
          </cell>
          <cell r="K35">
            <v>0.6</v>
          </cell>
        </row>
        <row r="36">
          <cell r="I36" t="str">
            <v>N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25.012500000000003</v>
          </cell>
          <cell r="C5">
            <v>31.5</v>
          </cell>
          <cell r="D5">
            <v>19.2</v>
          </cell>
          <cell r="E5">
            <v>74.916666666666671</v>
          </cell>
          <cell r="F5">
            <v>97</v>
          </cell>
          <cell r="G5">
            <v>43</v>
          </cell>
          <cell r="H5">
            <v>11.879999999999999</v>
          </cell>
          <cell r="I5" t="str">
            <v>S</v>
          </cell>
          <cell r="J5">
            <v>33.480000000000004</v>
          </cell>
          <cell r="K5">
            <v>0</v>
          </cell>
        </row>
        <row r="6">
          <cell r="B6">
            <v>26.970833333333335</v>
          </cell>
          <cell r="C6">
            <v>35.5</v>
          </cell>
          <cell r="D6">
            <v>20.5</v>
          </cell>
          <cell r="E6">
            <v>71.375</v>
          </cell>
          <cell r="F6">
            <v>94</v>
          </cell>
          <cell r="G6">
            <v>43</v>
          </cell>
          <cell r="H6">
            <v>25.92</v>
          </cell>
          <cell r="I6" t="str">
            <v>S</v>
          </cell>
          <cell r="J6">
            <v>66.960000000000008</v>
          </cell>
          <cell r="K6">
            <v>0</v>
          </cell>
        </row>
        <row r="7">
          <cell r="B7">
            <v>23.337500000000002</v>
          </cell>
          <cell r="C7">
            <v>26.9</v>
          </cell>
          <cell r="D7">
            <v>20.399999999999999</v>
          </cell>
          <cell r="E7">
            <v>85.583333333333329</v>
          </cell>
          <cell r="F7">
            <v>97</v>
          </cell>
          <cell r="G7">
            <v>70</v>
          </cell>
          <cell r="H7">
            <v>24.840000000000003</v>
          </cell>
          <cell r="I7" t="str">
            <v>S</v>
          </cell>
          <cell r="J7">
            <v>42.84</v>
          </cell>
          <cell r="K7">
            <v>0</v>
          </cell>
        </row>
        <row r="8">
          <cell r="B8">
            <v>21.662499999999998</v>
          </cell>
          <cell r="C8">
            <v>23.9</v>
          </cell>
          <cell r="D8">
            <v>20.100000000000001</v>
          </cell>
          <cell r="E8">
            <v>94.083333333333329</v>
          </cell>
          <cell r="F8">
            <v>97</v>
          </cell>
          <cell r="G8">
            <v>89</v>
          </cell>
          <cell r="H8">
            <v>18.720000000000002</v>
          </cell>
          <cell r="I8" t="str">
            <v>S</v>
          </cell>
          <cell r="J8">
            <v>32.76</v>
          </cell>
          <cell r="K8">
            <v>0</v>
          </cell>
        </row>
        <row r="9">
          <cell r="B9">
            <v>23.195833333333329</v>
          </cell>
          <cell r="C9">
            <v>26.5</v>
          </cell>
          <cell r="D9">
            <v>21.5</v>
          </cell>
          <cell r="E9">
            <v>90.958333333333329</v>
          </cell>
          <cell r="F9">
            <v>97</v>
          </cell>
          <cell r="G9">
            <v>76</v>
          </cell>
          <cell r="H9">
            <v>17.64</v>
          </cell>
          <cell r="I9" t="str">
            <v>S</v>
          </cell>
          <cell r="J9">
            <v>28.8</v>
          </cell>
          <cell r="K9">
            <v>0</v>
          </cell>
        </row>
        <row r="10">
          <cell r="B10">
            <v>22.833333333333329</v>
          </cell>
          <cell r="C10">
            <v>26.3</v>
          </cell>
          <cell r="D10">
            <v>20.7</v>
          </cell>
          <cell r="E10">
            <v>90.166666666666671</v>
          </cell>
          <cell r="F10">
            <v>97</v>
          </cell>
          <cell r="G10">
            <v>75</v>
          </cell>
          <cell r="H10">
            <v>16.2</v>
          </cell>
          <cell r="I10" t="str">
            <v>S</v>
          </cell>
          <cell r="J10">
            <v>28.44</v>
          </cell>
          <cell r="K10">
            <v>0</v>
          </cell>
        </row>
        <row r="11">
          <cell r="B11">
            <v>25.041666666666668</v>
          </cell>
          <cell r="C11">
            <v>31.4</v>
          </cell>
          <cell r="D11">
            <v>20.3</v>
          </cell>
          <cell r="E11">
            <v>74.958333333333329</v>
          </cell>
          <cell r="F11">
            <v>98</v>
          </cell>
          <cell r="G11">
            <v>39</v>
          </cell>
          <cell r="H11">
            <v>15.120000000000001</v>
          </cell>
          <cell r="I11" t="str">
            <v>S</v>
          </cell>
          <cell r="J11">
            <v>30.6</v>
          </cell>
          <cell r="K11">
            <v>0</v>
          </cell>
        </row>
        <row r="12">
          <cell r="B12">
            <v>24.662499999999998</v>
          </cell>
          <cell r="C12">
            <v>33.299999999999997</v>
          </cell>
          <cell r="D12">
            <v>16.3</v>
          </cell>
          <cell r="E12">
            <v>62.25</v>
          </cell>
          <cell r="F12">
            <v>96</v>
          </cell>
          <cell r="G12">
            <v>19</v>
          </cell>
          <cell r="H12">
            <v>11.879999999999999</v>
          </cell>
          <cell r="I12" t="str">
            <v>S</v>
          </cell>
          <cell r="J12">
            <v>25.92</v>
          </cell>
          <cell r="K12">
            <v>0</v>
          </cell>
        </row>
        <row r="13">
          <cell r="B13">
            <v>24.883333333333336</v>
          </cell>
          <cell r="C13">
            <v>34.5</v>
          </cell>
          <cell r="D13">
            <v>14.4</v>
          </cell>
          <cell r="E13">
            <v>57.625</v>
          </cell>
          <cell r="F13">
            <v>95</v>
          </cell>
          <cell r="G13">
            <v>22</v>
          </cell>
          <cell r="H13">
            <v>12.6</v>
          </cell>
          <cell r="I13" t="str">
            <v>S</v>
          </cell>
          <cell r="J13">
            <v>23.400000000000002</v>
          </cell>
          <cell r="K13">
            <v>0</v>
          </cell>
        </row>
        <row r="14">
          <cell r="B14">
            <v>25.825000000000006</v>
          </cell>
          <cell r="C14">
            <v>35.299999999999997</v>
          </cell>
          <cell r="D14">
            <v>15.1</v>
          </cell>
          <cell r="E14">
            <v>57.375</v>
          </cell>
          <cell r="F14">
            <v>92</v>
          </cell>
          <cell r="G14">
            <v>26</v>
          </cell>
          <cell r="H14">
            <v>16.559999999999999</v>
          </cell>
          <cell r="I14" t="str">
            <v>S</v>
          </cell>
          <cell r="J14">
            <v>27.36</v>
          </cell>
          <cell r="K14">
            <v>0</v>
          </cell>
        </row>
        <row r="15">
          <cell r="B15">
            <v>26.829166666666676</v>
          </cell>
          <cell r="C15">
            <v>34.799999999999997</v>
          </cell>
          <cell r="D15">
            <v>19.5</v>
          </cell>
          <cell r="E15">
            <v>60.041666666666664</v>
          </cell>
          <cell r="F15">
            <v>83</v>
          </cell>
          <cell r="G15">
            <v>38</v>
          </cell>
          <cell r="H15">
            <v>24.840000000000003</v>
          </cell>
          <cell r="I15" t="str">
            <v>S</v>
          </cell>
          <cell r="J15">
            <v>42.84</v>
          </cell>
          <cell r="K15">
            <v>0</v>
          </cell>
        </row>
        <row r="16">
          <cell r="B16">
            <v>27.712500000000002</v>
          </cell>
          <cell r="C16">
            <v>35</v>
          </cell>
          <cell r="D16">
            <v>20.7</v>
          </cell>
          <cell r="E16">
            <v>61.083333333333336</v>
          </cell>
          <cell r="F16">
            <v>88</v>
          </cell>
          <cell r="G16">
            <v>35</v>
          </cell>
          <cell r="H16">
            <v>20.52</v>
          </cell>
          <cell r="I16" t="str">
            <v>S</v>
          </cell>
          <cell r="J16">
            <v>36.36</v>
          </cell>
          <cell r="K16">
            <v>0</v>
          </cell>
        </row>
        <row r="17">
          <cell r="B17">
            <v>28.958333333333339</v>
          </cell>
          <cell r="C17">
            <v>36.1</v>
          </cell>
          <cell r="D17">
            <v>22.4</v>
          </cell>
          <cell r="E17">
            <v>61.958333333333336</v>
          </cell>
          <cell r="F17">
            <v>90</v>
          </cell>
          <cell r="G17">
            <v>39</v>
          </cell>
          <cell r="H17">
            <v>22.32</v>
          </cell>
          <cell r="I17" t="str">
            <v>S</v>
          </cell>
          <cell r="J17">
            <v>42.480000000000004</v>
          </cell>
          <cell r="K17">
            <v>0</v>
          </cell>
        </row>
        <row r="18">
          <cell r="B18">
            <v>23.829166666666666</v>
          </cell>
          <cell r="C18">
            <v>29.5</v>
          </cell>
          <cell r="D18">
            <v>20.7</v>
          </cell>
          <cell r="E18">
            <v>83.041666666666671</v>
          </cell>
          <cell r="F18">
            <v>97</v>
          </cell>
          <cell r="G18">
            <v>59</v>
          </cell>
          <cell r="H18">
            <v>30.96</v>
          </cell>
          <cell r="I18" t="str">
            <v>S</v>
          </cell>
          <cell r="J18">
            <v>64.8</v>
          </cell>
          <cell r="K18">
            <v>0</v>
          </cell>
        </row>
        <row r="19">
          <cell r="B19">
            <v>26.045833333333334</v>
          </cell>
          <cell r="C19">
            <v>33.5</v>
          </cell>
          <cell r="D19">
            <v>20.399999999999999</v>
          </cell>
          <cell r="E19">
            <v>74.75</v>
          </cell>
          <cell r="F19">
            <v>97</v>
          </cell>
          <cell r="G19">
            <v>43</v>
          </cell>
          <cell r="H19">
            <v>11.520000000000001</v>
          </cell>
          <cell r="I19" t="str">
            <v>S</v>
          </cell>
          <cell r="J19">
            <v>25.92</v>
          </cell>
          <cell r="K19">
            <v>0</v>
          </cell>
        </row>
        <row r="20">
          <cell r="B20">
            <v>23.283333333333335</v>
          </cell>
          <cell r="C20">
            <v>27</v>
          </cell>
          <cell r="D20">
            <v>20.2</v>
          </cell>
          <cell r="E20">
            <v>90.041666666666671</v>
          </cell>
          <cell r="F20">
            <v>98</v>
          </cell>
          <cell r="G20">
            <v>69</v>
          </cell>
          <cell r="H20">
            <v>20.16</v>
          </cell>
          <cell r="I20" t="str">
            <v>S</v>
          </cell>
          <cell r="J20">
            <v>56.16</v>
          </cell>
          <cell r="K20">
            <v>0</v>
          </cell>
        </row>
        <row r="21">
          <cell r="B21">
            <v>23.083333333333329</v>
          </cell>
          <cell r="C21">
            <v>27.7</v>
          </cell>
          <cell r="D21">
            <v>19.899999999999999</v>
          </cell>
          <cell r="F21">
            <v>98</v>
          </cell>
          <cell r="G21">
            <v>72</v>
          </cell>
          <cell r="H21">
            <v>16.920000000000002</v>
          </cell>
          <cell r="I21" t="str">
            <v>S</v>
          </cell>
          <cell r="J21">
            <v>57.6</v>
          </cell>
          <cell r="K21">
            <v>44.2</v>
          </cell>
        </row>
        <row r="22">
          <cell r="B22">
            <v>25.866666666666664</v>
          </cell>
          <cell r="C22">
            <v>35.1</v>
          </cell>
          <cell r="D22">
            <v>20.7</v>
          </cell>
          <cell r="E22">
            <v>81.125</v>
          </cell>
          <cell r="F22">
            <v>98</v>
          </cell>
          <cell r="G22">
            <v>46</v>
          </cell>
          <cell r="H22">
            <v>19.079999999999998</v>
          </cell>
          <cell r="I22" t="str">
            <v>S</v>
          </cell>
          <cell r="J22">
            <v>65.160000000000011</v>
          </cell>
          <cell r="K22">
            <v>6.4</v>
          </cell>
        </row>
        <row r="23">
          <cell r="B23">
            <v>28.229166666666661</v>
          </cell>
          <cell r="C23">
            <v>35.9</v>
          </cell>
          <cell r="D23">
            <v>22.5</v>
          </cell>
          <cell r="E23">
            <v>71.083333333333329</v>
          </cell>
          <cell r="F23">
            <v>94</v>
          </cell>
          <cell r="G23">
            <v>40</v>
          </cell>
          <cell r="H23">
            <v>25.2</v>
          </cell>
          <cell r="J23">
            <v>46.080000000000005</v>
          </cell>
          <cell r="K23">
            <v>12.799999999999999</v>
          </cell>
        </row>
        <row r="24">
          <cell r="B24">
            <v>26.416666666666661</v>
          </cell>
          <cell r="C24">
            <v>33.799999999999997</v>
          </cell>
          <cell r="D24">
            <v>23.8</v>
          </cell>
          <cell r="E24">
            <v>79.75</v>
          </cell>
          <cell r="F24">
            <v>95</v>
          </cell>
          <cell r="G24">
            <v>51</v>
          </cell>
          <cell r="H24">
            <v>22.32</v>
          </cell>
          <cell r="I24" t="str">
            <v>S</v>
          </cell>
          <cell r="J24">
            <v>46.440000000000005</v>
          </cell>
          <cell r="K24">
            <v>12.399999999999999</v>
          </cell>
        </row>
        <row r="25">
          <cell r="B25">
            <v>23.637499999999999</v>
          </cell>
          <cell r="C25">
            <v>27.7</v>
          </cell>
          <cell r="D25">
            <v>21.4</v>
          </cell>
          <cell r="E25">
            <v>87.875</v>
          </cell>
          <cell r="F25">
            <v>97</v>
          </cell>
          <cell r="G25">
            <v>70</v>
          </cell>
          <cell r="H25">
            <v>18</v>
          </cell>
          <cell r="I25" t="str">
            <v>S</v>
          </cell>
          <cell r="J25">
            <v>28.08</v>
          </cell>
          <cell r="K25">
            <v>0.2</v>
          </cell>
        </row>
        <row r="26">
          <cell r="B26">
            <v>25.3</v>
          </cell>
          <cell r="C26">
            <v>32.1</v>
          </cell>
          <cell r="D26">
            <v>18.5</v>
          </cell>
          <cell r="E26">
            <v>70.125</v>
          </cell>
          <cell r="F26">
            <v>96</v>
          </cell>
          <cell r="G26">
            <v>36</v>
          </cell>
          <cell r="H26">
            <v>13.32</v>
          </cell>
          <cell r="I26" t="str">
            <v>S</v>
          </cell>
          <cell r="J26">
            <v>24.48</v>
          </cell>
          <cell r="K26">
            <v>0</v>
          </cell>
        </row>
        <row r="27">
          <cell r="B27">
            <v>25.716666666666669</v>
          </cell>
          <cell r="C27">
            <v>34.4</v>
          </cell>
          <cell r="D27">
            <v>18.600000000000001</v>
          </cell>
          <cell r="E27">
            <v>71.375</v>
          </cell>
          <cell r="F27">
            <v>95</v>
          </cell>
          <cell r="G27">
            <v>46</v>
          </cell>
          <cell r="H27">
            <v>14.04</v>
          </cell>
          <cell r="I27" t="str">
            <v>S</v>
          </cell>
          <cell r="J27">
            <v>29.16</v>
          </cell>
          <cell r="K27">
            <v>0</v>
          </cell>
        </row>
        <row r="28">
          <cell r="B28">
            <v>27.537499999999994</v>
          </cell>
          <cell r="C28">
            <v>34.1</v>
          </cell>
          <cell r="D28">
            <v>21.9</v>
          </cell>
          <cell r="E28">
            <v>70.208333333333329</v>
          </cell>
          <cell r="F28">
            <v>96</v>
          </cell>
          <cell r="G28">
            <v>43</v>
          </cell>
          <cell r="H28">
            <v>21.6</v>
          </cell>
          <cell r="I28" t="str">
            <v>S</v>
          </cell>
          <cell r="J28">
            <v>41.04</v>
          </cell>
          <cell r="K28">
            <v>0</v>
          </cell>
        </row>
        <row r="29">
          <cell r="B29">
            <v>26.616666666666674</v>
          </cell>
          <cell r="C29">
            <v>32.6</v>
          </cell>
          <cell r="D29">
            <v>22.4</v>
          </cell>
          <cell r="E29">
            <v>61.041666666666664</v>
          </cell>
          <cell r="F29">
            <v>81</v>
          </cell>
          <cell r="G29">
            <v>35</v>
          </cell>
          <cell r="H29">
            <v>26.28</v>
          </cell>
          <cell r="I29" t="str">
            <v>S</v>
          </cell>
          <cell r="J29">
            <v>46.080000000000005</v>
          </cell>
          <cell r="K29">
            <v>0</v>
          </cell>
        </row>
        <row r="30">
          <cell r="B30">
            <v>25.674999999999997</v>
          </cell>
          <cell r="C30">
            <v>33</v>
          </cell>
          <cell r="D30">
            <v>17.600000000000001</v>
          </cell>
          <cell r="E30">
            <v>64.875</v>
          </cell>
          <cell r="F30">
            <v>96</v>
          </cell>
          <cell r="G30">
            <v>36</v>
          </cell>
          <cell r="H30">
            <v>19.079999999999998</v>
          </cell>
          <cell r="I30" t="str">
            <v>S</v>
          </cell>
          <cell r="J30">
            <v>40.680000000000007</v>
          </cell>
          <cell r="K30">
            <v>0</v>
          </cell>
        </row>
        <row r="31">
          <cell r="B31">
            <v>25.645833333333332</v>
          </cell>
          <cell r="C31">
            <v>34.5</v>
          </cell>
          <cell r="D31">
            <v>19.899999999999999</v>
          </cell>
          <cell r="E31">
            <v>73.333333333333329</v>
          </cell>
          <cell r="F31">
            <v>95</v>
          </cell>
          <cell r="G31">
            <v>42</v>
          </cell>
          <cell r="H31">
            <v>16.2</v>
          </cell>
          <cell r="I31" t="str">
            <v>S</v>
          </cell>
          <cell r="J31">
            <v>50.04</v>
          </cell>
          <cell r="K31">
            <v>0</v>
          </cell>
        </row>
        <row r="32">
          <cell r="B32">
            <v>25.316666666666666</v>
          </cell>
          <cell r="C32">
            <v>32.1</v>
          </cell>
          <cell r="D32">
            <v>21.6</v>
          </cell>
          <cell r="E32">
            <v>83.75</v>
          </cell>
          <cell r="F32">
            <v>96</v>
          </cell>
          <cell r="G32">
            <v>59</v>
          </cell>
          <cell r="H32">
            <v>18.720000000000002</v>
          </cell>
          <cell r="I32" t="str">
            <v>S</v>
          </cell>
          <cell r="J32">
            <v>30.240000000000002</v>
          </cell>
          <cell r="K32">
            <v>0</v>
          </cell>
        </row>
        <row r="33">
          <cell r="B33">
            <v>24.537499999999998</v>
          </cell>
          <cell r="C33">
            <v>30.1</v>
          </cell>
          <cell r="D33">
            <v>20.9</v>
          </cell>
          <cell r="E33">
            <v>85.791666666666671</v>
          </cell>
          <cell r="F33">
            <v>97</v>
          </cell>
          <cell r="G33">
            <v>66</v>
          </cell>
          <cell r="H33">
            <v>18.36</v>
          </cell>
          <cell r="I33" t="str">
            <v>S</v>
          </cell>
          <cell r="J33">
            <v>37.800000000000004</v>
          </cell>
          <cell r="K33">
            <v>0</v>
          </cell>
        </row>
        <row r="34">
          <cell r="B34">
            <v>25.479166666666668</v>
          </cell>
          <cell r="C34">
            <v>34.4</v>
          </cell>
          <cell r="D34">
            <v>21.4</v>
          </cell>
          <cell r="E34">
            <v>81.583333333333329</v>
          </cell>
          <cell r="F34">
            <v>96</v>
          </cell>
          <cell r="G34">
            <v>50</v>
          </cell>
          <cell r="H34">
            <v>19.079999999999998</v>
          </cell>
          <cell r="I34" t="str">
            <v>S</v>
          </cell>
          <cell r="J34">
            <v>37.440000000000005</v>
          </cell>
          <cell r="K34">
            <v>0</v>
          </cell>
        </row>
        <row r="35">
          <cell r="B35">
            <v>24.312500000000004</v>
          </cell>
          <cell r="C35">
            <v>28.9</v>
          </cell>
          <cell r="D35">
            <v>22.1</v>
          </cell>
          <cell r="E35">
            <v>89.541666666666671</v>
          </cell>
          <cell r="F35">
            <v>97</v>
          </cell>
          <cell r="G35">
            <v>70</v>
          </cell>
          <cell r="H35">
            <v>22.32</v>
          </cell>
          <cell r="I35" t="str">
            <v>S</v>
          </cell>
          <cell r="J35">
            <v>37.800000000000004</v>
          </cell>
          <cell r="K35">
            <v>0</v>
          </cell>
        </row>
        <row r="36">
          <cell r="I36" t="str">
            <v>S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27.666666666666668</v>
          </cell>
          <cell r="C5">
            <v>34.200000000000003</v>
          </cell>
          <cell r="D5">
            <v>21.5</v>
          </cell>
          <cell r="E5">
            <v>64.041666666666671</v>
          </cell>
          <cell r="F5">
            <v>86</v>
          </cell>
          <cell r="G5">
            <v>43</v>
          </cell>
          <cell r="H5">
            <v>15.48</v>
          </cell>
          <cell r="I5" t="str">
            <v>SE</v>
          </cell>
          <cell r="J5">
            <v>33.480000000000004</v>
          </cell>
          <cell r="K5">
            <v>0</v>
          </cell>
        </row>
        <row r="6">
          <cell r="B6">
            <v>28.504166666666666</v>
          </cell>
          <cell r="C6">
            <v>35.700000000000003</v>
          </cell>
          <cell r="D6">
            <v>21.9</v>
          </cell>
          <cell r="E6">
            <v>65.666666666666671</v>
          </cell>
          <cell r="F6">
            <v>93</v>
          </cell>
          <cell r="G6">
            <v>38</v>
          </cell>
          <cell r="H6">
            <v>16.2</v>
          </cell>
          <cell r="I6" t="str">
            <v>N</v>
          </cell>
          <cell r="J6">
            <v>34.200000000000003</v>
          </cell>
          <cell r="K6">
            <v>0</v>
          </cell>
        </row>
        <row r="7">
          <cell r="B7">
            <v>25.562500000000004</v>
          </cell>
          <cell r="C7">
            <v>33.299999999999997</v>
          </cell>
          <cell r="D7">
            <v>21</v>
          </cell>
          <cell r="E7">
            <v>75.708333333333329</v>
          </cell>
          <cell r="F7">
            <v>96</v>
          </cell>
          <cell r="G7">
            <v>50</v>
          </cell>
          <cell r="H7">
            <v>26.64</v>
          </cell>
          <cell r="I7" t="str">
            <v>NO</v>
          </cell>
          <cell r="J7">
            <v>49.32</v>
          </cell>
          <cell r="K7">
            <v>6.4</v>
          </cell>
        </row>
        <row r="8">
          <cell r="B8">
            <v>24.587499999999995</v>
          </cell>
          <cell r="C8">
            <v>31.2</v>
          </cell>
          <cell r="D8">
            <v>20.3</v>
          </cell>
          <cell r="E8">
            <v>83.625</v>
          </cell>
          <cell r="F8">
            <v>97</v>
          </cell>
          <cell r="G8">
            <v>58</v>
          </cell>
          <cell r="H8">
            <v>14.76</v>
          </cell>
          <cell r="I8" t="str">
            <v>L</v>
          </cell>
          <cell r="J8">
            <v>37.800000000000004</v>
          </cell>
          <cell r="K8">
            <v>1.5999999999999999</v>
          </cell>
        </row>
        <row r="9">
          <cell r="B9">
            <v>24.879166666666663</v>
          </cell>
          <cell r="C9">
            <v>29.5</v>
          </cell>
          <cell r="D9">
            <v>22.4</v>
          </cell>
          <cell r="E9">
            <v>85.291666666666671</v>
          </cell>
          <cell r="F9">
            <v>96</v>
          </cell>
          <cell r="G9">
            <v>63</v>
          </cell>
          <cell r="H9">
            <v>16.2</v>
          </cell>
          <cell r="I9" t="str">
            <v>NO</v>
          </cell>
          <cell r="J9">
            <v>30.96</v>
          </cell>
          <cell r="K9">
            <v>1.4</v>
          </cell>
        </row>
        <row r="10">
          <cell r="B10">
            <v>23.958333333333329</v>
          </cell>
          <cell r="C10">
            <v>30.2</v>
          </cell>
          <cell r="D10">
            <v>21.7</v>
          </cell>
          <cell r="E10">
            <v>89.5</v>
          </cell>
          <cell r="F10">
            <v>98</v>
          </cell>
          <cell r="G10">
            <v>60</v>
          </cell>
          <cell r="H10">
            <v>15.48</v>
          </cell>
          <cell r="I10" t="str">
            <v>S</v>
          </cell>
          <cell r="J10">
            <v>41.04</v>
          </cell>
          <cell r="K10">
            <v>55.6</v>
          </cell>
        </row>
        <row r="11">
          <cell r="B11">
            <v>23.829166666666666</v>
          </cell>
          <cell r="C11">
            <v>28.1</v>
          </cell>
          <cell r="D11">
            <v>22</v>
          </cell>
          <cell r="E11">
            <v>89.041666666666671</v>
          </cell>
          <cell r="F11">
            <v>97</v>
          </cell>
          <cell r="G11">
            <v>71</v>
          </cell>
          <cell r="H11">
            <v>11.16</v>
          </cell>
          <cell r="I11" t="str">
            <v>SE</v>
          </cell>
          <cell r="J11">
            <v>32.76</v>
          </cell>
          <cell r="K11">
            <v>7.4</v>
          </cell>
        </row>
        <row r="12">
          <cell r="B12">
            <v>26.083333333333329</v>
          </cell>
          <cell r="C12">
            <v>32.6</v>
          </cell>
          <cell r="D12">
            <v>20.3</v>
          </cell>
          <cell r="E12">
            <v>73.166666666666671</v>
          </cell>
          <cell r="F12">
            <v>99</v>
          </cell>
          <cell r="G12">
            <v>35</v>
          </cell>
          <cell r="H12">
            <v>7.2</v>
          </cell>
          <cell r="I12" t="str">
            <v>S</v>
          </cell>
          <cell r="J12">
            <v>19.440000000000001</v>
          </cell>
          <cell r="K12">
            <v>0.2</v>
          </cell>
        </row>
        <row r="13">
          <cell r="B13">
            <v>26.354166666666661</v>
          </cell>
          <cell r="C13">
            <v>33.700000000000003</v>
          </cell>
          <cell r="D13">
            <v>16.899999999999999</v>
          </cell>
          <cell r="E13">
            <v>52.541666666666664</v>
          </cell>
          <cell r="F13">
            <v>92</v>
          </cell>
          <cell r="G13">
            <v>24</v>
          </cell>
          <cell r="H13">
            <v>9.3600000000000012</v>
          </cell>
          <cell r="I13" t="str">
            <v>SE</v>
          </cell>
          <cell r="J13">
            <v>20.88</v>
          </cell>
          <cell r="K13">
            <v>0</v>
          </cell>
        </row>
        <row r="14">
          <cell r="B14">
            <v>26.383333333333336</v>
          </cell>
          <cell r="C14">
            <v>34</v>
          </cell>
          <cell r="D14">
            <v>16.399999999999999</v>
          </cell>
          <cell r="E14">
            <v>56.5</v>
          </cell>
          <cell r="F14">
            <v>93</v>
          </cell>
          <cell r="G14">
            <v>24</v>
          </cell>
          <cell r="H14">
            <v>10.44</v>
          </cell>
          <cell r="I14" t="str">
            <v>NO</v>
          </cell>
          <cell r="J14">
            <v>21.96</v>
          </cell>
          <cell r="K14">
            <v>0</v>
          </cell>
        </row>
        <row r="15">
          <cell r="B15">
            <v>26.354166666666668</v>
          </cell>
          <cell r="C15">
            <v>32.5</v>
          </cell>
          <cell r="D15">
            <v>19.600000000000001</v>
          </cell>
          <cell r="E15">
            <v>61.625</v>
          </cell>
          <cell r="F15">
            <v>86</v>
          </cell>
          <cell r="G15">
            <v>40</v>
          </cell>
          <cell r="H15">
            <v>18</v>
          </cell>
          <cell r="I15" t="str">
            <v>N</v>
          </cell>
          <cell r="J15">
            <v>32.4</v>
          </cell>
          <cell r="K15">
            <v>0</v>
          </cell>
        </row>
        <row r="16">
          <cell r="B16">
            <v>27.008333333333329</v>
          </cell>
          <cell r="C16">
            <v>32.9</v>
          </cell>
          <cell r="D16">
            <v>21.2</v>
          </cell>
          <cell r="E16">
            <v>67.541666666666671</v>
          </cell>
          <cell r="F16">
            <v>88</v>
          </cell>
          <cell r="G16">
            <v>45</v>
          </cell>
          <cell r="H16">
            <v>12.96</v>
          </cell>
          <cell r="I16" t="str">
            <v>N</v>
          </cell>
          <cell r="J16">
            <v>24.840000000000003</v>
          </cell>
          <cell r="K16">
            <v>0</v>
          </cell>
        </row>
        <row r="17">
          <cell r="B17">
            <v>27.487499999999997</v>
          </cell>
          <cell r="C17">
            <v>33.5</v>
          </cell>
          <cell r="D17">
            <v>21.7</v>
          </cell>
          <cell r="E17">
            <v>70</v>
          </cell>
          <cell r="F17">
            <v>91</v>
          </cell>
          <cell r="G17">
            <v>45</v>
          </cell>
          <cell r="H17">
            <v>22.32</v>
          </cell>
          <cell r="I17" t="str">
            <v>NO</v>
          </cell>
          <cell r="J17">
            <v>39.96</v>
          </cell>
          <cell r="K17">
            <v>0</v>
          </cell>
        </row>
        <row r="18">
          <cell r="B18">
            <v>24.05</v>
          </cell>
          <cell r="C18">
            <v>28.1</v>
          </cell>
          <cell r="D18">
            <v>20.2</v>
          </cell>
          <cell r="E18">
            <v>83.125</v>
          </cell>
          <cell r="F18">
            <v>97</v>
          </cell>
          <cell r="G18">
            <v>63</v>
          </cell>
          <cell r="H18">
            <v>14.76</v>
          </cell>
          <cell r="I18" t="str">
            <v>NE</v>
          </cell>
          <cell r="J18">
            <v>45</v>
          </cell>
          <cell r="K18">
            <v>25.2</v>
          </cell>
        </row>
        <row r="19">
          <cell r="B19">
            <v>25.541666666666668</v>
          </cell>
          <cell r="C19">
            <v>32.5</v>
          </cell>
          <cell r="D19">
            <v>20.7</v>
          </cell>
          <cell r="E19">
            <v>82.083333333333329</v>
          </cell>
          <cell r="F19">
            <v>99</v>
          </cell>
          <cell r="G19">
            <v>52</v>
          </cell>
          <cell r="H19">
            <v>16.559999999999999</v>
          </cell>
          <cell r="I19" t="str">
            <v>NO</v>
          </cell>
          <cell r="J19">
            <v>34.200000000000003</v>
          </cell>
          <cell r="K19">
            <v>1.4</v>
          </cell>
        </row>
        <row r="20">
          <cell r="B20">
            <v>26.237499999999994</v>
          </cell>
          <cell r="C20">
            <v>32.9</v>
          </cell>
          <cell r="D20">
            <v>21.8</v>
          </cell>
          <cell r="E20">
            <v>80.125</v>
          </cell>
          <cell r="F20">
            <v>95</v>
          </cell>
          <cell r="G20">
            <v>58</v>
          </cell>
          <cell r="H20">
            <v>17.28</v>
          </cell>
          <cell r="I20" t="str">
            <v>N</v>
          </cell>
          <cell r="J20">
            <v>39.6</v>
          </cell>
          <cell r="K20">
            <v>0.60000000000000009</v>
          </cell>
        </row>
        <row r="21">
          <cell r="B21">
            <v>24.137499999999999</v>
          </cell>
          <cell r="C21">
            <v>32.4</v>
          </cell>
          <cell r="D21">
            <v>20.9</v>
          </cell>
          <cell r="E21">
            <v>87.458333333333329</v>
          </cell>
          <cell r="F21">
            <v>98</v>
          </cell>
          <cell r="G21">
            <v>63</v>
          </cell>
          <cell r="H21">
            <v>19.079999999999998</v>
          </cell>
          <cell r="I21" t="str">
            <v>L</v>
          </cell>
          <cell r="J21">
            <v>42.12</v>
          </cell>
          <cell r="K21">
            <v>4</v>
          </cell>
        </row>
        <row r="22">
          <cell r="B22">
            <v>24.804166666666664</v>
          </cell>
          <cell r="C22">
            <v>33.9</v>
          </cell>
          <cell r="D22">
            <v>20.399999999999999</v>
          </cell>
          <cell r="E22">
            <v>84.291666666666671</v>
          </cell>
          <cell r="F22">
            <v>98</v>
          </cell>
          <cell r="G22">
            <v>58</v>
          </cell>
          <cell r="H22">
            <v>13.32</v>
          </cell>
          <cell r="I22" t="str">
            <v>SE</v>
          </cell>
          <cell r="J22">
            <v>34.56</v>
          </cell>
          <cell r="K22">
            <v>7.8</v>
          </cell>
        </row>
        <row r="23">
          <cell r="B23">
            <v>27.591666666666672</v>
          </cell>
          <cell r="C23">
            <v>34.700000000000003</v>
          </cell>
          <cell r="D23">
            <v>22</v>
          </cell>
          <cell r="E23">
            <v>75.791666666666671</v>
          </cell>
          <cell r="F23">
            <v>97</v>
          </cell>
          <cell r="G23">
            <v>47</v>
          </cell>
          <cell r="H23">
            <v>20.88</v>
          </cell>
          <cell r="I23" t="str">
            <v>NO</v>
          </cell>
          <cell r="J23">
            <v>36.72</v>
          </cell>
          <cell r="K23">
            <v>0</v>
          </cell>
        </row>
        <row r="24">
          <cell r="B24">
            <v>28.224999999999994</v>
          </cell>
          <cell r="C24">
            <v>35</v>
          </cell>
          <cell r="D24">
            <v>22.8</v>
          </cell>
          <cell r="E24">
            <v>72.208333333333329</v>
          </cell>
          <cell r="F24">
            <v>93</v>
          </cell>
          <cell r="G24">
            <v>45</v>
          </cell>
          <cell r="H24">
            <v>21.6</v>
          </cell>
          <cell r="I24" t="str">
            <v>L</v>
          </cell>
          <cell r="J24">
            <v>44.28</v>
          </cell>
          <cell r="K24">
            <v>0</v>
          </cell>
        </row>
        <row r="25">
          <cell r="B25">
            <v>24.933333333333334</v>
          </cell>
          <cell r="C25">
            <v>31.9</v>
          </cell>
          <cell r="D25">
            <v>22.1</v>
          </cell>
          <cell r="E25">
            <v>85.958333333333329</v>
          </cell>
          <cell r="F25">
            <v>97</v>
          </cell>
          <cell r="G25">
            <v>62</v>
          </cell>
          <cell r="H25">
            <v>16.2</v>
          </cell>
          <cell r="I25" t="str">
            <v>SE</v>
          </cell>
          <cell r="J25">
            <v>37.080000000000005</v>
          </cell>
          <cell r="K25">
            <v>0.2</v>
          </cell>
        </row>
        <row r="26">
          <cell r="B26">
            <v>26.487499999999997</v>
          </cell>
          <cell r="C26">
            <v>33.299999999999997</v>
          </cell>
          <cell r="D26">
            <v>21.1</v>
          </cell>
          <cell r="E26">
            <v>76.333333333333329</v>
          </cell>
          <cell r="F26">
            <v>98</v>
          </cell>
          <cell r="G26">
            <v>50</v>
          </cell>
          <cell r="H26">
            <v>15.840000000000002</v>
          </cell>
          <cell r="I26" t="str">
            <v>SO</v>
          </cell>
          <cell r="J26">
            <v>24.840000000000003</v>
          </cell>
          <cell r="K26">
            <v>0</v>
          </cell>
        </row>
        <row r="27">
          <cell r="B27">
            <v>27.712499999999995</v>
          </cell>
          <cell r="C27">
            <v>34.200000000000003</v>
          </cell>
          <cell r="D27">
            <v>19.600000000000001</v>
          </cell>
          <cell r="E27">
            <v>63.708333333333336</v>
          </cell>
          <cell r="F27">
            <v>90</v>
          </cell>
          <cell r="G27">
            <v>47</v>
          </cell>
          <cell r="H27">
            <v>11.520000000000001</v>
          </cell>
          <cell r="I27" t="str">
            <v>SE</v>
          </cell>
          <cell r="J27">
            <v>25.2</v>
          </cell>
          <cell r="K27">
            <v>0</v>
          </cell>
        </row>
        <row r="28">
          <cell r="B28">
            <v>27.629166666666663</v>
          </cell>
          <cell r="C28">
            <v>33.5</v>
          </cell>
          <cell r="D28">
            <v>22.6</v>
          </cell>
          <cell r="E28">
            <v>73</v>
          </cell>
          <cell r="F28">
            <v>92</v>
          </cell>
          <cell r="G28">
            <v>52</v>
          </cell>
          <cell r="H28">
            <v>13.32</v>
          </cell>
          <cell r="I28" t="str">
            <v>L</v>
          </cell>
          <cell r="J28">
            <v>30.240000000000002</v>
          </cell>
          <cell r="K28">
            <v>0</v>
          </cell>
        </row>
        <row r="29">
          <cell r="B29">
            <v>26.270833333333329</v>
          </cell>
          <cell r="C29">
            <v>32.200000000000003</v>
          </cell>
          <cell r="D29">
            <v>20.399999999999999</v>
          </cell>
          <cell r="E29">
            <v>68.416666666666671</v>
          </cell>
          <cell r="F29">
            <v>93</v>
          </cell>
          <cell r="G29">
            <v>44</v>
          </cell>
          <cell r="H29">
            <v>13.68</v>
          </cell>
          <cell r="I29" t="str">
            <v>SE</v>
          </cell>
          <cell r="J29">
            <v>31.319999999999997</v>
          </cell>
          <cell r="K29">
            <v>0</v>
          </cell>
        </row>
        <row r="30">
          <cell r="B30">
            <v>26.670833333333334</v>
          </cell>
          <cell r="C30">
            <v>33.1</v>
          </cell>
          <cell r="D30">
            <v>20.8</v>
          </cell>
          <cell r="E30">
            <v>61.416666666666664</v>
          </cell>
          <cell r="F30">
            <v>82</v>
          </cell>
          <cell r="G30">
            <v>37</v>
          </cell>
          <cell r="H30">
            <v>14.76</v>
          </cell>
          <cell r="I30" t="str">
            <v>SE</v>
          </cell>
          <cell r="J30">
            <v>34.56</v>
          </cell>
          <cell r="K30">
            <v>0</v>
          </cell>
        </row>
        <row r="31">
          <cell r="B31">
            <v>27.566666666666663</v>
          </cell>
          <cell r="C31">
            <v>34.700000000000003</v>
          </cell>
          <cell r="D31">
            <v>22.5</v>
          </cell>
          <cell r="E31">
            <v>63.375</v>
          </cell>
          <cell r="F31">
            <v>74</v>
          </cell>
          <cell r="G31">
            <v>45</v>
          </cell>
          <cell r="H31">
            <v>12.6</v>
          </cell>
          <cell r="I31" t="str">
            <v>SE</v>
          </cell>
          <cell r="J31">
            <v>30.6</v>
          </cell>
          <cell r="K31">
            <v>0</v>
          </cell>
        </row>
        <row r="32">
          <cell r="B32">
            <v>27.562499999999996</v>
          </cell>
          <cell r="C32">
            <v>34.5</v>
          </cell>
          <cell r="D32">
            <v>23.2</v>
          </cell>
          <cell r="E32">
            <v>73.958333333333329</v>
          </cell>
          <cell r="F32">
            <v>94</v>
          </cell>
          <cell r="G32">
            <v>48</v>
          </cell>
          <cell r="H32">
            <v>14.76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26.508333333333326</v>
          </cell>
          <cell r="C33">
            <v>32.5</v>
          </cell>
          <cell r="D33">
            <v>22.9</v>
          </cell>
          <cell r="E33">
            <v>77.666666666666671</v>
          </cell>
          <cell r="F33">
            <v>93</v>
          </cell>
          <cell r="G33">
            <v>56</v>
          </cell>
          <cell r="H33">
            <v>24.12</v>
          </cell>
          <cell r="I33" t="str">
            <v>N</v>
          </cell>
          <cell r="J33">
            <v>42.12</v>
          </cell>
          <cell r="K33">
            <v>0</v>
          </cell>
        </row>
        <row r="34">
          <cell r="B34">
            <v>26.429166666666671</v>
          </cell>
          <cell r="C34">
            <v>33.9</v>
          </cell>
          <cell r="D34">
            <v>21</v>
          </cell>
          <cell r="E34">
            <v>77.5</v>
          </cell>
          <cell r="F34">
            <v>97</v>
          </cell>
          <cell r="G34">
            <v>50</v>
          </cell>
          <cell r="H34">
            <v>22.68</v>
          </cell>
          <cell r="I34" t="str">
            <v>NO</v>
          </cell>
          <cell r="J34">
            <v>39.96</v>
          </cell>
          <cell r="K34">
            <v>0</v>
          </cell>
        </row>
        <row r="35">
          <cell r="B35">
            <v>26.141666666666666</v>
          </cell>
          <cell r="C35">
            <v>31.5</v>
          </cell>
          <cell r="D35">
            <v>22.1</v>
          </cell>
          <cell r="E35">
            <v>79.458333333333329</v>
          </cell>
          <cell r="F35">
            <v>95</v>
          </cell>
          <cell r="G35">
            <v>57</v>
          </cell>
          <cell r="H35">
            <v>24.48</v>
          </cell>
          <cell r="I35" t="str">
            <v>NO</v>
          </cell>
          <cell r="J35">
            <v>41.76</v>
          </cell>
          <cell r="K35">
            <v>0.4</v>
          </cell>
        </row>
        <row r="36">
          <cell r="I36" t="str">
            <v>SE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25.512499999999999</v>
          </cell>
          <cell r="C5">
            <v>31.1</v>
          </cell>
          <cell r="D5">
            <v>20.8</v>
          </cell>
          <cell r="E5">
            <v>71.875</v>
          </cell>
          <cell r="F5">
            <v>94</v>
          </cell>
          <cell r="G5">
            <v>46</v>
          </cell>
          <cell r="H5">
            <v>10.8</v>
          </cell>
          <cell r="I5" t="str">
            <v>O</v>
          </cell>
          <cell r="J5">
            <v>18.36</v>
          </cell>
          <cell r="K5">
            <v>0</v>
          </cell>
        </row>
        <row r="6">
          <cell r="B6">
            <v>26.400000000000002</v>
          </cell>
          <cell r="C6">
            <v>34.299999999999997</v>
          </cell>
          <cell r="D6">
            <v>21.1</v>
          </cell>
          <cell r="E6">
            <v>73.333333333333329</v>
          </cell>
          <cell r="F6">
            <v>93</v>
          </cell>
          <cell r="G6">
            <v>43</v>
          </cell>
          <cell r="H6">
            <v>14.4</v>
          </cell>
          <cell r="I6" t="str">
            <v>SE</v>
          </cell>
          <cell r="J6">
            <v>50.76</v>
          </cell>
          <cell r="K6">
            <v>2.2000000000000002</v>
          </cell>
        </row>
        <row r="7">
          <cell r="B7">
            <v>23.049999999999997</v>
          </cell>
          <cell r="C7">
            <v>26.3</v>
          </cell>
          <cell r="D7">
            <v>19.8</v>
          </cell>
          <cell r="E7">
            <v>82.294117647058826</v>
          </cell>
          <cell r="F7">
            <v>100</v>
          </cell>
          <cell r="G7">
            <v>69</v>
          </cell>
          <cell r="H7">
            <v>30.6</v>
          </cell>
          <cell r="I7" t="str">
            <v>L</v>
          </cell>
          <cell r="J7">
            <v>48.96</v>
          </cell>
          <cell r="K7">
            <v>59.800000000000011</v>
          </cell>
        </row>
        <row r="8">
          <cell r="B8">
            <v>21.466666666666665</v>
          </cell>
          <cell r="C8">
            <v>24.1</v>
          </cell>
          <cell r="D8">
            <v>19.899999999999999</v>
          </cell>
          <cell r="E8">
            <v>94.75</v>
          </cell>
          <cell r="F8">
            <v>100</v>
          </cell>
          <cell r="G8">
            <v>88</v>
          </cell>
          <cell r="H8">
            <v>12.6</v>
          </cell>
          <cell r="I8" t="str">
            <v>SO</v>
          </cell>
          <cell r="J8">
            <v>28.44</v>
          </cell>
          <cell r="K8">
            <v>21.8</v>
          </cell>
        </row>
        <row r="9">
          <cell r="B9">
            <v>23.429166666666671</v>
          </cell>
          <cell r="C9">
            <v>27.2</v>
          </cell>
          <cell r="D9">
            <v>21.3</v>
          </cell>
          <cell r="E9">
            <v>87.75</v>
          </cell>
          <cell r="F9">
            <v>100</v>
          </cell>
          <cell r="G9">
            <v>73</v>
          </cell>
          <cell r="H9">
            <v>11.520000000000001</v>
          </cell>
          <cell r="I9" t="str">
            <v>S</v>
          </cell>
          <cell r="J9">
            <v>20.16</v>
          </cell>
          <cell r="K9">
            <v>3.6</v>
          </cell>
        </row>
        <row r="10">
          <cell r="B10">
            <v>22.650000000000002</v>
          </cell>
          <cell r="C10">
            <v>26.7</v>
          </cell>
          <cell r="D10">
            <v>21</v>
          </cell>
          <cell r="E10">
            <v>90.909090909090907</v>
          </cell>
          <cell r="F10">
            <v>100</v>
          </cell>
          <cell r="G10">
            <v>75</v>
          </cell>
          <cell r="H10">
            <v>17.64</v>
          </cell>
          <cell r="I10" t="str">
            <v>O</v>
          </cell>
          <cell r="J10">
            <v>31.680000000000003</v>
          </cell>
          <cell r="K10">
            <v>18.399999999999999</v>
          </cell>
        </row>
        <row r="11">
          <cell r="B11">
            <v>24.137499999999992</v>
          </cell>
          <cell r="C11">
            <v>29.6</v>
          </cell>
          <cell r="D11">
            <v>20.9</v>
          </cell>
          <cell r="E11">
            <v>79.523809523809518</v>
          </cell>
          <cell r="F11">
            <v>100</v>
          </cell>
          <cell r="G11">
            <v>50</v>
          </cell>
          <cell r="H11">
            <v>11.520000000000001</v>
          </cell>
          <cell r="I11" t="str">
            <v>O</v>
          </cell>
          <cell r="J11">
            <v>21.6</v>
          </cell>
          <cell r="K11">
            <v>0</v>
          </cell>
        </row>
        <row r="12">
          <cell r="B12">
            <v>25.5</v>
          </cell>
          <cell r="C12">
            <v>32.9</v>
          </cell>
          <cell r="D12">
            <v>18.100000000000001</v>
          </cell>
          <cell r="E12">
            <v>59.416666666666664</v>
          </cell>
          <cell r="F12">
            <v>94</v>
          </cell>
          <cell r="G12">
            <v>22</v>
          </cell>
          <cell r="H12">
            <v>7.2</v>
          </cell>
          <cell r="I12" t="str">
            <v>O</v>
          </cell>
          <cell r="J12">
            <v>19.079999999999998</v>
          </cell>
          <cell r="K12">
            <v>0</v>
          </cell>
        </row>
        <row r="13">
          <cell r="B13">
            <v>26.349999999999994</v>
          </cell>
          <cell r="C13">
            <v>34</v>
          </cell>
          <cell r="D13">
            <v>16.600000000000001</v>
          </cell>
          <cell r="E13">
            <v>49.833333333333336</v>
          </cell>
          <cell r="F13">
            <v>88</v>
          </cell>
          <cell r="G13">
            <v>21</v>
          </cell>
          <cell r="H13">
            <v>10.08</v>
          </cell>
          <cell r="I13" t="str">
            <v>O</v>
          </cell>
          <cell r="J13">
            <v>25.56</v>
          </cell>
          <cell r="K13">
            <v>0</v>
          </cell>
        </row>
        <row r="14">
          <cell r="B14">
            <v>26.637499999999999</v>
          </cell>
          <cell r="C14">
            <v>33.799999999999997</v>
          </cell>
          <cell r="D14">
            <v>17.2</v>
          </cell>
          <cell r="E14">
            <v>54.583333333333336</v>
          </cell>
          <cell r="F14">
            <v>89</v>
          </cell>
          <cell r="G14">
            <v>32</v>
          </cell>
          <cell r="H14">
            <v>9.7200000000000006</v>
          </cell>
          <cell r="I14" t="str">
            <v>SE</v>
          </cell>
          <cell r="J14">
            <v>22.68</v>
          </cell>
          <cell r="K14">
            <v>0</v>
          </cell>
        </row>
        <row r="15">
          <cell r="B15">
            <v>27.025000000000002</v>
          </cell>
          <cell r="C15">
            <v>33.1</v>
          </cell>
          <cell r="D15">
            <v>20.5</v>
          </cell>
          <cell r="E15">
            <v>59.666666666666664</v>
          </cell>
          <cell r="F15">
            <v>82</v>
          </cell>
          <cell r="G15">
            <v>37</v>
          </cell>
          <cell r="H15">
            <v>15.120000000000001</v>
          </cell>
          <cell r="I15" t="str">
            <v>SE</v>
          </cell>
          <cell r="J15">
            <v>32.04</v>
          </cell>
          <cell r="K15">
            <v>0</v>
          </cell>
        </row>
        <row r="16">
          <cell r="B16">
            <v>27.275000000000006</v>
          </cell>
          <cell r="C16">
            <v>33.299999999999997</v>
          </cell>
          <cell r="D16">
            <v>20.9</v>
          </cell>
          <cell r="E16">
            <v>63.041666666666664</v>
          </cell>
          <cell r="F16">
            <v>90</v>
          </cell>
          <cell r="G16">
            <v>37</v>
          </cell>
          <cell r="H16">
            <v>12.96</v>
          </cell>
          <cell r="I16" t="str">
            <v>SE</v>
          </cell>
          <cell r="J16">
            <v>24.840000000000003</v>
          </cell>
          <cell r="K16">
            <v>0</v>
          </cell>
        </row>
        <row r="17">
          <cell r="B17">
            <v>28.258333333333336</v>
          </cell>
          <cell r="C17">
            <v>34.9</v>
          </cell>
          <cell r="D17">
            <v>22.2</v>
          </cell>
          <cell r="E17">
            <v>64.708333333333329</v>
          </cell>
          <cell r="F17">
            <v>93</v>
          </cell>
          <cell r="G17">
            <v>35</v>
          </cell>
          <cell r="H17">
            <v>19.440000000000001</v>
          </cell>
          <cell r="I17" t="str">
            <v>SE</v>
          </cell>
          <cell r="J17">
            <v>39.96</v>
          </cell>
          <cell r="K17">
            <v>0</v>
          </cell>
        </row>
        <row r="18">
          <cell r="B18">
            <v>23.704166666666669</v>
          </cell>
          <cell r="C18">
            <v>28.8</v>
          </cell>
          <cell r="D18">
            <v>19.8</v>
          </cell>
          <cell r="E18">
            <v>75.875</v>
          </cell>
          <cell r="F18">
            <v>100</v>
          </cell>
          <cell r="G18">
            <v>56</v>
          </cell>
          <cell r="H18">
            <v>26.28</v>
          </cell>
          <cell r="I18" t="str">
            <v>L</v>
          </cell>
          <cell r="J18">
            <v>48.96</v>
          </cell>
          <cell r="K18">
            <v>32.000000000000007</v>
          </cell>
        </row>
        <row r="19">
          <cell r="B19">
            <v>25.724999999999998</v>
          </cell>
          <cell r="C19">
            <v>32.4</v>
          </cell>
          <cell r="D19">
            <v>20.7</v>
          </cell>
          <cell r="E19">
            <v>73.952380952380949</v>
          </cell>
          <cell r="F19">
            <v>100</v>
          </cell>
          <cell r="G19">
            <v>45</v>
          </cell>
          <cell r="H19">
            <v>12.24</v>
          </cell>
          <cell r="I19" t="str">
            <v>L</v>
          </cell>
          <cell r="J19">
            <v>25.92</v>
          </cell>
          <cell r="K19">
            <v>0.4</v>
          </cell>
        </row>
        <row r="20">
          <cell r="B20">
            <v>23.962500000000002</v>
          </cell>
          <cell r="C20">
            <v>27.8</v>
          </cell>
          <cell r="D20">
            <v>19.899999999999999</v>
          </cell>
          <cell r="E20">
            <v>83.578947368421055</v>
          </cell>
          <cell r="F20">
            <v>100</v>
          </cell>
          <cell r="G20">
            <v>65</v>
          </cell>
          <cell r="H20">
            <v>21.6</v>
          </cell>
          <cell r="I20" t="str">
            <v>SE</v>
          </cell>
          <cell r="J20">
            <v>55.800000000000004</v>
          </cell>
          <cell r="K20">
            <v>45.4</v>
          </cell>
        </row>
        <row r="21">
          <cell r="B21">
            <v>22.525000000000002</v>
          </cell>
          <cell r="C21">
            <v>28.4</v>
          </cell>
          <cell r="D21">
            <v>20.100000000000001</v>
          </cell>
          <cell r="E21">
            <v>87.333333333333329</v>
          </cell>
          <cell r="F21">
            <v>100</v>
          </cell>
          <cell r="G21">
            <v>70</v>
          </cell>
          <cell r="H21">
            <v>12.96</v>
          </cell>
          <cell r="I21" t="str">
            <v>SE</v>
          </cell>
          <cell r="J21">
            <v>29.16</v>
          </cell>
          <cell r="K21">
            <v>9.1999999999999993</v>
          </cell>
        </row>
        <row r="22">
          <cell r="B22">
            <v>26.429166666666671</v>
          </cell>
          <cell r="C22">
            <v>33.799999999999997</v>
          </cell>
          <cell r="D22">
            <v>21.2</v>
          </cell>
          <cell r="E22">
            <v>65.928571428571431</v>
          </cell>
          <cell r="F22">
            <v>100</v>
          </cell>
          <cell r="G22">
            <v>45</v>
          </cell>
          <cell r="H22">
            <v>11.879999999999999</v>
          </cell>
          <cell r="I22" t="str">
            <v>L</v>
          </cell>
          <cell r="J22">
            <v>23.400000000000002</v>
          </cell>
          <cell r="K22">
            <v>0</v>
          </cell>
        </row>
        <row r="23">
          <cell r="B23">
            <v>28.062500000000004</v>
          </cell>
          <cell r="C23">
            <v>34.4</v>
          </cell>
          <cell r="D23">
            <v>22.6</v>
          </cell>
          <cell r="E23">
            <v>70.291666666666671</v>
          </cell>
          <cell r="F23">
            <v>91</v>
          </cell>
          <cell r="G23">
            <v>42</v>
          </cell>
          <cell r="H23">
            <v>19.8</v>
          </cell>
          <cell r="I23" t="str">
            <v>L</v>
          </cell>
          <cell r="J23">
            <v>44.28</v>
          </cell>
          <cell r="K23">
            <v>0</v>
          </cell>
        </row>
        <row r="24">
          <cell r="B24">
            <v>26.437500000000004</v>
          </cell>
          <cell r="C24">
            <v>33.9</v>
          </cell>
          <cell r="D24">
            <v>23.1</v>
          </cell>
          <cell r="E24">
            <v>79.583333333333329</v>
          </cell>
          <cell r="F24">
            <v>96</v>
          </cell>
          <cell r="G24">
            <v>50</v>
          </cell>
          <cell r="H24">
            <v>21.6</v>
          </cell>
          <cell r="I24" t="str">
            <v>SE</v>
          </cell>
          <cell r="J24">
            <v>46.800000000000004</v>
          </cell>
          <cell r="K24">
            <v>0.4</v>
          </cell>
        </row>
        <row r="25">
          <cell r="B25">
            <v>23.295833333333331</v>
          </cell>
          <cell r="C25">
            <v>26.9</v>
          </cell>
          <cell r="D25">
            <v>20.9</v>
          </cell>
          <cell r="E25">
            <v>88.047619047619051</v>
          </cell>
          <cell r="F25">
            <v>100</v>
          </cell>
          <cell r="G25">
            <v>69</v>
          </cell>
          <cell r="H25">
            <v>19.440000000000001</v>
          </cell>
          <cell r="I25" t="str">
            <v>O</v>
          </cell>
          <cell r="J25">
            <v>28.8</v>
          </cell>
          <cell r="K25">
            <v>4.2</v>
          </cell>
        </row>
        <row r="26">
          <cell r="B26">
            <v>25.991666666666671</v>
          </cell>
          <cell r="C26">
            <v>32.299999999999997</v>
          </cell>
          <cell r="D26">
            <v>20.100000000000001</v>
          </cell>
          <cell r="E26">
            <v>66.291666666666671</v>
          </cell>
          <cell r="F26">
            <v>96</v>
          </cell>
          <cell r="G26">
            <v>35</v>
          </cell>
          <cell r="H26">
            <v>11.879999999999999</v>
          </cell>
          <cell r="I26" t="str">
            <v>NO</v>
          </cell>
          <cell r="J26">
            <v>22.32</v>
          </cell>
          <cell r="K26">
            <v>0</v>
          </cell>
        </row>
        <row r="27">
          <cell r="B27">
            <v>26.058333333333326</v>
          </cell>
          <cell r="C27">
            <v>33.1</v>
          </cell>
          <cell r="D27">
            <v>19.8</v>
          </cell>
          <cell r="E27">
            <v>70.083333333333329</v>
          </cell>
          <cell r="F27">
            <v>91</v>
          </cell>
          <cell r="G27">
            <v>47</v>
          </cell>
          <cell r="H27">
            <v>12.6</v>
          </cell>
          <cell r="I27" t="str">
            <v>O</v>
          </cell>
          <cell r="J27">
            <v>23.400000000000002</v>
          </cell>
          <cell r="K27">
            <v>0</v>
          </cell>
        </row>
        <row r="28">
          <cell r="B28">
            <v>27.079166666666669</v>
          </cell>
          <cell r="C28">
            <v>33</v>
          </cell>
          <cell r="D28">
            <v>22.3</v>
          </cell>
          <cell r="E28">
            <v>70.791666666666671</v>
          </cell>
          <cell r="F28">
            <v>91</v>
          </cell>
          <cell r="G28">
            <v>42</v>
          </cell>
          <cell r="H28">
            <v>21.96</v>
          </cell>
          <cell r="I28" t="str">
            <v>S</v>
          </cell>
          <cell r="J28">
            <v>37.440000000000005</v>
          </cell>
          <cell r="K28">
            <v>0</v>
          </cell>
        </row>
        <row r="29">
          <cell r="B29">
            <v>25.712500000000002</v>
          </cell>
          <cell r="C29">
            <v>31.1</v>
          </cell>
          <cell r="D29">
            <v>21</v>
          </cell>
          <cell r="E29">
            <v>63</v>
          </cell>
          <cell r="F29">
            <v>84</v>
          </cell>
          <cell r="G29">
            <v>30</v>
          </cell>
          <cell r="H29">
            <v>21.240000000000002</v>
          </cell>
          <cell r="I29" t="str">
            <v>SO</v>
          </cell>
          <cell r="J29">
            <v>39.24</v>
          </cell>
          <cell r="K29">
            <v>0</v>
          </cell>
        </row>
        <row r="30">
          <cell r="B30">
            <v>25.633333333333329</v>
          </cell>
          <cell r="C30">
            <v>32</v>
          </cell>
          <cell r="D30">
            <v>20.3</v>
          </cell>
          <cell r="E30">
            <v>62.041666666666664</v>
          </cell>
          <cell r="F30">
            <v>82</v>
          </cell>
          <cell r="G30">
            <v>33</v>
          </cell>
          <cell r="H30">
            <v>15.48</v>
          </cell>
          <cell r="I30" t="str">
            <v>SO</v>
          </cell>
          <cell r="J30">
            <v>42.84</v>
          </cell>
          <cell r="K30">
            <v>0</v>
          </cell>
        </row>
        <row r="31">
          <cell r="B31">
            <v>25.86666666666666</v>
          </cell>
          <cell r="C31">
            <v>34.799999999999997</v>
          </cell>
          <cell r="D31">
            <v>21.3</v>
          </cell>
          <cell r="E31">
            <v>70.125</v>
          </cell>
          <cell r="F31">
            <v>88</v>
          </cell>
          <cell r="G31">
            <v>43</v>
          </cell>
          <cell r="H31">
            <v>21.96</v>
          </cell>
          <cell r="I31" t="str">
            <v>O</v>
          </cell>
          <cell r="J31">
            <v>54.72</v>
          </cell>
          <cell r="K31">
            <v>6.2</v>
          </cell>
        </row>
        <row r="32">
          <cell r="B32">
            <v>24.95</v>
          </cell>
          <cell r="C32">
            <v>32</v>
          </cell>
          <cell r="D32">
            <v>22</v>
          </cell>
          <cell r="E32">
            <v>83.5</v>
          </cell>
          <cell r="F32">
            <v>99</v>
          </cell>
          <cell r="G32">
            <v>55</v>
          </cell>
          <cell r="H32">
            <v>12.24</v>
          </cell>
          <cell r="I32" t="str">
            <v>SE</v>
          </cell>
          <cell r="J32">
            <v>25.2</v>
          </cell>
          <cell r="K32">
            <v>0.6</v>
          </cell>
        </row>
        <row r="33">
          <cell r="B33">
            <v>24.287499999999998</v>
          </cell>
          <cell r="C33">
            <v>29.7</v>
          </cell>
          <cell r="D33">
            <v>21.7</v>
          </cell>
          <cell r="E33">
            <v>86.666666666666671</v>
          </cell>
          <cell r="F33">
            <v>100</v>
          </cell>
          <cell r="G33">
            <v>67</v>
          </cell>
          <cell r="H33">
            <v>16.559999999999999</v>
          </cell>
          <cell r="I33" t="str">
            <v>S</v>
          </cell>
          <cell r="J33">
            <v>38.159999999999997</v>
          </cell>
          <cell r="K33">
            <v>0.2</v>
          </cell>
        </row>
        <row r="34">
          <cell r="B34">
            <v>24.891666666666676</v>
          </cell>
          <cell r="C34">
            <v>34.299999999999997</v>
          </cell>
          <cell r="D34">
            <v>20.8</v>
          </cell>
          <cell r="E34">
            <v>78.470588235294116</v>
          </cell>
          <cell r="F34">
            <v>100</v>
          </cell>
          <cell r="G34">
            <v>46</v>
          </cell>
          <cell r="H34">
            <v>14.04</v>
          </cell>
          <cell r="I34" t="str">
            <v>SE</v>
          </cell>
          <cell r="J34">
            <v>38.880000000000003</v>
          </cell>
          <cell r="K34">
            <v>0.2</v>
          </cell>
        </row>
        <row r="35">
          <cell r="B35">
            <v>23.470833333333331</v>
          </cell>
          <cell r="C35">
            <v>27.1</v>
          </cell>
          <cell r="D35">
            <v>21.2</v>
          </cell>
          <cell r="E35">
            <v>93.285714285714292</v>
          </cell>
          <cell r="F35">
            <v>100</v>
          </cell>
          <cell r="G35">
            <v>78</v>
          </cell>
          <cell r="H35">
            <v>15.48</v>
          </cell>
          <cell r="I35" t="str">
            <v>NE</v>
          </cell>
          <cell r="J35">
            <v>35.64</v>
          </cell>
          <cell r="K35">
            <v>34.6</v>
          </cell>
        </row>
        <row r="36">
          <cell r="I36" t="str">
            <v>SE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31.9</v>
          </cell>
          <cell r="C5">
            <v>32.200000000000003</v>
          </cell>
          <cell r="D5">
            <v>30.3</v>
          </cell>
          <cell r="E5">
            <v>51</v>
          </cell>
          <cell r="F5">
            <v>58</v>
          </cell>
          <cell r="G5">
            <v>48</v>
          </cell>
          <cell r="H5">
            <v>9.7200000000000006</v>
          </cell>
          <cell r="I5" t="str">
            <v>N</v>
          </cell>
          <cell r="J5">
            <v>16.2</v>
          </cell>
          <cell r="K5">
            <v>0</v>
          </cell>
        </row>
        <row r="6">
          <cell r="B6">
            <v>28.94285714285714</v>
          </cell>
          <cell r="C6">
            <v>34.9</v>
          </cell>
          <cell r="D6">
            <v>22.1</v>
          </cell>
          <cell r="E6">
            <v>61.714285714285715</v>
          </cell>
          <cell r="F6">
            <v>94</v>
          </cell>
          <cell r="G6">
            <v>35</v>
          </cell>
          <cell r="H6">
            <v>13.32</v>
          </cell>
          <cell r="I6" t="str">
            <v>N</v>
          </cell>
          <cell r="J6">
            <v>28.44</v>
          </cell>
          <cell r="K6">
            <v>0</v>
          </cell>
        </row>
        <row r="7">
          <cell r="B7">
            <v>29.000000000000004</v>
          </cell>
          <cell r="C7">
            <v>34.1</v>
          </cell>
          <cell r="D7">
            <v>23.9</v>
          </cell>
          <cell r="E7">
            <v>59.166666666666664</v>
          </cell>
          <cell r="F7">
            <v>79</v>
          </cell>
          <cell r="G7">
            <v>44</v>
          </cell>
          <cell r="H7">
            <v>38.880000000000003</v>
          </cell>
          <cell r="I7" t="str">
            <v>N</v>
          </cell>
          <cell r="J7">
            <v>67.319999999999993</v>
          </cell>
          <cell r="K7">
            <v>0</v>
          </cell>
        </row>
        <row r="8">
          <cell r="B8">
            <v>27.785714285714281</v>
          </cell>
          <cell r="C8">
            <v>32.299999999999997</v>
          </cell>
          <cell r="D8">
            <v>22.1</v>
          </cell>
          <cell r="E8">
            <v>70.285714285714292</v>
          </cell>
          <cell r="F8">
            <v>96</v>
          </cell>
          <cell r="G8">
            <v>52</v>
          </cell>
          <cell r="H8">
            <v>20.88</v>
          </cell>
          <cell r="I8" t="str">
            <v>N</v>
          </cell>
          <cell r="J8">
            <v>32.76</v>
          </cell>
          <cell r="K8">
            <v>0</v>
          </cell>
        </row>
        <row r="9">
          <cell r="B9">
            <v>26.85</v>
          </cell>
          <cell r="C9">
            <v>29.2</v>
          </cell>
          <cell r="D9">
            <v>22.9</v>
          </cell>
          <cell r="E9">
            <v>71.3</v>
          </cell>
          <cell r="F9">
            <v>94</v>
          </cell>
          <cell r="G9">
            <v>57</v>
          </cell>
          <cell r="H9">
            <v>17.28</v>
          </cell>
          <cell r="I9" t="str">
            <v>N</v>
          </cell>
          <cell r="J9">
            <v>35.28</v>
          </cell>
          <cell r="K9">
            <v>0</v>
          </cell>
        </row>
        <row r="10">
          <cell r="B10">
            <v>24.687500000000004</v>
          </cell>
          <cell r="C10">
            <v>27.1</v>
          </cell>
          <cell r="D10">
            <v>21.6</v>
          </cell>
          <cell r="E10">
            <v>87</v>
          </cell>
          <cell r="F10">
            <v>96</v>
          </cell>
          <cell r="G10">
            <v>74</v>
          </cell>
          <cell r="H10">
            <v>13.32</v>
          </cell>
          <cell r="I10" t="str">
            <v>N</v>
          </cell>
          <cell r="J10">
            <v>22.68</v>
          </cell>
          <cell r="K10">
            <v>13.2</v>
          </cell>
        </row>
        <row r="11">
          <cell r="B11">
            <v>24.150000000000002</v>
          </cell>
          <cell r="C11">
            <v>27.1</v>
          </cell>
          <cell r="D11">
            <v>21.2</v>
          </cell>
          <cell r="E11">
            <v>82.125</v>
          </cell>
          <cell r="F11">
            <v>96</v>
          </cell>
          <cell r="G11">
            <v>68</v>
          </cell>
          <cell r="H11">
            <v>14.04</v>
          </cell>
          <cell r="I11" t="str">
            <v>N</v>
          </cell>
          <cell r="J11">
            <v>25.92</v>
          </cell>
          <cell r="K11">
            <v>2.4000000000000004</v>
          </cell>
        </row>
        <row r="12">
          <cell r="B12">
            <v>29.266666666666666</v>
          </cell>
          <cell r="C12">
            <v>33.299999999999997</v>
          </cell>
          <cell r="D12">
            <v>21.1</v>
          </cell>
          <cell r="E12">
            <v>55.583333333333336</v>
          </cell>
          <cell r="F12">
            <v>95</v>
          </cell>
          <cell r="G12">
            <v>29</v>
          </cell>
          <cell r="H12">
            <v>11.520000000000001</v>
          </cell>
          <cell r="I12" t="str">
            <v>N</v>
          </cell>
          <cell r="J12">
            <v>30.6</v>
          </cell>
          <cell r="K12">
            <v>0</v>
          </cell>
        </row>
        <row r="13">
          <cell r="B13">
            <v>31.423076923076923</v>
          </cell>
          <cell r="C13">
            <v>34.700000000000003</v>
          </cell>
          <cell r="D13">
            <v>22.1</v>
          </cell>
          <cell r="E13">
            <v>27.53846153846154</v>
          </cell>
          <cell r="F13">
            <v>60</v>
          </cell>
          <cell r="G13">
            <v>15</v>
          </cell>
          <cell r="H13">
            <v>10.8</v>
          </cell>
          <cell r="I13" t="str">
            <v>N</v>
          </cell>
          <cell r="J13">
            <v>28.44</v>
          </cell>
          <cell r="K13">
            <v>0</v>
          </cell>
        </row>
        <row r="14">
          <cell r="B14">
            <v>31.392307692307693</v>
          </cell>
          <cell r="C14">
            <v>35.200000000000003</v>
          </cell>
          <cell r="D14">
            <v>23</v>
          </cell>
          <cell r="E14">
            <v>38.92307692307692</v>
          </cell>
          <cell r="F14">
            <v>63</v>
          </cell>
          <cell r="G14">
            <v>21</v>
          </cell>
          <cell r="H14">
            <v>14.4</v>
          </cell>
          <cell r="I14" t="str">
            <v>N</v>
          </cell>
          <cell r="J14">
            <v>25.92</v>
          </cell>
          <cell r="K14">
            <v>0</v>
          </cell>
        </row>
        <row r="15">
          <cell r="B15">
            <v>29.478571428571428</v>
          </cell>
          <cell r="C15">
            <v>33.700000000000003</v>
          </cell>
          <cell r="D15">
            <v>20.100000000000001</v>
          </cell>
          <cell r="E15">
            <v>47.571428571428569</v>
          </cell>
          <cell r="F15">
            <v>82</v>
          </cell>
          <cell r="G15">
            <v>34</v>
          </cell>
          <cell r="H15">
            <v>15.48</v>
          </cell>
          <cell r="I15" t="str">
            <v>N</v>
          </cell>
          <cell r="J15">
            <v>33.119999999999997</v>
          </cell>
          <cell r="K15">
            <v>0</v>
          </cell>
        </row>
        <row r="16">
          <cell r="B16">
            <v>30.035714285714285</v>
          </cell>
          <cell r="C16">
            <v>34.200000000000003</v>
          </cell>
          <cell r="D16">
            <v>21.6</v>
          </cell>
          <cell r="E16">
            <v>50.714285714285715</v>
          </cell>
          <cell r="F16">
            <v>85</v>
          </cell>
          <cell r="G16">
            <v>35</v>
          </cell>
          <cell r="H16">
            <v>11.520000000000001</v>
          </cell>
          <cell r="I16" t="str">
            <v>N</v>
          </cell>
          <cell r="J16">
            <v>23.040000000000003</v>
          </cell>
          <cell r="K16">
            <v>0</v>
          </cell>
        </row>
        <row r="17">
          <cell r="B17">
            <v>27.713333333333331</v>
          </cell>
          <cell r="C17">
            <v>32.700000000000003</v>
          </cell>
          <cell r="D17">
            <v>22.5</v>
          </cell>
          <cell r="E17">
            <v>70.2</v>
          </cell>
          <cell r="F17">
            <v>89</v>
          </cell>
          <cell r="G17">
            <v>47</v>
          </cell>
          <cell r="H17">
            <v>19.079999999999998</v>
          </cell>
          <cell r="I17" t="str">
            <v>N</v>
          </cell>
          <cell r="J17">
            <v>48.24</v>
          </cell>
          <cell r="K17">
            <v>7.1999999999999993</v>
          </cell>
        </row>
        <row r="18">
          <cell r="B18">
            <v>25.241666666666664</v>
          </cell>
          <cell r="C18">
            <v>27.7</v>
          </cell>
          <cell r="D18">
            <v>19.7</v>
          </cell>
          <cell r="E18">
            <v>74.916666666666671</v>
          </cell>
          <cell r="F18">
            <v>96</v>
          </cell>
          <cell r="G18">
            <v>63</v>
          </cell>
          <cell r="H18">
            <v>11.879999999999999</v>
          </cell>
          <cell r="I18" t="str">
            <v>N</v>
          </cell>
          <cell r="J18">
            <v>21.96</v>
          </cell>
          <cell r="K18">
            <v>2.4</v>
          </cell>
        </row>
        <row r="19">
          <cell r="B19">
            <v>28.54</v>
          </cell>
          <cell r="C19">
            <v>33</v>
          </cell>
          <cell r="D19">
            <v>21.7</v>
          </cell>
          <cell r="E19">
            <v>63.06666666666667</v>
          </cell>
          <cell r="F19">
            <v>96</v>
          </cell>
          <cell r="G19">
            <v>41</v>
          </cell>
          <cell r="H19">
            <v>18.36</v>
          </cell>
          <cell r="I19" t="str">
            <v>N</v>
          </cell>
          <cell r="J19">
            <v>39.24</v>
          </cell>
          <cell r="K19">
            <v>0</v>
          </cell>
        </row>
        <row r="20">
          <cell r="B20">
            <v>26.714999999999996</v>
          </cell>
          <cell r="C20">
            <v>33</v>
          </cell>
          <cell r="D20">
            <v>21.8</v>
          </cell>
          <cell r="E20">
            <v>70.5</v>
          </cell>
          <cell r="F20">
            <v>91</v>
          </cell>
          <cell r="G20">
            <v>44</v>
          </cell>
          <cell r="H20">
            <v>19.440000000000001</v>
          </cell>
          <cell r="I20" t="str">
            <v>N</v>
          </cell>
          <cell r="J20">
            <v>39.96</v>
          </cell>
          <cell r="K20">
            <v>7.1999999999999993</v>
          </cell>
        </row>
        <row r="21">
          <cell r="B21">
            <v>24.142105263157895</v>
          </cell>
          <cell r="C21">
            <v>31</v>
          </cell>
          <cell r="D21">
            <v>20.6</v>
          </cell>
          <cell r="E21">
            <v>83.315789473684205</v>
          </cell>
          <cell r="F21">
            <v>96</v>
          </cell>
          <cell r="G21">
            <v>60</v>
          </cell>
          <cell r="H21">
            <v>16.2</v>
          </cell>
          <cell r="I21" t="str">
            <v>N</v>
          </cell>
          <cell r="J21">
            <v>55.800000000000004</v>
          </cell>
          <cell r="K21">
            <v>9.3999999999999986</v>
          </cell>
        </row>
        <row r="22">
          <cell r="B22">
            <v>26.670000000000005</v>
          </cell>
          <cell r="C22">
            <v>35</v>
          </cell>
          <cell r="D22">
            <v>20.6</v>
          </cell>
          <cell r="E22">
            <v>73.599999999999994</v>
          </cell>
          <cell r="F22">
            <v>96</v>
          </cell>
          <cell r="G22">
            <v>43</v>
          </cell>
          <cell r="H22">
            <v>27</v>
          </cell>
          <cell r="I22" t="str">
            <v>N</v>
          </cell>
          <cell r="J22">
            <v>45.72</v>
          </cell>
          <cell r="K22">
            <v>0</v>
          </cell>
        </row>
        <row r="23">
          <cell r="B23">
            <v>28.604166666666671</v>
          </cell>
          <cell r="C23">
            <v>35.299999999999997</v>
          </cell>
          <cell r="D23">
            <v>23.2</v>
          </cell>
          <cell r="E23">
            <v>66.125</v>
          </cell>
          <cell r="F23">
            <v>87</v>
          </cell>
          <cell r="G23">
            <v>40</v>
          </cell>
          <cell r="H23">
            <v>23.759999999999998</v>
          </cell>
          <cell r="I23" t="str">
            <v>L</v>
          </cell>
          <cell r="J23">
            <v>41.76</v>
          </cell>
          <cell r="K23">
            <v>0</v>
          </cell>
        </row>
        <row r="24">
          <cell r="B24">
            <v>28.678260869565218</v>
          </cell>
          <cell r="C24">
            <v>36</v>
          </cell>
          <cell r="D24">
            <v>23.4</v>
          </cell>
          <cell r="E24">
            <v>66.608695652173907</v>
          </cell>
          <cell r="F24">
            <v>87</v>
          </cell>
          <cell r="G24">
            <v>37</v>
          </cell>
          <cell r="H24">
            <v>24.840000000000003</v>
          </cell>
          <cell r="I24" t="str">
            <v>NO</v>
          </cell>
          <cell r="J24">
            <v>72.72</v>
          </cell>
          <cell r="K24">
            <v>0</v>
          </cell>
        </row>
        <row r="25">
          <cell r="B25">
            <v>25.74166666666666</v>
          </cell>
          <cell r="C25">
            <v>31.7</v>
          </cell>
          <cell r="D25">
            <v>22.5</v>
          </cell>
          <cell r="E25">
            <v>78.666666666666671</v>
          </cell>
          <cell r="F25">
            <v>92</v>
          </cell>
          <cell r="G25">
            <v>56</v>
          </cell>
          <cell r="H25">
            <v>20.16</v>
          </cell>
          <cell r="I25" t="str">
            <v>S</v>
          </cell>
          <cell r="J25">
            <v>38.159999999999997</v>
          </cell>
          <cell r="K25">
            <v>0</v>
          </cell>
        </row>
        <row r="26">
          <cell r="B26">
            <v>27.631818181818179</v>
          </cell>
          <cell r="C26">
            <v>34.1</v>
          </cell>
          <cell r="D26">
            <v>22.7</v>
          </cell>
          <cell r="E26">
            <v>67.090909090909093</v>
          </cell>
          <cell r="F26">
            <v>89</v>
          </cell>
          <cell r="G26">
            <v>41</v>
          </cell>
          <cell r="H26">
            <v>12.96</v>
          </cell>
          <cell r="I26" t="str">
            <v>S</v>
          </cell>
          <cell r="J26">
            <v>33.840000000000003</v>
          </cell>
          <cell r="K26">
            <v>0</v>
          </cell>
        </row>
        <row r="27">
          <cell r="B27">
            <v>28.033333333333335</v>
          </cell>
          <cell r="C27">
            <v>33.9</v>
          </cell>
          <cell r="D27">
            <v>23.4</v>
          </cell>
          <cell r="E27">
            <v>59.791666666666664</v>
          </cell>
          <cell r="F27">
            <v>78</v>
          </cell>
          <cell r="G27">
            <v>47</v>
          </cell>
          <cell r="H27">
            <v>11.879999999999999</v>
          </cell>
          <cell r="I27" t="str">
            <v>S</v>
          </cell>
          <cell r="J27">
            <v>23.400000000000002</v>
          </cell>
          <cell r="K27">
            <v>0</v>
          </cell>
        </row>
        <row r="28">
          <cell r="B28">
            <v>28.80952380952381</v>
          </cell>
          <cell r="C28">
            <v>33.9</v>
          </cell>
          <cell r="D28">
            <v>22.2</v>
          </cell>
          <cell r="E28">
            <v>61.285714285714285</v>
          </cell>
          <cell r="F28">
            <v>85</v>
          </cell>
          <cell r="G28">
            <v>40</v>
          </cell>
          <cell r="H28">
            <v>16.559999999999999</v>
          </cell>
          <cell r="I28" t="str">
            <v>L</v>
          </cell>
          <cell r="J28">
            <v>30.96</v>
          </cell>
          <cell r="K28">
            <v>0</v>
          </cell>
        </row>
        <row r="29">
          <cell r="B29">
            <v>28.299999999999997</v>
          </cell>
          <cell r="C29">
            <v>32.6</v>
          </cell>
          <cell r="D29">
            <v>20.7</v>
          </cell>
          <cell r="E29">
            <v>50.888888888888886</v>
          </cell>
          <cell r="F29">
            <v>75</v>
          </cell>
          <cell r="G29">
            <v>29</v>
          </cell>
          <cell r="H29">
            <v>15.840000000000002</v>
          </cell>
          <cell r="I29" t="str">
            <v>SE</v>
          </cell>
          <cell r="J29">
            <v>37.440000000000005</v>
          </cell>
          <cell r="K29">
            <v>0</v>
          </cell>
        </row>
        <row r="30">
          <cell r="B30">
            <v>29.081250000000001</v>
          </cell>
          <cell r="C30">
            <v>33.5</v>
          </cell>
          <cell r="D30">
            <v>21.1</v>
          </cell>
          <cell r="E30">
            <v>49.25</v>
          </cell>
          <cell r="F30">
            <v>83</v>
          </cell>
          <cell r="G30">
            <v>34</v>
          </cell>
          <cell r="H30">
            <v>14.04</v>
          </cell>
          <cell r="I30" t="str">
            <v>N</v>
          </cell>
          <cell r="J30">
            <v>29.52</v>
          </cell>
          <cell r="K30">
            <v>0</v>
          </cell>
        </row>
        <row r="31">
          <cell r="B31">
            <v>30.614285714285717</v>
          </cell>
          <cell r="C31">
            <v>35.5</v>
          </cell>
          <cell r="D31">
            <v>22.5</v>
          </cell>
          <cell r="E31">
            <v>54.642857142857146</v>
          </cell>
          <cell r="F31">
            <v>80</v>
          </cell>
          <cell r="G31">
            <v>36</v>
          </cell>
          <cell r="H31">
            <v>17.64</v>
          </cell>
          <cell r="I31" t="str">
            <v>N</v>
          </cell>
          <cell r="J31">
            <v>31.680000000000003</v>
          </cell>
          <cell r="K31">
            <v>0</v>
          </cell>
        </row>
        <row r="32">
          <cell r="B32">
            <v>28.2</v>
          </cell>
          <cell r="C32">
            <v>32.700000000000003</v>
          </cell>
          <cell r="D32">
            <v>22.7</v>
          </cell>
          <cell r="E32">
            <v>65.599999999999994</v>
          </cell>
          <cell r="F32">
            <v>85</v>
          </cell>
          <cell r="G32">
            <v>48</v>
          </cell>
          <cell r="H32">
            <v>20.16</v>
          </cell>
          <cell r="I32" t="str">
            <v>N</v>
          </cell>
          <cell r="J32">
            <v>37.440000000000005</v>
          </cell>
          <cell r="K32">
            <v>1.2</v>
          </cell>
        </row>
        <row r="33">
          <cell r="B33">
            <v>27.673333333333332</v>
          </cell>
          <cell r="C33">
            <v>33.700000000000003</v>
          </cell>
          <cell r="D33">
            <v>22.3</v>
          </cell>
          <cell r="E33">
            <v>66.533333333333331</v>
          </cell>
          <cell r="F33">
            <v>92</v>
          </cell>
          <cell r="G33">
            <v>39</v>
          </cell>
          <cell r="H33">
            <v>21.96</v>
          </cell>
          <cell r="I33" t="str">
            <v>N</v>
          </cell>
          <cell r="J33">
            <v>41.4</v>
          </cell>
          <cell r="K33">
            <v>0.8</v>
          </cell>
        </row>
        <row r="34">
          <cell r="B34">
            <v>28.706249999999997</v>
          </cell>
          <cell r="C34">
            <v>34.9</v>
          </cell>
          <cell r="D34">
            <v>21.8</v>
          </cell>
          <cell r="E34">
            <v>59.875</v>
          </cell>
          <cell r="F34">
            <v>92</v>
          </cell>
          <cell r="G34">
            <v>32</v>
          </cell>
          <cell r="H34">
            <v>21.96</v>
          </cell>
          <cell r="I34" t="str">
            <v>NO</v>
          </cell>
          <cell r="J34">
            <v>39.6</v>
          </cell>
          <cell r="K34">
            <v>0</v>
          </cell>
        </row>
        <row r="35">
          <cell r="B35">
            <v>26.54</v>
          </cell>
          <cell r="C35">
            <v>32.200000000000003</v>
          </cell>
          <cell r="D35">
            <v>22.5</v>
          </cell>
          <cell r="E35">
            <v>72.599999999999994</v>
          </cell>
          <cell r="F35">
            <v>93</v>
          </cell>
          <cell r="G35">
            <v>50</v>
          </cell>
          <cell r="H35">
            <v>26.64</v>
          </cell>
          <cell r="I35" t="str">
            <v>N</v>
          </cell>
          <cell r="J35">
            <v>53.28</v>
          </cell>
          <cell r="K35">
            <v>10.199999999999999</v>
          </cell>
        </row>
        <row r="36">
          <cell r="I36" t="str">
            <v>N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28.909090909090914</v>
          </cell>
          <cell r="C5">
            <v>31.3</v>
          </cell>
          <cell r="D5">
            <v>24</v>
          </cell>
          <cell r="E5">
            <v>61.454545454545453</v>
          </cell>
          <cell r="F5">
            <v>77</v>
          </cell>
          <cell r="G5">
            <v>55</v>
          </cell>
          <cell r="H5">
            <v>11.16</v>
          </cell>
          <cell r="I5" t="str">
            <v>N</v>
          </cell>
          <cell r="J5">
            <v>21.96</v>
          </cell>
          <cell r="K5">
            <v>0</v>
          </cell>
        </row>
        <row r="6">
          <cell r="B6">
            <v>31.963636363636361</v>
          </cell>
          <cell r="C6">
            <v>35</v>
          </cell>
          <cell r="D6">
            <v>23.4</v>
          </cell>
          <cell r="E6">
            <v>51.363636363636367</v>
          </cell>
          <cell r="F6">
            <v>82</v>
          </cell>
          <cell r="G6">
            <v>40</v>
          </cell>
          <cell r="H6">
            <v>13.32</v>
          </cell>
          <cell r="I6" t="str">
            <v>N</v>
          </cell>
          <cell r="J6">
            <v>29.16</v>
          </cell>
          <cell r="K6">
            <v>0</v>
          </cell>
        </row>
        <row r="7">
          <cell r="B7">
            <v>29.018181818181816</v>
          </cell>
          <cell r="C7">
            <v>36.1</v>
          </cell>
          <cell r="D7">
            <v>24.6</v>
          </cell>
          <cell r="E7">
            <v>61.090909090909093</v>
          </cell>
          <cell r="F7">
            <v>72</v>
          </cell>
          <cell r="G7">
            <v>42</v>
          </cell>
          <cell r="H7">
            <v>11.879999999999999</v>
          </cell>
          <cell r="I7" t="str">
            <v>N</v>
          </cell>
          <cell r="J7">
            <v>55.800000000000004</v>
          </cell>
          <cell r="K7">
            <v>0.2</v>
          </cell>
        </row>
        <row r="8">
          <cell r="B8">
            <v>29.063636363636359</v>
          </cell>
          <cell r="C8">
            <v>33.200000000000003</v>
          </cell>
          <cell r="D8">
            <v>22.7</v>
          </cell>
          <cell r="E8">
            <v>69.36363636363636</v>
          </cell>
          <cell r="F8">
            <v>84</v>
          </cell>
          <cell r="G8">
            <v>57</v>
          </cell>
          <cell r="H8">
            <v>7.5600000000000005</v>
          </cell>
          <cell r="I8" t="str">
            <v>N</v>
          </cell>
          <cell r="J8">
            <v>19.079999999999998</v>
          </cell>
          <cell r="K8">
            <v>0</v>
          </cell>
        </row>
        <row r="9">
          <cell r="B9">
            <v>25.439999999999998</v>
          </cell>
          <cell r="C9">
            <v>28.2</v>
          </cell>
          <cell r="D9">
            <v>22.1</v>
          </cell>
          <cell r="E9">
            <v>84.4</v>
          </cell>
          <cell r="F9">
            <v>90</v>
          </cell>
          <cell r="G9">
            <v>78</v>
          </cell>
          <cell r="H9">
            <v>10.8</v>
          </cell>
          <cell r="I9" t="str">
            <v>N</v>
          </cell>
          <cell r="J9">
            <v>31.680000000000003</v>
          </cell>
          <cell r="K9">
            <v>33.4</v>
          </cell>
        </row>
        <row r="10">
          <cell r="B10">
            <v>25.810000000000002</v>
          </cell>
          <cell r="C10">
            <v>28.5</v>
          </cell>
          <cell r="D10">
            <v>21.9</v>
          </cell>
          <cell r="E10">
            <v>78.599999999999994</v>
          </cell>
          <cell r="F10">
            <v>87</v>
          </cell>
          <cell r="G10">
            <v>68</v>
          </cell>
          <cell r="H10">
            <v>7.9200000000000008</v>
          </cell>
          <cell r="I10" t="str">
            <v>N</v>
          </cell>
          <cell r="J10">
            <v>20.88</v>
          </cell>
          <cell r="K10">
            <v>7.2</v>
          </cell>
        </row>
        <row r="11">
          <cell r="B11">
            <v>29.172727272727272</v>
          </cell>
          <cell r="C11">
            <v>32.700000000000003</v>
          </cell>
          <cell r="D11">
            <v>21.9</v>
          </cell>
          <cell r="E11">
            <v>60.81818181818182</v>
          </cell>
          <cell r="F11">
            <v>82</v>
          </cell>
          <cell r="G11">
            <v>44</v>
          </cell>
          <cell r="H11">
            <v>7.2</v>
          </cell>
          <cell r="I11" t="str">
            <v>N</v>
          </cell>
          <cell r="J11">
            <v>25.2</v>
          </cell>
          <cell r="K11">
            <v>0</v>
          </cell>
        </row>
        <row r="12">
          <cell r="B12">
            <v>30.463636363636361</v>
          </cell>
          <cell r="C12">
            <v>33.700000000000003</v>
          </cell>
          <cell r="D12">
            <v>22.3</v>
          </cell>
          <cell r="E12">
            <v>56.545454545454547</v>
          </cell>
          <cell r="F12">
            <v>84</v>
          </cell>
          <cell r="G12">
            <v>38</v>
          </cell>
          <cell r="H12">
            <v>7.5600000000000005</v>
          </cell>
          <cell r="I12" t="str">
            <v>N</v>
          </cell>
          <cell r="J12">
            <v>16.559999999999999</v>
          </cell>
          <cell r="K12">
            <v>0</v>
          </cell>
        </row>
        <row r="13">
          <cell r="B13">
            <v>31.860000000000003</v>
          </cell>
          <cell r="C13">
            <v>36.299999999999997</v>
          </cell>
          <cell r="D13">
            <v>20.8</v>
          </cell>
          <cell r="E13">
            <v>41.8</v>
          </cell>
          <cell r="F13">
            <v>76</v>
          </cell>
          <cell r="G13">
            <v>24</v>
          </cell>
          <cell r="H13">
            <v>8.2799999999999994</v>
          </cell>
          <cell r="I13" t="str">
            <v>N</v>
          </cell>
          <cell r="J13">
            <v>32.4</v>
          </cell>
          <cell r="K13">
            <v>0</v>
          </cell>
        </row>
        <row r="14">
          <cell r="B14">
            <v>31.809090909090909</v>
          </cell>
          <cell r="C14">
            <v>35.200000000000003</v>
          </cell>
          <cell r="D14">
            <v>23.6</v>
          </cell>
          <cell r="E14">
            <v>38.727272727272727</v>
          </cell>
          <cell r="F14">
            <v>71</v>
          </cell>
          <cell r="G14">
            <v>25</v>
          </cell>
          <cell r="H14">
            <v>12.24</v>
          </cell>
          <cell r="I14" t="str">
            <v>N</v>
          </cell>
          <cell r="J14">
            <v>24.840000000000003</v>
          </cell>
          <cell r="K14">
            <v>0</v>
          </cell>
        </row>
        <row r="15">
          <cell r="B15">
            <v>30.054545454545458</v>
          </cell>
          <cell r="C15">
            <v>33.200000000000003</v>
          </cell>
          <cell r="D15">
            <v>22.9</v>
          </cell>
          <cell r="E15">
            <v>51.909090909090907</v>
          </cell>
          <cell r="F15">
            <v>69</v>
          </cell>
          <cell r="G15">
            <v>42</v>
          </cell>
          <cell r="H15">
            <v>17.64</v>
          </cell>
          <cell r="I15" t="str">
            <v>N</v>
          </cell>
          <cell r="J15">
            <v>35.28</v>
          </cell>
          <cell r="K15">
            <v>0</v>
          </cell>
        </row>
        <row r="16">
          <cell r="B16">
            <v>30.436363636363637</v>
          </cell>
          <cell r="C16">
            <v>33.299999999999997</v>
          </cell>
          <cell r="D16">
            <v>23.8</v>
          </cell>
          <cell r="E16">
            <v>55.545454545454547</v>
          </cell>
          <cell r="F16">
            <v>77</v>
          </cell>
          <cell r="G16">
            <v>40</v>
          </cell>
          <cell r="H16">
            <v>14.4</v>
          </cell>
          <cell r="I16" t="str">
            <v>N</v>
          </cell>
          <cell r="J16">
            <v>27.720000000000002</v>
          </cell>
          <cell r="K16">
            <v>0</v>
          </cell>
        </row>
        <row r="17">
          <cell r="B17">
            <v>31.081818181818178</v>
          </cell>
          <cell r="C17">
            <v>33.799999999999997</v>
          </cell>
          <cell r="D17">
            <v>24.9</v>
          </cell>
          <cell r="E17">
            <v>54.81818181818182</v>
          </cell>
          <cell r="F17">
            <v>75</v>
          </cell>
          <cell r="G17">
            <v>41</v>
          </cell>
          <cell r="H17">
            <v>15.120000000000001</v>
          </cell>
          <cell r="I17" t="str">
            <v>N</v>
          </cell>
          <cell r="J17">
            <v>38.519999999999996</v>
          </cell>
          <cell r="K17">
            <v>0</v>
          </cell>
        </row>
        <row r="18">
          <cell r="B18">
            <v>24.255555555555556</v>
          </cell>
          <cell r="C18">
            <v>26.1</v>
          </cell>
          <cell r="D18">
            <v>21.4</v>
          </cell>
          <cell r="E18">
            <v>78.444444444444443</v>
          </cell>
          <cell r="F18">
            <v>85</v>
          </cell>
          <cell r="G18">
            <v>74</v>
          </cell>
          <cell r="H18">
            <v>14.04</v>
          </cell>
          <cell r="I18" t="str">
            <v>N</v>
          </cell>
          <cell r="J18">
            <v>29.16</v>
          </cell>
          <cell r="K18">
            <v>16.399999999999999</v>
          </cell>
        </row>
        <row r="19">
          <cell r="B19">
            <v>28.927272727272726</v>
          </cell>
          <cell r="C19">
            <v>33.299999999999997</v>
          </cell>
          <cell r="D19">
            <v>21.1</v>
          </cell>
          <cell r="E19">
            <v>68.909090909090907</v>
          </cell>
          <cell r="F19">
            <v>89</v>
          </cell>
          <cell r="G19">
            <v>52</v>
          </cell>
          <cell r="H19">
            <v>10.44</v>
          </cell>
          <cell r="I19" t="str">
            <v>N</v>
          </cell>
          <cell r="J19">
            <v>30.240000000000002</v>
          </cell>
          <cell r="K19">
            <v>0</v>
          </cell>
        </row>
        <row r="20">
          <cell r="B20">
            <v>29.51</v>
          </cell>
          <cell r="C20">
            <v>32.700000000000003</v>
          </cell>
          <cell r="D20">
            <v>24.7</v>
          </cell>
          <cell r="E20">
            <v>65.2</v>
          </cell>
          <cell r="F20">
            <v>79</v>
          </cell>
          <cell r="G20">
            <v>58</v>
          </cell>
          <cell r="H20">
            <v>12.6</v>
          </cell>
          <cell r="I20" t="str">
            <v>N</v>
          </cell>
          <cell r="J20">
            <v>27</v>
          </cell>
          <cell r="K20">
            <v>0.60000000000000009</v>
          </cell>
        </row>
        <row r="21">
          <cell r="B21">
            <v>29.75</v>
          </cell>
          <cell r="C21">
            <v>33</v>
          </cell>
          <cell r="D21">
            <v>24.5</v>
          </cell>
          <cell r="E21">
            <v>67.900000000000006</v>
          </cell>
          <cell r="F21">
            <v>84</v>
          </cell>
          <cell r="G21">
            <v>60</v>
          </cell>
          <cell r="H21">
            <v>9.7200000000000006</v>
          </cell>
          <cell r="I21" t="str">
            <v>N</v>
          </cell>
          <cell r="J21">
            <v>23.040000000000003</v>
          </cell>
          <cell r="K21">
            <v>0.60000000000000009</v>
          </cell>
        </row>
        <row r="22">
          <cell r="B22">
            <v>31.599999999999998</v>
          </cell>
          <cell r="C22">
            <v>34.6</v>
          </cell>
          <cell r="D22">
            <v>24</v>
          </cell>
          <cell r="E22">
            <v>61.272727272727273</v>
          </cell>
          <cell r="F22">
            <v>84</v>
          </cell>
          <cell r="G22">
            <v>47</v>
          </cell>
          <cell r="H22">
            <v>9.7200000000000006</v>
          </cell>
          <cell r="I22" t="str">
            <v>N</v>
          </cell>
          <cell r="J22">
            <v>25.2</v>
          </cell>
          <cell r="K22">
            <v>0</v>
          </cell>
        </row>
        <row r="23">
          <cell r="B23">
            <v>33.011111111111113</v>
          </cell>
          <cell r="C23">
            <v>35.4</v>
          </cell>
          <cell r="D23">
            <v>27.2</v>
          </cell>
          <cell r="E23">
            <v>49.777777777777779</v>
          </cell>
          <cell r="F23">
            <v>72</v>
          </cell>
          <cell r="G23">
            <v>37</v>
          </cell>
          <cell r="H23">
            <v>14.4</v>
          </cell>
          <cell r="I23" t="str">
            <v>N</v>
          </cell>
          <cell r="J23">
            <v>37.080000000000005</v>
          </cell>
          <cell r="K23">
            <v>0</v>
          </cell>
        </row>
        <row r="24">
          <cell r="B24">
            <v>29.783333333333328</v>
          </cell>
          <cell r="C24">
            <v>34.9</v>
          </cell>
          <cell r="D24">
            <v>25</v>
          </cell>
          <cell r="E24">
            <v>63.75</v>
          </cell>
          <cell r="F24">
            <v>76</v>
          </cell>
          <cell r="G24">
            <v>47</v>
          </cell>
          <cell r="H24">
            <v>13.68</v>
          </cell>
          <cell r="I24" t="str">
            <v>N</v>
          </cell>
          <cell r="J24">
            <v>51.12</v>
          </cell>
          <cell r="K24">
            <v>0.2</v>
          </cell>
        </row>
        <row r="25">
          <cell r="B25">
            <v>29.366666666666671</v>
          </cell>
          <cell r="C25">
            <v>32</v>
          </cell>
          <cell r="D25">
            <v>25.1</v>
          </cell>
          <cell r="E25">
            <v>70.166666666666671</v>
          </cell>
          <cell r="F25">
            <v>81</v>
          </cell>
          <cell r="G25">
            <v>65</v>
          </cell>
          <cell r="H25">
            <v>12.96</v>
          </cell>
          <cell r="I25" t="str">
            <v>N</v>
          </cell>
          <cell r="J25">
            <v>28.8</v>
          </cell>
          <cell r="K25">
            <v>0.4</v>
          </cell>
        </row>
        <row r="26">
          <cell r="B26">
            <v>29.972727272727273</v>
          </cell>
          <cell r="C26">
            <v>33.5</v>
          </cell>
          <cell r="D26">
            <v>22.2</v>
          </cell>
          <cell r="E26">
            <v>67.63636363636364</v>
          </cell>
          <cell r="F26">
            <v>88</v>
          </cell>
          <cell r="G26">
            <v>53</v>
          </cell>
          <cell r="H26">
            <v>7.5600000000000005</v>
          </cell>
          <cell r="I26" t="str">
            <v>N</v>
          </cell>
          <cell r="J26">
            <v>23.400000000000002</v>
          </cell>
          <cell r="K26">
            <v>0.4</v>
          </cell>
        </row>
        <row r="27">
          <cell r="B27">
            <v>32.181818181818187</v>
          </cell>
          <cell r="C27">
            <v>35.5</v>
          </cell>
          <cell r="D27">
            <v>24.1</v>
          </cell>
          <cell r="E27">
            <v>53.545454545454547</v>
          </cell>
          <cell r="F27">
            <v>80</v>
          </cell>
          <cell r="G27">
            <v>41</v>
          </cell>
          <cell r="H27">
            <v>6.84</v>
          </cell>
          <cell r="I27" t="str">
            <v>N</v>
          </cell>
          <cell r="J27">
            <v>15.48</v>
          </cell>
          <cell r="K27">
            <v>0.2</v>
          </cell>
        </row>
        <row r="28">
          <cell r="B28">
            <v>31.816666666666663</v>
          </cell>
          <cell r="C28">
            <v>37.200000000000003</v>
          </cell>
          <cell r="D28">
            <v>24.9</v>
          </cell>
          <cell r="E28">
            <v>56.75</v>
          </cell>
          <cell r="F28">
            <v>79</v>
          </cell>
          <cell r="G28">
            <v>40</v>
          </cell>
          <cell r="H28">
            <v>23.759999999999998</v>
          </cell>
          <cell r="I28" t="str">
            <v>N</v>
          </cell>
          <cell r="J28">
            <v>51.480000000000004</v>
          </cell>
          <cell r="K28">
            <v>0.2</v>
          </cell>
        </row>
        <row r="29">
          <cell r="B29">
            <v>31.775000000000002</v>
          </cell>
          <cell r="C29">
            <v>35.200000000000003</v>
          </cell>
          <cell r="D29">
            <v>24.2</v>
          </cell>
          <cell r="E29">
            <v>49</v>
          </cell>
          <cell r="F29">
            <v>75</v>
          </cell>
          <cell r="G29">
            <v>33</v>
          </cell>
          <cell r="H29">
            <v>13.32</v>
          </cell>
          <cell r="I29" t="str">
            <v>N</v>
          </cell>
          <cell r="J29">
            <v>28.08</v>
          </cell>
          <cell r="K29">
            <v>0</v>
          </cell>
        </row>
        <row r="30">
          <cell r="B30">
            <v>31.633333333333329</v>
          </cell>
          <cell r="C30">
            <v>35.4</v>
          </cell>
          <cell r="D30">
            <v>21.2</v>
          </cell>
          <cell r="E30">
            <v>44.916666666666664</v>
          </cell>
          <cell r="F30">
            <v>74</v>
          </cell>
          <cell r="G30">
            <v>33</v>
          </cell>
          <cell r="H30">
            <v>10.08</v>
          </cell>
          <cell r="I30" t="str">
            <v>N</v>
          </cell>
          <cell r="J30">
            <v>24.48</v>
          </cell>
          <cell r="K30">
            <v>0</v>
          </cell>
        </row>
        <row r="31">
          <cell r="B31">
            <v>32.033333333333339</v>
          </cell>
          <cell r="C31">
            <v>35.200000000000003</v>
          </cell>
          <cell r="D31">
            <v>24.4</v>
          </cell>
          <cell r="E31">
            <v>49.416666666666664</v>
          </cell>
          <cell r="F31">
            <v>63</v>
          </cell>
          <cell r="G31">
            <v>41</v>
          </cell>
          <cell r="H31">
            <v>10.8</v>
          </cell>
          <cell r="I31" t="str">
            <v>N</v>
          </cell>
          <cell r="J31">
            <v>30.96</v>
          </cell>
          <cell r="K31">
            <v>0</v>
          </cell>
        </row>
        <row r="32">
          <cell r="B32">
            <v>32.03</v>
          </cell>
          <cell r="C32">
            <v>34.5</v>
          </cell>
          <cell r="D32">
            <v>26.4</v>
          </cell>
          <cell r="E32">
            <v>52.2</v>
          </cell>
          <cell r="F32">
            <v>73</v>
          </cell>
          <cell r="G32">
            <v>40</v>
          </cell>
          <cell r="H32">
            <v>13.32</v>
          </cell>
          <cell r="I32" t="str">
            <v>N</v>
          </cell>
          <cell r="J32">
            <v>29.880000000000003</v>
          </cell>
          <cell r="K32">
            <v>0</v>
          </cell>
        </row>
        <row r="33">
          <cell r="B33">
            <v>30</v>
          </cell>
          <cell r="C33">
            <v>32.299999999999997</v>
          </cell>
          <cell r="D33">
            <v>25.3</v>
          </cell>
          <cell r="E33">
            <v>63.888888888888886</v>
          </cell>
          <cell r="F33">
            <v>76</v>
          </cell>
          <cell r="G33">
            <v>56</v>
          </cell>
          <cell r="H33">
            <v>11.520000000000001</v>
          </cell>
          <cell r="I33" t="str">
            <v>N</v>
          </cell>
          <cell r="J33">
            <v>30.6</v>
          </cell>
          <cell r="K33">
            <v>0</v>
          </cell>
        </row>
        <row r="34">
          <cell r="B34">
            <v>29.244444444444444</v>
          </cell>
          <cell r="C34">
            <v>33.9</v>
          </cell>
          <cell r="D34">
            <v>24.4</v>
          </cell>
          <cell r="E34">
            <v>66.333333333333329</v>
          </cell>
          <cell r="F34">
            <v>84</v>
          </cell>
          <cell r="G34">
            <v>48</v>
          </cell>
          <cell r="H34">
            <v>12.24</v>
          </cell>
          <cell r="I34" t="str">
            <v>N</v>
          </cell>
          <cell r="J34">
            <v>28.8</v>
          </cell>
          <cell r="K34">
            <v>0.2</v>
          </cell>
        </row>
        <row r="35">
          <cell r="B35">
            <v>26.450000000000003</v>
          </cell>
          <cell r="C35">
            <v>28.7</v>
          </cell>
          <cell r="D35">
            <v>23.8</v>
          </cell>
          <cell r="E35">
            <v>74.5</v>
          </cell>
          <cell r="F35">
            <v>80</v>
          </cell>
          <cell r="G35">
            <v>68</v>
          </cell>
          <cell r="H35">
            <v>12.24</v>
          </cell>
          <cell r="I35" t="str">
            <v>N</v>
          </cell>
          <cell r="J35">
            <v>27.720000000000002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26.631250000000001</v>
          </cell>
          <cell r="C5">
            <v>32.700000000000003</v>
          </cell>
          <cell r="D5">
            <v>20.6</v>
          </cell>
          <cell r="E5">
            <v>73.4375</v>
          </cell>
          <cell r="F5">
            <v>93</v>
          </cell>
          <cell r="G5">
            <v>52</v>
          </cell>
          <cell r="H5">
            <v>15.840000000000002</v>
          </cell>
          <cell r="I5" t="str">
            <v>N</v>
          </cell>
          <cell r="J5">
            <v>26.64</v>
          </cell>
          <cell r="K5">
            <v>0</v>
          </cell>
        </row>
        <row r="6">
          <cell r="B6">
            <v>28.747058823529407</v>
          </cell>
          <cell r="C6">
            <v>34</v>
          </cell>
          <cell r="D6">
            <v>21.3</v>
          </cell>
          <cell r="E6">
            <v>65.529411764705884</v>
          </cell>
          <cell r="F6">
            <v>97</v>
          </cell>
          <cell r="G6">
            <v>45</v>
          </cell>
          <cell r="H6">
            <v>18.720000000000002</v>
          </cell>
          <cell r="I6" t="str">
            <v>N</v>
          </cell>
          <cell r="J6">
            <v>33.119999999999997</v>
          </cell>
          <cell r="K6">
            <v>0</v>
          </cell>
        </row>
        <row r="7">
          <cell r="B7">
            <v>23.886666666666667</v>
          </cell>
          <cell r="C7">
            <v>31</v>
          </cell>
          <cell r="D7">
            <v>20.3</v>
          </cell>
          <cell r="E7">
            <v>84</v>
          </cell>
          <cell r="F7">
            <v>98</v>
          </cell>
          <cell r="G7">
            <v>59</v>
          </cell>
          <cell r="H7">
            <v>25.2</v>
          </cell>
          <cell r="I7" t="str">
            <v>N</v>
          </cell>
          <cell r="J7">
            <v>53.28</v>
          </cell>
          <cell r="K7">
            <v>19.2</v>
          </cell>
        </row>
        <row r="8">
          <cell r="B8">
            <v>23.986666666666668</v>
          </cell>
          <cell r="C8">
            <v>27.9</v>
          </cell>
          <cell r="D8">
            <v>19.7</v>
          </cell>
          <cell r="E8">
            <v>87.666666666666671</v>
          </cell>
          <cell r="F8">
            <v>99</v>
          </cell>
          <cell r="G8">
            <v>73</v>
          </cell>
          <cell r="H8">
            <v>18.36</v>
          </cell>
          <cell r="I8" t="str">
            <v>N</v>
          </cell>
          <cell r="J8">
            <v>29.16</v>
          </cell>
          <cell r="K8">
            <v>0.4</v>
          </cell>
        </row>
        <row r="9">
          <cell r="B9">
            <v>23.793750000000003</v>
          </cell>
          <cell r="C9">
            <v>26.2</v>
          </cell>
          <cell r="D9">
            <v>21.5</v>
          </cell>
          <cell r="E9">
            <v>88.8125</v>
          </cell>
          <cell r="F9">
            <v>97</v>
          </cell>
          <cell r="G9">
            <v>78</v>
          </cell>
          <cell r="H9">
            <v>14.4</v>
          </cell>
          <cell r="I9" t="str">
            <v>N</v>
          </cell>
          <cell r="J9">
            <v>25.56</v>
          </cell>
          <cell r="K9">
            <v>0.4</v>
          </cell>
        </row>
        <row r="10">
          <cell r="B10">
            <v>23.178571428571427</v>
          </cell>
          <cell r="C10">
            <v>26.8</v>
          </cell>
          <cell r="D10">
            <v>20.7</v>
          </cell>
          <cell r="E10">
            <v>88.928571428571431</v>
          </cell>
          <cell r="F10">
            <v>99</v>
          </cell>
          <cell r="G10">
            <v>75</v>
          </cell>
          <cell r="H10">
            <v>24.12</v>
          </cell>
          <cell r="I10" t="str">
            <v>N</v>
          </cell>
          <cell r="J10">
            <v>34.200000000000003</v>
          </cell>
          <cell r="K10">
            <v>6.4</v>
          </cell>
        </row>
        <row r="11">
          <cell r="B11">
            <v>25.266666666666662</v>
          </cell>
          <cell r="C11">
            <v>29.5</v>
          </cell>
          <cell r="D11">
            <v>20.399999999999999</v>
          </cell>
          <cell r="E11">
            <v>82</v>
          </cell>
          <cell r="F11">
            <v>98</v>
          </cell>
          <cell r="G11">
            <v>60</v>
          </cell>
          <cell r="H11">
            <v>18</v>
          </cell>
          <cell r="I11" t="str">
            <v>N</v>
          </cell>
          <cell r="J11">
            <v>30.240000000000002</v>
          </cell>
          <cell r="K11">
            <v>0.2</v>
          </cell>
        </row>
        <row r="12">
          <cell r="B12">
            <v>27.300000000000004</v>
          </cell>
          <cell r="C12">
            <v>31.8</v>
          </cell>
          <cell r="D12">
            <v>18.8</v>
          </cell>
          <cell r="E12">
            <v>58.5625</v>
          </cell>
          <cell r="F12">
            <v>94</v>
          </cell>
          <cell r="G12">
            <v>32</v>
          </cell>
          <cell r="H12">
            <v>12.96</v>
          </cell>
          <cell r="I12" t="str">
            <v>N</v>
          </cell>
          <cell r="J12">
            <v>26.28</v>
          </cell>
          <cell r="K12">
            <v>0</v>
          </cell>
        </row>
        <row r="13">
          <cell r="B13">
            <v>27.517647058823531</v>
          </cell>
          <cell r="C13">
            <v>32.4</v>
          </cell>
          <cell r="D13">
            <v>17.100000000000001</v>
          </cell>
          <cell r="E13">
            <v>50</v>
          </cell>
          <cell r="F13">
            <v>82</v>
          </cell>
          <cell r="G13">
            <v>30</v>
          </cell>
          <cell r="H13">
            <v>10.08</v>
          </cell>
          <cell r="I13" t="str">
            <v>N</v>
          </cell>
          <cell r="J13">
            <v>21.96</v>
          </cell>
          <cell r="K13">
            <v>0</v>
          </cell>
        </row>
        <row r="14">
          <cell r="B14">
            <v>28.064705882352939</v>
          </cell>
          <cell r="C14">
            <v>33.4</v>
          </cell>
          <cell r="D14">
            <v>17.5</v>
          </cell>
          <cell r="E14">
            <v>50.176470588235297</v>
          </cell>
          <cell r="F14">
            <v>83</v>
          </cell>
          <cell r="G14">
            <v>28</v>
          </cell>
          <cell r="H14">
            <v>14.04</v>
          </cell>
          <cell r="I14" t="str">
            <v>N</v>
          </cell>
          <cell r="J14">
            <v>29.880000000000003</v>
          </cell>
          <cell r="K14">
            <v>0</v>
          </cell>
        </row>
        <row r="15">
          <cell r="B15">
            <v>26.737499999999997</v>
          </cell>
          <cell r="C15">
            <v>31.8</v>
          </cell>
          <cell r="D15">
            <v>19.899999999999999</v>
          </cell>
          <cell r="E15">
            <v>66.1875</v>
          </cell>
          <cell r="F15">
            <v>83</v>
          </cell>
          <cell r="G15">
            <v>50</v>
          </cell>
          <cell r="H15">
            <v>21.240000000000002</v>
          </cell>
          <cell r="I15" t="str">
            <v>N</v>
          </cell>
          <cell r="J15">
            <v>40.680000000000007</v>
          </cell>
          <cell r="K15">
            <v>0</v>
          </cell>
        </row>
        <row r="16">
          <cell r="B16">
            <v>27.5625</v>
          </cell>
          <cell r="C16">
            <v>32.299999999999997</v>
          </cell>
          <cell r="D16">
            <v>19.3</v>
          </cell>
          <cell r="E16">
            <v>67.75</v>
          </cell>
          <cell r="F16">
            <v>91</v>
          </cell>
          <cell r="G16">
            <v>48</v>
          </cell>
          <cell r="H16">
            <v>15.48</v>
          </cell>
          <cell r="I16" t="str">
            <v>N</v>
          </cell>
          <cell r="J16">
            <v>27.720000000000002</v>
          </cell>
          <cell r="K16">
            <v>0</v>
          </cell>
        </row>
        <row r="17">
          <cell r="B17">
            <v>28.156249999999993</v>
          </cell>
          <cell r="C17">
            <v>32.6</v>
          </cell>
          <cell r="D17">
            <v>19.899999999999999</v>
          </cell>
          <cell r="E17">
            <v>68.1875</v>
          </cell>
          <cell r="F17">
            <v>96</v>
          </cell>
          <cell r="G17">
            <v>50</v>
          </cell>
          <cell r="H17">
            <v>27</v>
          </cell>
          <cell r="I17" t="str">
            <v>N</v>
          </cell>
          <cell r="J17">
            <v>39.96</v>
          </cell>
          <cell r="K17">
            <v>0</v>
          </cell>
        </row>
        <row r="18">
          <cell r="B18">
            <v>23.053333333333335</v>
          </cell>
          <cell r="C18">
            <v>26.2</v>
          </cell>
          <cell r="D18">
            <v>19.7</v>
          </cell>
          <cell r="E18">
            <v>85.666666666666671</v>
          </cell>
          <cell r="F18">
            <v>98</v>
          </cell>
          <cell r="G18">
            <v>70</v>
          </cell>
          <cell r="H18">
            <v>21.240000000000002</v>
          </cell>
          <cell r="I18" t="str">
            <v>N</v>
          </cell>
          <cell r="J18">
            <v>32.4</v>
          </cell>
          <cell r="K18">
            <v>0.8</v>
          </cell>
        </row>
        <row r="19">
          <cell r="B19">
            <v>26.953333333333333</v>
          </cell>
          <cell r="C19">
            <v>31.2</v>
          </cell>
          <cell r="D19">
            <v>20</v>
          </cell>
          <cell r="E19">
            <v>74.13333333333334</v>
          </cell>
          <cell r="F19">
            <v>99</v>
          </cell>
          <cell r="G19">
            <v>55</v>
          </cell>
          <cell r="H19">
            <v>18.720000000000002</v>
          </cell>
          <cell r="I19" t="str">
            <v>N</v>
          </cell>
          <cell r="J19">
            <v>30.6</v>
          </cell>
          <cell r="K19">
            <v>0.2</v>
          </cell>
        </row>
        <row r="20">
          <cell r="B20">
            <v>24.974999999999994</v>
          </cell>
          <cell r="C20">
            <v>31.5</v>
          </cell>
          <cell r="D20">
            <v>20.9</v>
          </cell>
          <cell r="E20">
            <v>85.75</v>
          </cell>
          <cell r="F20">
            <v>98</v>
          </cell>
          <cell r="G20">
            <v>61</v>
          </cell>
          <cell r="H20">
            <v>21.96</v>
          </cell>
          <cell r="I20" t="str">
            <v>N</v>
          </cell>
          <cell r="J20">
            <v>61.2</v>
          </cell>
          <cell r="K20">
            <v>7.1999999999999993</v>
          </cell>
        </row>
        <row r="21">
          <cell r="B21">
            <v>23.691666666666663</v>
          </cell>
          <cell r="C21">
            <v>28.7</v>
          </cell>
          <cell r="D21">
            <v>20.5</v>
          </cell>
          <cell r="E21">
            <v>91.333333333333329</v>
          </cell>
          <cell r="F21">
            <v>99</v>
          </cell>
          <cell r="G21">
            <v>78</v>
          </cell>
          <cell r="H21">
            <v>35.64</v>
          </cell>
          <cell r="I21" t="str">
            <v>N</v>
          </cell>
          <cell r="J21">
            <v>75.239999999999995</v>
          </cell>
          <cell r="K21">
            <v>26.8</v>
          </cell>
        </row>
        <row r="22">
          <cell r="B22">
            <v>25.7</v>
          </cell>
          <cell r="C22">
            <v>31.3</v>
          </cell>
          <cell r="D22">
            <v>18.899999999999999</v>
          </cell>
          <cell r="E22">
            <v>83.5</v>
          </cell>
          <cell r="F22">
            <v>99</v>
          </cell>
          <cell r="G22">
            <v>65</v>
          </cell>
          <cell r="H22">
            <v>22.32</v>
          </cell>
          <cell r="I22" t="str">
            <v>N</v>
          </cell>
          <cell r="J22">
            <v>65.160000000000011</v>
          </cell>
          <cell r="K22">
            <v>13.2</v>
          </cell>
        </row>
        <row r="23">
          <cell r="B23">
            <v>28.566666666666666</v>
          </cell>
          <cell r="C23">
            <v>32.5</v>
          </cell>
          <cell r="D23">
            <v>20.9</v>
          </cell>
          <cell r="E23">
            <v>73.266666666666666</v>
          </cell>
          <cell r="F23">
            <v>98</v>
          </cell>
          <cell r="G23">
            <v>55</v>
          </cell>
          <cell r="H23">
            <v>23.400000000000002</v>
          </cell>
          <cell r="I23" t="str">
            <v>N</v>
          </cell>
          <cell r="J23">
            <v>40.32</v>
          </cell>
          <cell r="K23">
            <v>0</v>
          </cell>
        </row>
        <row r="24">
          <cell r="B24">
            <v>27.8</v>
          </cell>
          <cell r="C24">
            <v>34.1</v>
          </cell>
          <cell r="D24">
            <v>22.3</v>
          </cell>
          <cell r="E24">
            <v>75</v>
          </cell>
          <cell r="F24">
            <v>94</v>
          </cell>
          <cell r="G24">
            <v>50</v>
          </cell>
          <cell r="H24">
            <v>24.48</v>
          </cell>
          <cell r="I24" t="str">
            <v>N</v>
          </cell>
          <cell r="J24">
            <v>47.519999999999996</v>
          </cell>
          <cell r="K24">
            <v>0.2</v>
          </cell>
        </row>
        <row r="25">
          <cell r="B25">
            <v>24.092857142857138</v>
          </cell>
          <cell r="C25">
            <v>29.7</v>
          </cell>
          <cell r="D25">
            <v>21.5</v>
          </cell>
          <cell r="E25">
            <v>88.5</v>
          </cell>
          <cell r="F25">
            <v>99</v>
          </cell>
          <cell r="G25">
            <v>65</v>
          </cell>
          <cell r="H25">
            <v>22.32</v>
          </cell>
          <cell r="I25" t="str">
            <v>N</v>
          </cell>
          <cell r="J25">
            <v>38.159999999999997</v>
          </cell>
          <cell r="K25">
            <v>0.4</v>
          </cell>
        </row>
        <row r="26">
          <cell r="B26">
            <v>27.36428571428571</v>
          </cell>
          <cell r="C26">
            <v>31.2</v>
          </cell>
          <cell r="D26">
            <v>20.100000000000001</v>
          </cell>
          <cell r="E26">
            <v>65.785714285714292</v>
          </cell>
          <cell r="F26">
            <v>92</v>
          </cell>
          <cell r="G26">
            <v>53</v>
          </cell>
          <cell r="H26">
            <v>14.4</v>
          </cell>
          <cell r="I26" t="str">
            <v>S</v>
          </cell>
          <cell r="J26">
            <v>24.12</v>
          </cell>
          <cell r="K26">
            <v>0</v>
          </cell>
        </row>
        <row r="27">
          <cell r="B27">
            <v>27.90625</v>
          </cell>
          <cell r="C27">
            <v>32.6</v>
          </cell>
          <cell r="D27">
            <v>19.7</v>
          </cell>
          <cell r="E27">
            <v>67.875</v>
          </cell>
          <cell r="F27">
            <v>87</v>
          </cell>
          <cell r="G27">
            <v>52</v>
          </cell>
          <cell r="H27">
            <v>13.32</v>
          </cell>
          <cell r="I27" t="str">
            <v>N</v>
          </cell>
          <cell r="J27">
            <v>20.88</v>
          </cell>
          <cell r="K27">
            <v>0</v>
          </cell>
        </row>
        <row r="28">
          <cell r="B28">
            <v>27.55</v>
          </cell>
          <cell r="C28">
            <v>31.8</v>
          </cell>
          <cell r="D28">
            <v>22</v>
          </cell>
          <cell r="E28">
            <v>77.3125</v>
          </cell>
          <cell r="F28">
            <v>95</v>
          </cell>
          <cell r="G28">
            <v>56</v>
          </cell>
          <cell r="H28">
            <v>19.079999999999998</v>
          </cell>
          <cell r="I28" t="str">
            <v>N</v>
          </cell>
          <cell r="J28">
            <v>34.200000000000003</v>
          </cell>
          <cell r="K28">
            <v>0</v>
          </cell>
        </row>
        <row r="29">
          <cell r="B29">
            <v>26.018749999999997</v>
          </cell>
          <cell r="C29">
            <v>31.1</v>
          </cell>
          <cell r="D29">
            <v>20.2</v>
          </cell>
          <cell r="E29">
            <v>70</v>
          </cell>
          <cell r="F29">
            <v>93</v>
          </cell>
          <cell r="G29">
            <v>48</v>
          </cell>
          <cell r="H29">
            <v>23.759999999999998</v>
          </cell>
          <cell r="I29" t="str">
            <v>N</v>
          </cell>
          <cell r="J29">
            <v>40.32</v>
          </cell>
          <cell r="K29">
            <v>0</v>
          </cell>
        </row>
        <row r="30">
          <cell r="B30">
            <v>26.8125</v>
          </cell>
          <cell r="C30">
            <v>31.2</v>
          </cell>
          <cell r="D30">
            <v>18.600000000000001</v>
          </cell>
          <cell r="E30">
            <v>65.8125</v>
          </cell>
          <cell r="F30">
            <v>89</v>
          </cell>
          <cell r="G30">
            <v>50</v>
          </cell>
          <cell r="H30">
            <v>20.88</v>
          </cell>
          <cell r="I30" t="str">
            <v>N</v>
          </cell>
          <cell r="J30">
            <v>37.440000000000005</v>
          </cell>
          <cell r="K30">
            <v>0</v>
          </cell>
        </row>
        <row r="31">
          <cell r="B31">
            <v>28.237500000000001</v>
          </cell>
          <cell r="C31">
            <v>33.700000000000003</v>
          </cell>
          <cell r="D31">
            <v>20.100000000000001</v>
          </cell>
          <cell r="E31">
            <v>68.0625</v>
          </cell>
          <cell r="F31">
            <v>85</v>
          </cell>
          <cell r="G31">
            <v>45</v>
          </cell>
          <cell r="H31">
            <v>15.48</v>
          </cell>
          <cell r="I31" t="str">
            <v>N</v>
          </cell>
          <cell r="J31">
            <v>28.08</v>
          </cell>
          <cell r="K31">
            <v>0</v>
          </cell>
        </row>
        <row r="32">
          <cell r="B32">
            <v>28.481249999999999</v>
          </cell>
          <cell r="C32">
            <v>33.200000000000003</v>
          </cell>
          <cell r="D32">
            <v>20.8</v>
          </cell>
          <cell r="E32">
            <v>72.3125</v>
          </cell>
          <cell r="F32">
            <v>97</v>
          </cell>
          <cell r="G32">
            <v>51</v>
          </cell>
          <cell r="H32">
            <v>21.6</v>
          </cell>
          <cell r="I32" t="str">
            <v>N</v>
          </cell>
          <cell r="J32">
            <v>34.92</v>
          </cell>
          <cell r="K32">
            <v>0</v>
          </cell>
        </row>
        <row r="33">
          <cell r="B33">
            <v>25.443749999999998</v>
          </cell>
          <cell r="C33">
            <v>30</v>
          </cell>
          <cell r="D33">
            <v>21.6</v>
          </cell>
          <cell r="E33">
            <v>84.3125</v>
          </cell>
          <cell r="F33">
            <v>98</v>
          </cell>
          <cell r="G33">
            <v>65</v>
          </cell>
          <cell r="H33">
            <v>24.48</v>
          </cell>
          <cell r="I33" t="str">
            <v>N</v>
          </cell>
          <cell r="J33">
            <v>44.64</v>
          </cell>
          <cell r="K33">
            <v>0</v>
          </cell>
        </row>
        <row r="34">
          <cell r="B34">
            <v>28.233333333333338</v>
          </cell>
          <cell r="C34">
            <v>34.4</v>
          </cell>
          <cell r="D34">
            <v>20.9</v>
          </cell>
          <cell r="E34">
            <v>71.666666666666671</v>
          </cell>
          <cell r="F34">
            <v>98</v>
          </cell>
          <cell r="G34">
            <v>44</v>
          </cell>
          <cell r="H34">
            <v>23.040000000000003</v>
          </cell>
          <cell r="I34" t="str">
            <v>N</v>
          </cell>
          <cell r="J34">
            <v>37.800000000000004</v>
          </cell>
          <cell r="K34">
            <v>0</v>
          </cell>
        </row>
        <row r="35">
          <cell r="B35">
            <v>25.287499999999998</v>
          </cell>
          <cell r="C35">
            <v>29.7</v>
          </cell>
          <cell r="D35">
            <v>22.4</v>
          </cell>
          <cell r="E35">
            <v>82.0625</v>
          </cell>
          <cell r="F35">
            <v>98</v>
          </cell>
          <cell r="G35">
            <v>62</v>
          </cell>
          <cell r="H35">
            <v>22.68</v>
          </cell>
          <cell r="I35" t="str">
            <v>N</v>
          </cell>
          <cell r="J35">
            <v>40.680000000000007</v>
          </cell>
          <cell r="K35">
            <v>1.5999999999999999</v>
          </cell>
        </row>
        <row r="36">
          <cell r="I36" t="str">
            <v>N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29.781818181818178</v>
          </cell>
          <cell r="C8">
            <v>34</v>
          </cell>
          <cell r="D8">
            <v>22.9</v>
          </cell>
          <cell r="E8">
            <v>64.181818181818187</v>
          </cell>
          <cell r="F8">
            <v>90</v>
          </cell>
          <cell r="G8">
            <v>48</v>
          </cell>
          <cell r="H8">
            <v>15.48</v>
          </cell>
          <cell r="I8" t="str">
            <v>N</v>
          </cell>
          <cell r="J8">
            <v>42.84</v>
          </cell>
          <cell r="K8">
            <v>5.8</v>
          </cell>
        </row>
        <row r="9">
          <cell r="B9">
            <v>24.627272727272729</v>
          </cell>
          <cell r="C9">
            <v>28.7</v>
          </cell>
          <cell r="D9">
            <v>22.4</v>
          </cell>
          <cell r="E9">
            <v>85.818181818181813</v>
          </cell>
          <cell r="F9">
            <v>94</v>
          </cell>
          <cell r="G9">
            <v>66</v>
          </cell>
          <cell r="H9">
            <v>12.6</v>
          </cell>
          <cell r="I9" t="str">
            <v>NO</v>
          </cell>
          <cell r="J9">
            <v>30.240000000000002</v>
          </cell>
          <cell r="K9">
            <v>42</v>
          </cell>
        </row>
        <row r="10">
          <cell r="B10">
            <v>25.243478260869562</v>
          </cell>
          <cell r="C10">
            <v>29.3</v>
          </cell>
          <cell r="D10">
            <v>22.5</v>
          </cell>
          <cell r="E10">
            <v>79.478260869565219</v>
          </cell>
          <cell r="F10">
            <v>92</v>
          </cell>
          <cell r="G10">
            <v>61</v>
          </cell>
          <cell r="H10">
            <v>8.64</v>
          </cell>
          <cell r="I10" t="str">
            <v>S</v>
          </cell>
          <cell r="J10">
            <v>20.52</v>
          </cell>
          <cell r="K10">
            <v>0.2</v>
          </cell>
        </row>
        <row r="11">
          <cell r="B11">
            <v>26.995833333333337</v>
          </cell>
          <cell r="C11">
            <v>33.799999999999997</v>
          </cell>
          <cell r="D11">
            <v>21</v>
          </cell>
          <cell r="E11">
            <v>66.708333333333329</v>
          </cell>
          <cell r="F11">
            <v>92</v>
          </cell>
          <cell r="G11">
            <v>42</v>
          </cell>
          <cell r="H11">
            <v>1.4400000000000002</v>
          </cell>
          <cell r="I11" t="str">
            <v>SO</v>
          </cell>
          <cell r="J11">
            <v>10.44</v>
          </cell>
          <cell r="K11">
            <v>0.2</v>
          </cell>
        </row>
        <row r="12">
          <cell r="B12">
            <v>28.170833333333324</v>
          </cell>
          <cell r="C12">
            <v>34.200000000000003</v>
          </cell>
          <cell r="D12">
            <v>22</v>
          </cell>
          <cell r="E12">
            <v>65.791666666666671</v>
          </cell>
          <cell r="F12">
            <v>91</v>
          </cell>
          <cell r="G12">
            <v>37</v>
          </cell>
          <cell r="H12">
            <v>0</v>
          </cell>
          <cell r="I12" t="str">
            <v>S</v>
          </cell>
          <cell r="J12">
            <v>14.4</v>
          </cell>
          <cell r="K12">
            <v>0</v>
          </cell>
        </row>
        <row r="13">
          <cell r="B13">
            <v>27.8</v>
          </cell>
          <cell r="C13">
            <v>28.9</v>
          </cell>
          <cell r="D13">
            <v>27.6</v>
          </cell>
          <cell r="E13">
            <v>66</v>
          </cell>
          <cell r="F13">
            <v>67</v>
          </cell>
          <cell r="G13">
            <v>59</v>
          </cell>
          <cell r="H13">
            <v>0</v>
          </cell>
          <cell r="I13" t="str">
            <v>N</v>
          </cell>
          <cell r="J13">
            <v>0</v>
          </cell>
          <cell r="K13">
            <v>0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28.8</v>
          </cell>
          <cell r="C34">
            <v>31.8</v>
          </cell>
          <cell r="D34">
            <v>24.9</v>
          </cell>
          <cell r="E34">
            <v>69.2</v>
          </cell>
          <cell r="F34">
            <v>84</v>
          </cell>
          <cell r="G34">
            <v>54</v>
          </cell>
          <cell r="H34">
            <v>8.2799999999999994</v>
          </cell>
          <cell r="I34" t="str">
            <v>N</v>
          </cell>
          <cell r="J34">
            <v>23.040000000000003</v>
          </cell>
          <cell r="K34">
            <v>0.2</v>
          </cell>
        </row>
        <row r="35">
          <cell r="B35">
            <v>25.424999999999997</v>
          </cell>
          <cell r="C35">
            <v>30.2</v>
          </cell>
          <cell r="D35">
            <v>22.5</v>
          </cell>
          <cell r="E35">
            <v>81.25</v>
          </cell>
          <cell r="F35">
            <v>92</v>
          </cell>
          <cell r="G35">
            <v>59</v>
          </cell>
          <cell r="H35">
            <v>11.16</v>
          </cell>
          <cell r="I35" t="str">
            <v>N</v>
          </cell>
          <cell r="J35">
            <v>29.880000000000003</v>
          </cell>
          <cell r="K35">
            <v>18</v>
          </cell>
        </row>
        <row r="36">
          <cell r="I36" t="str">
            <v>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26.458333333333343</v>
          </cell>
          <cell r="C5">
            <v>36.6</v>
          </cell>
          <cell r="D5">
            <v>21</v>
          </cell>
          <cell r="E5">
            <v>65.916666666666671</v>
          </cell>
          <cell r="F5">
            <v>97</v>
          </cell>
          <cell r="G5">
            <v>39</v>
          </cell>
          <cell r="H5">
            <v>14.04</v>
          </cell>
          <cell r="I5" t="str">
            <v>S</v>
          </cell>
          <cell r="J5">
            <v>69.84</v>
          </cell>
          <cell r="K5">
            <v>14.8</v>
          </cell>
        </row>
        <row r="6">
          <cell r="B6">
            <v>27.92916666666666</v>
          </cell>
          <cell r="C6">
            <v>36.1</v>
          </cell>
          <cell r="D6">
            <v>22.1</v>
          </cell>
          <cell r="E6">
            <v>70.708333333333329</v>
          </cell>
          <cell r="F6">
            <v>96</v>
          </cell>
          <cell r="G6">
            <v>36</v>
          </cell>
          <cell r="H6">
            <v>15.120000000000001</v>
          </cell>
          <cell r="I6" t="str">
            <v>NE</v>
          </cell>
          <cell r="J6">
            <v>46.800000000000004</v>
          </cell>
          <cell r="K6">
            <v>0.8</v>
          </cell>
        </row>
        <row r="7">
          <cell r="B7">
            <v>25.537500000000009</v>
          </cell>
          <cell r="C7">
            <v>34.9</v>
          </cell>
          <cell r="D7">
            <v>20.9</v>
          </cell>
          <cell r="E7">
            <v>75</v>
          </cell>
          <cell r="F7">
            <v>96</v>
          </cell>
          <cell r="G7">
            <v>46</v>
          </cell>
          <cell r="H7">
            <v>27</v>
          </cell>
          <cell r="I7" t="str">
            <v>N</v>
          </cell>
          <cell r="J7">
            <v>63.72</v>
          </cell>
          <cell r="K7">
            <v>13.4</v>
          </cell>
        </row>
        <row r="8">
          <cell r="B8">
            <v>23.774999999999995</v>
          </cell>
          <cell r="C8">
            <v>33.299999999999997</v>
          </cell>
          <cell r="D8">
            <v>20.8</v>
          </cell>
          <cell r="E8">
            <v>86.5</v>
          </cell>
          <cell r="F8">
            <v>97</v>
          </cell>
          <cell r="G8">
            <v>51</v>
          </cell>
          <cell r="H8">
            <v>20.16</v>
          </cell>
          <cell r="I8" t="str">
            <v>NE</v>
          </cell>
          <cell r="J8">
            <v>45.72</v>
          </cell>
          <cell r="K8">
            <v>9.7999999999999989</v>
          </cell>
        </row>
        <row r="9">
          <cell r="B9">
            <v>24.787499999999998</v>
          </cell>
          <cell r="C9">
            <v>29.5</v>
          </cell>
          <cell r="D9">
            <v>22.4</v>
          </cell>
          <cell r="E9">
            <v>84.041666666666671</v>
          </cell>
          <cell r="F9">
            <v>97</v>
          </cell>
          <cell r="G9">
            <v>57</v>
          </cell>
          <cell r="H9">
            <v>14.76</v>
          </cell>
          <cell r="I9" t="str">
            <v>O</v>
          </cell>
          <cell r="J9">
            <v>28.8</v>
          </cell>
          <cell r="K9">
            <v>1</v>
          </cell>
        </row>
        <row r="10">
          <cell r="B10">
            <v>24.025000000000002</v>
          </cell>
          <cell r="C10">
            <v>29</v>
          </cell>
          <cell r="D10">
            <v>22.4</v>
          </cell>
          <cell r="E10">
            <v>91.041666666666671</v>
          </cell>
          <cell r="F10">
            <v>98</v>
          </cell>
          <cell r="G10">
            <v>66</v>
          </cell>
          <cell r="H10">
            <v>10.08</v>
          </cell>
          <cell r="I10" t="str">
            <v>S</v>
          </cell>
          <cell r="J10">
            <v>24.48</v>
          </cell>
          <cell r="K10">
            <v>57</v>
          </cell>
        </row>
        <row r="11">
          <cell r="B11">
            <v>23.216666666666665</v>
          </cell>
          <cell r="C11">
            <v>26.6</v>
          </cell>
          <cell r="D11">
            <v>21.4</v>
          </cell>
          <cell r="E11">
            <v>91.375</v>
          </cell>
          <cell r="F11">
            <v>97</v>
          </cell>
          <cell r="G11">
            <v>74</v>
          </cell>
          <cell r="H11">
            <v>14.04</v>
          </cell>
          <cell r="I11" t="str">
            <v>S</v>
          </cell>
          <cell r="J11">
            <v>27.36</v>
          </cell>
          <cell r="K11">
            <v>15</v>
          </cell>
        </row>
        <row r="12">
          <cell r="B12">
            <v>26.141666666666662</v>
          </cell>
          <cell r="C12">
            <v>32.9</v>
          </cell>
          <cell r="D12">
            <v>20.9</v>
          </cell>
          <cell r="E12">
            <v>73.458333333333329</v>
          </cell>
          <cell r="F12">
            <v>98</v>
          </cell>
          <cell r="G12">
            <v>33</v>
          </cell>
          <cell r="H12">
            <v>10.8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27.454166666666666</v>
          </cell>
          <cell r="C13">
            <v>34.9</v>
          </cell>
          <cell r="D13">
            <v>19.3</v>
          </cell>
          <cell r="E13">
            <v>51.458333333333336</v>
          </cell>
          <cell r="F13">
            <v>90</v>
          </cell>
          <cell r="G13">
            <v>19</v>
          </cell>
          <cell r="H13">
            <v>7.9200000000000008</v>
          </cell>
          <cell r="I13" t="str">
            <v>SO</v>
          </cell>
          <cell r="J13">
            <v>25.56</v>
          </cell>
          <cell r="K13">
            <v>0</v>
          </cell>
        </row>
        <row r="14">
          <cell r="B14">
            <v>28.020833333333329</v>
          </cell>
          <cell r="C14">
            <v>36.1</v>
          </cell>
          <cell r="D14">
            <v>20.399999999999999</v>
          </cell>
          <cell r="E14">
            <v>51.541666666666664</v>
          </cell>
          <cell r="F14">
            <v>78</v>
          </cell>
          <cell r="G14">
            <v>24</v>
          </cell>
          <cell r="H14">
            <v>10.08</v>
          </cell>
          <cell r="I14" t="str">
            <v>SO</v>
          </cell>
          <cell r="J14">
            <v>29.16</v>
          </cell>
          <cell r="K14">
            <v>0</v>
          </cell>
        </row>
        <row r="15">
          <cell r="B15">
            <v>26.899999999999991</v>
          </cell>
          <cell r="C15">
            <v>34.1</v>
          </cell>
          <cell r="D15">
            <v>20.399999999999999</v>
          </cell>
          <cell r="E15">
            <v>59.333333333333336</v>
          </cell>
          <cell r="F15">
            <v>84</v>
          </cell>
          <cell r="G15">
            <v>35</v>
          </cell>
          <cell r="H15">
            <v>16.920000000000002</v>
          </cell>
          <cell r="I15" t="str">
            <v>N</v>
          </cell>
          <cell r="J15">
            <v>32.04</v>
          </cell>
          <cell r="K15">
            <v>0</v>
          </cell>
        </row>
        <row r="16">
          <cell r="B16">
            <v>27.533333333333331</v>
          </cell>
          <cell r="C16">
            <v>34.700000000000003</v>
          </cell>
          <cell r="D16">
            <v>21.5</v>
          </cell>
          <cell r="E16">
            <v>63.125</v>
          </cell>
          <cell r="F16">
            <v>87</v>
          </cell>
          <cell r="G16">
            <v>37</v>
          </cell>
          <cell r="H16">
            <v>13.32</v>
          </cell>
          <cell r="I16" t="str">
            <v>NE</v>
          </cell>
          <cell r="J16">
            <v>27</v>
          </cell>
          <cell r="K16">
            <v>0</v>
          </cell>
        </row>
        <row r="17">
          <cell r="B17">
            <v>26.479166666666668</v>
          </cell>
          <cell r="C17">
            <v>33</v>
          </cell>
          <cell r="D17">
            <v>22.6</v>
          </cell>
          <cell r="E17">
            <v>75.708333333333329</v>
          </cell>
          <cell r="F17">
            <v>91</v>
          </cell>
          <cell r="G17">
            <v>47</v>
          </cell>
          <cell r="H17">
            <v>14.76</v>
          </cell>
          <cell r="I17" t="str">
            <v>NE</v>
          </cell>
          <cell r="J17">
            <v>50.4</v>
          </cell>
          <cell r="K17">
            <v>10.6</v>
          </cell>
        </row>
        <row r="18">
          <cell r="B18">
            <v>23.887500000000003</v>
          </cell>
          <cell r="C18">
            <v>27</v>
          </cell>
          <cell r="D18">
            <v>20.2</v>
          </cell>
          <cell r="E18">
            <v>84.25</v>
          </cell>
          <cell r="F18">
            <v>97</v>
          </cell>
          <cell r="G18">
            <v>67</v>
          </cell>
          <cell r="H18">
            <v>15.120000000000001</v>
          </cell>
          <cell r="I18" t="str">
            <v>SE</v>
          </cell>
          <cell r="J18">
            <v>40.680000000000007</v>
          </cell>
          <cell r="K18">
            <v>15.600000000000001</v>
          </cell>
        </row>
        <row r="19">
          <cell r="B19">
            <v>26.762499999999992</v>
          </cell>
          <cell r="C19">
            <v>33</v>
          </cell>
          <cell r="D19">
            <v>21.8</v>
          </cell>
          <cell r="E19">
            <v>74.291666666666671</v>
          </cell>
          <cell r="F19">
            <v>96</v>
          </cell>
          <cell r="G19">
            <v>48</v>
          </cell>
          <cell r="H19">
            <v>18.720000000000002</v>
          </cell>
          <cell r="I19" t="str">
            <v>NO</v>
          </cell>
          <cell r="J19">
            <v>34.92</v>
          </cell>
          <cell r="K19">
            <v>0</v>
          </cell>
        </row>
        <row r="20">
          <cell r="B20">
            <v>26.137500000000003</v>
          </cell>
          <cell r="C20">
            <v>33.9</v>
          </cell>
          <cell r="D20">
            <v>21.3</v>
          </cell>
          <cell r="E20">
            <v>74.958333333333329</v>
          </cell>
          <cell r="F20">
            <v>95</v>
          </cell>
          <cell r="G20">
            <v>46</v>
          </cell>
          <cell r="H20">
            <v>19.440000000000001</v>
          </cell>
          <cell r="I20" t="str">
            <v>N</v>
          </cell>
          <cell r="J20">
            <v>49.680000000000007</v>
          </cell>
          <cell r="K20">
            <v>5.2</v>
          </cell>
        </row>
        <row r="21">
          <cell r="B21">
            <v>23.820833333333326</v>
          </cell>
          <cell r="C21">
            <v>31.3</v>
          </cell>
          <cell r="D21">
            <v>20.9</v>
          </cell>
          <cell r="E21">
            <v>87.208333333333329</v>
          </cell>
          <cell r="F21">
            <v>97</v>
          </cell>
          <cell r="G21">
            <v>62</v>
          </cell>
          <cell r="H21">
            <v>12.6</v>
          </cell>
          <cell r="I21" t="str">
            <v>SE</v>
          </cell>
          <cell r="J21">
            <v>51.12</v>
          </cell>
          <cell r="K21">
            <v>1</v>
          </cell>
        </row>
        <row r="22">
          <cell r="B22">
            <v>25.670833333333334</v>
          </cell>
          <cell r="C22">
            <v>35.799999999999997</v>
          </cell>
          <cell r="D22">
            <v>20.9</v>
          </cell>
          <cell r="E22">
            <v>79.708333333333329</v>
          </cell>
          <cell r="F22">
            <v>97</v>
          </cell>
          <cell r="G22">
            <v>46</v>
          </cell>
          <cell r="H22">
            <v>14.76</v>
          </cell>
          <cell r="I22" t="str">
            <v>NO</v>
          </cell>
          <cell r="J22">
            <v>46.800000000000004</v>
          </cell>
          <cell r="K22">
            <v>0</v>
          </cell>
        </row>
        <row r="23">
          <cell r="B23">
            <v>28.666666666666668</v>
          </cell>
          <cell r="C23">
            <v>35.5</v>
          </cell>
          <cell r="D23">
            <v>23.2</v>
          </cell>
          <cell r="E23">
            <v>69.291666666666671</v>
          </cell>
          <cell r="F23">
            <v>93</v>
          </cell>
          <cell r="G23">
            <v>41</v>
          </cell>
          <cell r="H23">
            <v>21.6</v>
          </cell>
          <cell r="I23" t="str">
            <v>NO</v>
          </cell>
          <cell r="J23">
            <v>47.16</v>
          </cell>
          <cell r="K23">
            <v>0</v>
          </cell>
        </row>
        <row r="24">
          <cell r="B24">
            <v>28.612500000000001</v>
          </cell>
          <cell r="C24">
            <v>36.700000000000003</v>
          </cell>
          <cell r="D24">
            <v>23.3</v>
          </cell>
          <cell r="E24">
            <v>69.208333333333329</v>
          </cell>
          <cell r="F24">
            <v>90</v>
          </cell>
          <cell r="G24">
            <v>38</v>
          </cell>
          <cell r="H24">
            <v>25.92</v>
          </cell>
          <cell r="I24" t="str">
            <v>NE</v>
          </cell>
          <cell r="J24">
            <v>51.480000000000004</v>
          </cell>
          <cell r="K24">
            <v>0</v>
          </cell>
        </row>
        <row r="25">
          <cell r="B25">
            <v>26.350000000000005</v>
          </cell>
          <cell r="C25">
            <v>32.799999999999997</v>
          </cell>
          <cell r="D25">
            <v>22.4</v>
          </cell>
          <cell r="E25">
            <v>79.166666666666671</v>
          </cell>
          <cell r="F25">
            <v>96</v>
          </cell>
          <cell r="G25">
            <v>56</v>
          </cell>
          <cell r="H25">
            <v>14.4</v>
          </cell>
          <cell r="I25" t="str">
            <v>S</v>
          </cell>
          <cell r="J25">
            <v>37.440000000000005</v>
          </cell>
          <cell r="K25">
            <v>0</v>
          </cell>
        </row>
        <row r="26">
          <cell r="B26">
            <v>27.716666666666669</v>
          </cell>
          <cell r="C26">
            <v>34.700000000000003</v>
          </cell>
          <cell r="D26">
            <v>22.7</v>
          </cell>
          <cell r="E26">
            <v>70.208333333333329</v>
          </cell>
          <cell r="F26">
            <v>94</v>
          </cell>
          <cell r="G26">
            <v>43</v>
          </cell>
          <cell r="H26">
            <v>14.4</v>
          </cell>
          <cell r="I26" t="str">
            <v>SO</v>
          </cell>
          <cell r="J26">
            <v>28.08</v>
          </cell>
          <cell r="K26">
            <v>0</v>
          </cell>
        </row>
        <row r="27">
          <cell r="B27">
            <v>28.358333333333334</v>
          </cell>
          <cell r="C27">
            <v>35.299999999999997</v>
          </cell>
          <cell r="D27">
            <v>23.1</v>
          </cell>
          <cell r="E27">
            <v>60.208333333333336</v>
          </cell>
          <cell r="F27">
            <v>77</v>
          </cell>
          <cell r="G27">
            <v>47</v>
          </cell>
          <cell r="H27">
            <v>12.96</v>
          </cell>
          <cell r="I27" t="str">
            <v>S</v>
          </cell>
          <cell r="J27">
            <v>29.52</v>
          </cell>
          <cell r="K27">
            <v>0</v>
          </cell>
        </row>
        <row r="28">
          <cell r="B28">
            <v>28.437500000000004</v>
          </cell>
          <cell r="C28">
            <v>35</v>
          </cell>
          <cell r="D28">
            <v>22.6</v>
          </cell>
          <cell r="E28">
            <v>65.541666666666671</v>
          </cell>
          <cell r="F28">
            <v>88</v>
          </cell>
          <cell r="G28">
            <v>43</v>
          </cell>
          <cell r="H28">
            <v>15.48</v>
          </cell>
          <cell r="I28" t="str">
            <v>SE</v>
          </cell>
          <cell r="J28">
            <v>36.72</v>
          </cell>
          <cell r="K28">
            <v>0</v>
          </cell>
        </row>
        <row r="29">
          <cell r="B29">
            <v>27.308333333333337</v>
          </cell>
          <cell r="C29">
            <v>33.4</v>
          </cell>
          <cell r="D29">
            <v>20.7</v>
          </cell>
          <cell r="E29">
            <v>57.75</v>
          </cell>
          <cell r="F29">
            <v>81</v>
          </cell>
          <cell r="G29">
            <v>32</v>
          </cell>
          <cell r="H29">
            <v>19.440000000000001</v>
          </cell>
          <cell r="I29" t="str">
            <v>SE</v>
          </cell>
          <cell r="J29">
            <v>34.200000000000003</v>
          </cell>
          <cell r="K29">
            <v>0</v>
          </cell>
        </row>
        <row r="30">
          <cell r="B30">
            <v>27.308333333333334</v>
          </cell>
          <cell r="C30">
            <v>34.299999999999997</v>
          </cell>
          <cell r="D30">
            <v>21.4</v>
          </cell>
          <cell r="E30">
            <v>55.125</v>
          </cell>
          <cell r="F30">
            <v>81</v>
          </cell>
          <cell r="G30">
            <v>35</v>
          </cell>
          <cell r="H30">
            <v>18</v>
          </cell>
          <cell r="I30" t="str">
            <v>SE</v>
          </cell>
          <cell r="J30">
            <v>30.96</v>
          </cell>
          <cell r="K30">
            <v>0</v>
          </cell>
        </row>
        <row r="31">
          <cell r="B31">
            <v>28.245833333333337</v>
          </cell>
          <cell r="C31">
            <v>36.6</v>
          </cell>
          <cell r="D31">
            <v>22</v>
          </cell>
          <cell r="E31">
            <v>60.583333333333336</v>
          </cell>
          <cell r="F31">
            <v>92</v>
          </cell>
          <cell r="G31">
            <v>37</v>
          </cell>
          <cell r="H31">
            <v>20.52</v>
          </cell>
          <cell r="I31" t="str">
            <v>S</v>
          </cell>
          <cell r="J31">
            <v>69.48</v>
          </cell>
          <cell r="K31">
            <v>21.2</v>
          </cell>
        </row>
        <row r="32">
          <cell r="B32">
            <v>25.287500000000009</v>
          </cell>
          <cell r="C32">
            <v>32.200000000000003</v>
          </cell>
          <cell r="D32">
            <v>21.9</v>
          </cell>
          <cell r="E32">
            <v>83.5</v>
          </cell>
          <cell r="F32">
            <v>96</v>
          </cell>
          <cell r="G32">
            <v>59</v>
          </cell>
          <cell r="H32">
            <v>21.240000000000002</v>
          </cell>
          <cell r="I32" t="str">
            <v>NE</v>
          </cell>
          <cell r="J32">
            <v>62.28</v>
          </cell>
          <cell r="K32">
            <v>15.2</v>
          </cell>
        </row>
        <row r="33">
          <cell r="B33">
            <v>25.254166666666666</v>
          </cell>
          <cell r="C33">
            <v>32.6</v>
          </cell>
          <cell r="D33">
            <v>22.3</v>
          </cell>
          <cell r="E33">
            <v>81.5</v>
          </cell>
          <cell r="F33">
            <v>95</v>
          </cell>
          <cell r="G33">
            <v>54</v>
          </cell>
          <cell r="H33">
            <v>13.68</v>
          </cell>
          <cell r="I33" t="str">
            <v>NE</v>
          </cell>
          <cell r="J33">
            <v>38.519999999999996</v>
          </cell>
          <cell r="K33">
            <v>1</v>
          </cell>
        </row>
        <row r="34">
          <cell r="B34">
            <v>26.375</v>
          </cell>
          <cell r="C34">
            <v>33.799999999999997</v>
          </cell>
          <cell r="D34">
            <v>21.9</v>
          </cell>
          <cell r="E34">
            <v>75.833333333333329</v>
          </cell>
          <cell r="F34">
            <v>96</v>
          </cell>
          <cell r="G34">
            <v>46</v>
          </cell>
          <cell r="H34">
            <v>11.520000000000001</v>
          </cell>
          <cell r="I34" t="str">
            <v>NO</v>
          </cell>
          <cell r="J34">
            <v>38.519999999999996</v>
          </cell>
          <cell r="K34">
            <v>0.2</v>
          </cell>
        </row>
        <row r="35">
          <cell r="B35">
            <v>25.358333333333331</v>
          </cell>
          <cell r="C35">
            <v>31.5</v>
          </cell>
          <cell r="D35">
            <v>22.5</v>
          </cell>
          <cell r="E35">
            <v>81.916666666666671</v>
          </cell>
          <cell r="F35">
            <v>96</v>
          </cell>
          <cell r="G35">
            <v>55</v>
          </cell>
          <cell r="H35">
            <v>23.400000000000002</v>
          </cell>
          <cell r="I35" t="str">
            <v>NO</v>
          </cell>
          <cell r="J35">
            <v>51.12</v>
          </cell>
          <cell r="K35">
            <v>39.200000000000003</v>
          </cell>
        </row>
        <row r="36">
          <cell r="I36" t="str">
            <v>NE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27.952941176470588</v>
          </cell>
          <cell r="C5">
            <v>34.4</v>
          </cell>
          <cell r="D5">
            <v>22.7</v>
          </cell>
          <cell r="E5">
            <v>63.470588235294116</v>
          </cell>
          <cell r="F5">
            <v>78</v>
          </cell>
          <cell r="G5">
            <v>52</v>
          </cell>
          <cell r="H5">
            <v>20.88</v>
          </cell>
          <cell r="I5" t="str">
            <v>N</v>
          </cell>
          <cell r="J5">
            <v>54</v>
          </cell>
          <cell r="K5">
            <v>0.4</v>
          </cell>
        </row>
        <row r="6">
          <cell r="B6">
            <v>27.8</v>
          </cell>
          <cell r="C6">
            <v>34.200000000000003</v>
          </cell>
          <cell r="D6">
            <v>22</v>
          </cell>
          <cell r="E6">
            <v>71.545454545454547</v>
          </cell>
          <cell r="F6">
            <v>84</v>
          </cell>
          <cell r="G6">
            <v>52</v>
          </cell>
          <cell r="H6">
            <v>13.68</v>
          </cell>
          <cell r="I6" t="str">
            <v>N</v>
          </cell>
          <cell r="J6">
            <v>44.64</v>
          </cell>
          <cell r="K6">
            <v>1</v>
          </cell>
        </row>
        <row r="7">
          <cell r="B7">
            <v>31.871428571428574</v>
          </cell>
          <cell r="C7">
            <v>34.200000000000003</v>
          </cell>
          <cell r="D7">
            <v>24.3</v>
          </cell>
          <cell r="E7">
            <v>61.857142857142854</v>
          </cell>
          <cell r="F7">
            <v>78</v>
          </cell>
          <cell r="G7">
            <v>53</v>
          </cell>
          <cell r="H7">
            <v>23.040000000000003</v>
          </cell>
          <cell r="I7" t="str">
            <v>N</v>
          </cell>
          <cell r="J7">
            <v>42.480000000000004</v>
          </cell>
          <cell r="K7">
            <v>0</v>
          </cell>
        </row>
        <row r="8">
          <cell r="B8">
            <v>28.266666666666666</v>
          </cell>
          <cell r="C8">
            <v>34.200000000000003</v>
          </cell>
          <cell r="D8">
            <v>22.7</v>
          </cell>
          <cell r="E8">
            <v>75.666666666666671</v>
          </cell>
          <cell r="F8">
            <v>86</v>
          </cell>
          <cell r="G8">
            <v>62</v>
          </cell>
          <cell r="H8">
            <v>18.720000000000002</v>
          </cell>
          <cell r="I8" t="str">
            <v>N</v>
          </cell>
          <cell r="J8">
            <v>36</v>
          </cell>
          <cell r="K8">
            <v>4.8</v>
          </cell>
        </row>
        <row r="9">
          <cell r="B9">
            <v>25.925000000000001</v>
          </cell>
          <cell r="C9">
            <v>29</v>
          </cell>
          <cell r="D9">
            <v>23.3</v>
          </cell>
          <cell r="E9">
            <v>81.5</v>
          </cell>
          <cell r="F9">
            <v>88</v>
          </cell>
          <cell r="G9">
            <v>72</v>
          </cell>
          <cell r="H9">
            <v>14.4</v>
          </cell>
          <cell r="I9" t="str">
            <v>N</v>
          </cell>
          <cell r="J9">
            <v>30.96</v>
          </cell>
          <cell r="K9">
            <v>0</v>
          </cell>
        </row>
        <row r="10">
          <cell r="B10">
            <v>25.400000000000002</v>
          </cell>
          <cell r="C10">
            <v>29.9</v>
          </cell>
          <cell r="D10">
            <v>22.8</v>
          </cell>
          <cell r="E10">
            <v>82.307692307692307</v>
          </cell>
          <cell r="F10">
            <v>88</v>
          </cell>
          <cell r="G10">
            <v>76</v>
          </cell>
          <cell r="H10">
            <v>11.16</v>
          </cell>
          <cell r="I10" t="str">
            <v>N</v>
          </cell>
          <cell r="J10">
            <v>27.36</v>
          </cell>
          <cell r="K10">
            <v>13.999999999999996</v>
          </cell>
        </row>
        <row r="11">
          <cell r="B11">
            <v>24.6</v>
          </cell>
          <cell r="C11">
            <v>26.7</v>
          </cell>
          <cell r="D11">
            <v>22.5</v>
          </cell>
          <cell r="E11">
            <v>88.444444444444443</v>
          </cell>
          <cell r="F11">
            <v>91</v>
          </cell>
          <cell r="G11">
            <v>84</v>
          </cell>
          <cell r="H11">
            <v>11.520000000000001</v>
          </cell>
          <cell r="I11" t="str">
            <v>N</v>
          </cell>
          <cell r="J11">
            <v>32.4</v>
          </cell>
          <cell r="K11">
            <v>4</v>
          </cell>
        </row>
        <row r="12">
          <cell r="B12">
            <v>27.945454545454549</v>
          </cell>
          <cell r="C12">
            <v>31.8</v>
          </cell>
          <cell r="D12">
            <v>19.600000000000001</v>
          </cell>
          <cell r="E12">
            <v>77.727272727272734</v>
          </cell>
          <cell r="F12">
            <v>92</v>
          </cell>
          <cell r="G12">
            <v>64</v>
          </cell>
          <cell r="H12">
            <v>7.9200000000000008</v>
          </cell>
          <cell r="I12" t="str">
            <v>N</v>
          </cell>
          <cell r="J12">
            <v>20.88</v>
          </cell>
          <cell r="K12">
            <v>0</v>
          </cell>
        </row>
        <row r="13">
          <cell r="B13">
            <v>29.474999999999994</v>
          </cell>
          <cell r="C13">
            <v>33.6</v>
          </cell>
          <cell r="D13">
            <v>17.7</v>
          </cell>
          <cell r="E13">
            <v>58.25</v>
          </cell>
          <cell r="F13">
            <v>88</v>
          </cell>
          <cell r="G13">
            <v>38</v>
          </cell>
          <cell r="H13">
            <v>10.44</v>
          </cell>
          <cell r="I13" t="str">
            <v>N</v>
          </cell>
          <cell r="J13">
            <v>24.12</v>
          </cell>
          <cell r="K13">
            <v>0</v>
          </cell>
        </row>
        <row r="14">
          <cell r="B14">
            <v>30.592857142857135</v>
          </cell>
          <cell r="C14">
            <v>35.6</v>
          </cell>
          <cell r="D14">
            <v>18.100000000000001</v>
          </cell>
          <cell r="E14">
            <v>48.928571428571431</v>
          </cell>
          <cell r="F14">
            <v>80</v>
          </cell>
          <cell r="G14">
            <v>33</v>
          </cell>
          <cell r="H14">
            <v>13.32</v>
          </cell>
          <cell r="I14" t="str">
            <v>N</v>
          </cell>
          <cell r="J14">
            <v>27.36</v>
          </cell>
          <cell r="K14">
            <v>0</v>
          </cell>
        </row>
        <row r="15">
          <cell r="B15">
            <v>27.646666666666665</v>
          </cell>
          <cell r="C15">
            <v>32.9</v>
          </cell>
          <cell r="D15">
            <v>20.9</v>
          </cell>
          <cell r="E15">
            <v>58.06666666666667</v>
          </cell>
          <cell r="F15">
            <v>74</v>
          </cell>
          <cell r="G15">
            <v>46</v>
          </cell>
          <cell r="H15">
            <v>18.36</v>
          </cell>
          <cell r="I15" t="str">
            <v>N</v>
          </cell>
          <cell r="J15">
            <v>42.480000000000004</v>
          </cell>
          <cell r="K15">
            <v>0</v>
          </cell>
        </row>
        <row r="16">
          <cell r="B16">
            <v>29.314285714285713</v>
          </cell>
          <cell r="C16">
            <v>33.1</v>
          </cell>
          <cell r="D16">
            <v>24.1</v>
          </cell>
          <cell r="E16">
            <v>63.357142857142854</v>
          </cell>
          <cell r="F16">
            <v>79</v>
          </cell>
          <cell r="G16">
            <v>53</v>
          </cell>
          <cell r="H16">
            <v>11.520000000000001</v>
          </cell>
          <cell r="I16" t="str">
            <v>N</v>
          </cell>
          <cell r="J16">
            <v>28.8</v>
          </cell>
          <cell r="K16">
            <v>2.4000000000000004</v>
          </cell>
        </row>
        <row r="17">
          <cell r="B17">
            <v>29.699999999999996</v>
          </cell>
          <cell r="C17">
            <v>33.6</v>
          </cell>
          <cell r="D17">
            <v>22.5</v>
          </cell>
          <cell r="E17">
            <v>64</v>
          </cell>
          <cell r="F17">
            <v>82</v>
          </cell>
          <cell r="G17">
            <v>54</v>
          </cell>
          <cell r="H17">
            <v>20.16</v>
          </cell>
          <cell r="I17" t="str">
            <v>NO</v>
          </cell>
          <cell r="J17">
            <v>37.080000000000005</v>
          </cell>
          <cell r="K17">
            <v>0.2</v>
          </cell>
        </row>
        <row r="18">
          <cell r="B18">
            <v>24.61333333333333</v>
          </cell>
          <cell r="C18">
            <v>28</v>
          </cell>
          <cell r="D18">
            <v>21</v>
          </cell>
          <cell r="E18">
            <v>78.066666666666663</v>
          </cell>
          <cell r="F18">
            <v>84</v>
          </cell>
          <cell r="G18">
            <v>59</v>
          </cell>
          <cell r="H18">
            <v>10.8</v>
          </cell>
          <cell r="I18" t="str">
            <v>N</v>
          </cell>
          <cell r="J18">
            <v>37.440000000000005</v>
          </cell>
          <cell r="K18">
            <v>4.6000000000000005</v>
          </cell>
        </row>
        <row r="19">
          <cell r="B19">
            <v>28.5625</v>
          </cell>
          <cell r="C19">
            <v>33.299999999999997</v>
          </cell>
          <cell r="D19">
            <v>21.1</v>
          </cell>
          <cell r="E19">
            <v>73.5</v>
          </cell>
          <cell r="F19">
            <v>88</v>
          </cell>
          <cell r="G19">
            <v>60</v>
          </cell>
          <cell r="H19">
            <v>10.8</v>
          </cell>
          <cell r="I19" t="str">
            <v>N</v>
          </cell>
          <cell r="J19">
            <v>27</v>
          </cell>
          <cell r="K19">
            <v>0</v>
          </cell>
        </row>
        <row r="20">
          <cell r="B20">
            <v>30.669999999999998</v>
          </cell>
          <cell r="C20">
            <v>34.5</v>
          </cell>
          <cell r="D20">
            <v>23.3</v>
          </cell>
          <cell r="E20">
            <v>67.7</v>
          </cell>
          <cell r="F20">
            <v>83</v>
          </cell>
          <cell r="G20">
            <v>59</v>
          </cell>
          <cell r="H20">
            <v>12.24</v>
          </cell>
          <cell r="I20" t="str">
            <v>N</v>
          </cell>
          <cell r="J20">
            <v>25.92</v>
          </cell>
          <cell r="K20">
            <v>0</v>
          </cell>
        </row>
        <row r="21">
          <cell r="B21">
            <v>29.707142857142856</v>
          </cell>
          <cell r="C21">
            <v>35.200000000000003</v>
          </cell>
          <cell r="D21">
            <v>22.5</v>
          </cell>
          <cell r="E21">
            <v>68</v>
          </cell>
          <cell r="F21">
            <v>84</v>
          </cell>
          <cell r="G21">
            <v>56</v>
          </cell>
          <cell r="H21">
            <v>13.68</v>
          </cell>
          <cell r="I21" t="str">
            <v>N</v>
          </cell>
          <cell r="J21">
            <v>37.080000000000005</v>
          </cell>
          <cell r="K21">
            <v>0</v>
          </cell>
        </row>
        <row r="22">
          <cell r="B22">
            <v>31.190000000000005</v>
          </cell>
          <cell r="C22">
            <v>37.200000000000003</v>
          </cell>
          <cell r="D22">
            <v>22.9</v>
          </cell>
          <cell r="E22">
            <v>63.5</v>
          </cell>
          <cell r="F22">
            <v>81</v>
          </cell>
          <cell r="G22">
            <v>47</v>
          </cell>
          <cell r="H22">
            <v>27.720000000000002</v>
          </cell>
          <cell r="I22" t="str">
            <v>N</v>
          </cell>
          <cell r="J22">
            <v>47.88</v>
          </cell>
          <cell r="K22">
            <v>0</v>
          </cell>
        </row>
        <row r="23">
          <cell r="B23">
            <v>32.17</v>
          </cell>
          <cell r="C23">
            <v>36.1</v>
          </cell>
          <cell r="D23">
            <v>23.8</v>
          </cell>
          <cell r="E23">
            <v>65.599999999999994</v>
          </cell>
          <cell r="F23">
            <v>83</v>
          </cell>
          <cell r="G23">
            <v>51</v>
          </cell>
          <cell r="H23">
            <v>19.8</v>
          </cell>
          <cell r="I23" t="str">
            <v>N</v>
          </cell>
          <cell r="J23">
            <v>37.440000000000005</v>
          </cell>
          <cell r="K23">
            <v>0.2</v>
          </cell>
        </row>
        <row r="24">
          <cell r="B24">
            <v>33.566666666666663</v>
          </cell>
          <cell r="C24">
            <v>36.799999999999997</v>
          </cell>
          <cell r="D24">
            <v>25.1</v>
          </cell>
          <cell r="E24">
            <v>57.416666666666664</v>
          </cell>
          <cell r="F24">
            <v>79</v>
          </cell>
          <cell r="G24">
            <v>45</v>
          </cell>
          <cell r="H24">
            <v>13.68</v>
          </cell>
          <cell r="I24" t="str">
            <v>N</v>
          </cell>
          <cell r="J24">
            <v>30.6</v>
          </cell>
          <cell r="K24">
            <v>0</v>
          </cell>
        </row>
        <row r="25">
          <cell r="B25">
            <v>28.018181818181816</v>
          </cell>
          <cell r="C25">
            <v>33.799999999999997</v>
          </cell>
          <cell r="D25">
            <v>22.3</v>
          </cell>
          <cell r="E25">
            <v>72</v>
          </cell>
          <cell r="F25">
            <v>82</v>
          </cell>
          <cell r="G25">
            <v>59</v>
          </cell>
          <cell r="H25">
            <v>14.4</v>
          </cell>
          <cell r="I25" t="str">
            <v>N</v>
          </cell>
          <cell r="J25">
            <v>36.36</v>
          </cell>
          <cell r="K25">
            <v>59.800000000000004</v>
          </cell>
        </row>
        <row r="26">
          <cell r="B26">
            <v>28.730769230769234</v>
          </cell>
          <cell r="C26">
            <v>32.5</v>
          </cell>
          <cell r="D26">
            <v>22.1</v>
          </cell>
          <cell r="E26">
            <v>76.84615384615384</v>
          </cell>
          <cell r="F26">
            <v>89</v>
          </cell>
          <cell r="G26">
            <v>65</v>
          </cell>
          <cell r="H26">
            <v>10.44</v>
          </cell>
          <cell r="I26" t="str">
            <v>N</v>
          </cell>
          <cell r="J26">
            <v>28.08</v>
          </cell>
          <cell r="K26">
            <v>0.2</v>
          </cell>
        </row>
        <row r="27">
          <cell r="B27">
            <v>30.107142857142858</v>
          </cell>
          <cell r="C27">
            <v>33.200000000000003</v>
          </cell>
          <cell r="D27">
            <v>21.9</v>
          </cell>
          <cell r="E27">
            <v>71.5</v>
          </cell>
          <cell r="F27">
            <v>86</v>
          </cell>
          <cell r="G27">
            <v>63</v>
          </cell>
          <cell r="H27">
            <v>8.2799999999999994</v>
          </cell>
          <cell r="I27" t="str">
            <v>N</v>
          </cell>
          <cell r="J27">
            <v>27</v>
          </cell>
          <cell r="K27">
            <v>0</v>
          </cell>
        </row>
        <row r="28">
          <cell r="B28">
            <v>30.838461538461537</v>
          </cell>
          <cell r="C28">
            <v>34.200000000000003</v>
          </cell>
          <cell r="D28">
            <v>24.9</v>
          </cell>
          <cell r="E28">
            <v>67.384615384615387</v>
          </cell>
          <cell r="F28">
            <v>82</v>
          </cell>
          <cell r="G28">
            <v>54</v>
          </cell>
          <cell r="H28">
            <v>15.840000000000002</v>
          </cell>
          <cell r="I28" t="str">
            <v>N</v>
          </cell>
          <cell r="J28">
            <v>29.52</v>
          </cell>
          <cell r="K28">
            <v>0</v>
          </cell>
        </row>
        <row r="29">
          <cell r="B29">
            <v>29.883333333333336</v>
          </cell>
          <cell r="C29">
            <v>32.799999999999997</v>
          </cell>
          <cell r="D29">
            <v>23.4</v>
          </cell>
          <cell r="E29">
            <v>58.75</v>
          </cell>
          <cell r="F29">
            <v>76</v>
          </cell>
          <cell r="G29">
            <v>47</v>
          </cell>
          <cell r="H29">
            <v>15.48</v>
          </cell>
          <cell r="I29" t="str">
            <v>N</v>
          </cell>
          <cell r="J29">
            <v>29.52</v>
          </cell>
          <cell r="K29">
            <v>0</v>
          </cell>
        </row>
        <row r="30">
          <cell r="B30">
            <v>30.418181818181822</v>
          </cell>
          <cell r="C30">
            <v>34.200000000000003</v>
          </cell>
          <cell r="D30">
            <v>23</v>
          </cell>
          <cell r="E30">
            <v>58.18181818181818</v>
          </cell>
          <cell r="F30">
            <v>73</v>
          </cell>
          <cell r="G30">
            <v>47</v>
          </cell>
          <cell r="H30">
            <v>17.28</v>
          </cell>
          <cell r="I30" t="str">
            <v>N</v>
          </cell>
          <cell r="J30">
            <v>47.88</v>
          </cell>
          <cell r="K30">
            <v>0</v>
          </cell>
        </row>
        <row r="31">
          <cell r="B31">
            <v>29.435714285714287</v>
          </cell>
          <cell r="C31">
            <v>34.5</v>
          </cell>
          <cell r="D31">
            <v>21.1</v>
          </cell>
          <cell r="E31">
            <v>62.714285714285715</v>
          </cell>
          <cell r="F31">
            <v>77</v>
          </cell>
          <cell r="G31">
            <v>50</v>
          </cell>
          <cell r="H31">
            <v>15.840000000000002</v>
          </cell>
          <cell r="I31" t="str">
            <v>N</v>
          </cell>
          <cell r="J31">
            <v>38.880000000000003</v>
          </cell>
          <cell r="K31">
            <v>0</v>
          </cell>
        </row>
        <row r="32">
          <cell r="B32">
            <v>28.150000000000002</v>
          </cell>
          <cell r="C32">
            <v>33.700000000000003</v>
          </cell>
          <cell r="D32">
            <v>23.9</v>
          </cell>
          <cell r="E32">
            <v>72.928571428571431</v>
          </cell>
          <cell r="F32">
            <v>83</v>
          </cell>
          <cell r="G32">
            <v>60</v>
          </cell>
          <cell r="H32">
            <v>14.04</v>
          </cell>
          <cell r="I32" t="str">
            <v>N</v>
          </cell>
          <cell r="J32">
            <v>44.28</v>
          </cell>
          <cell r="K32">
            <v>7.2</v>
          </cell>
        </row>
        <row r="33">
          <cell r="B33">
            <v>25.899999999999995</v>
          </cell>
          <cell r="C33">
            <v>32.200000000000003</v>
          </cell>
          <cell r="D33">
            <v>22</v>
          </cell>
          <cell r="E33">
            <v>79.333333333333329</v>
          </cell>
          <cell r="F33">
            <v>88</v>
          </cell>
          <cell r="G33">
            <v>67</v>
          </cell>
          <cell r="H33">
            <v>19.440000000000001</v>
          </cell>
          <cell r="I33" t="str">
            <v>N</v>
          </cell>
          <cell r="J33">
            <v>38.159999999999997</v>
          </cell>
          <cell r="K33">
            <v>6.8</v>
          </cell>
        </row>
        <row r="34">
          <cell r="B34">
            <v>28.207142857142856</v>
          </cell>
          <cell r="C34">
            <v>33.1</v>
          </cell>
          <cell r="D34">
            <v>22.3</v>
          </cell>
          <cell r="E34">
            <v>73.642857142857139</v>
          </cell>
          <cell r="F34">
            <v>86</v>
          </cell>
          <cell r="G34">
            <v>62</v>
          </cell>
          <cell r="H34">
            <v>14.04</v>
          </cell>
          <cell r="I34" t="str">
            <v>N</v>
          </cell>
          <cell r="J34">
            <v>38.159999999999997</v>
          </cell>
          <cell r="K34">
            <v>0.2</v>
          </cell>
        </row>
        <row r="35">
          <cell r="B35">
            <v>26.591666666666665</v>
          </cell>
          <cell r="C35">
            <v>31.1</v>
          </cell>
          <cell r="D35">
            <v>22.8</v>
          </cell>
          <cell r="E35">
            <v>75.833333333333329</v>
          </cell>
          <cell r="F35">
            <v>81</v>
          </cell>
          <cell r="G35">
            <v>66</v>
          </cell>
          <cell r="H35">
            <v>16.559999999999999</v>
          </cell>
          <cell r="I35" t="str">
            <v>N</v>
          </cell>
          <cell r="J35">
            <v>33.480000000000004</v>
          </cell>
          <cell r="K35">
            <v>29</v>
          </cell>
        </row>
        <row r="36">
          <cell r="I36" t="str">
            <v>N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 xml:space="preserve"> </v>
          </cell>
          <cell r="C5">
            <v>28.4</v>
          </cell>
          <cell r="D5">
            <v>24.6</v>
          </cell>
          <cell r="E5">
            <v>75.3</v>
          </cell>
          <cell r="F5">
            <v>86</v>
          </cell>
          <cell r="G5">
            <v>65</v>
          </cell>
          <cell r="H5">
            <v>6.12</v>
          </cell>
          <cell r="I5" t="str">
            <v>N</v>
          </cell>
          <cell r="J5">
            <v>20.16</v>
          </cell>
          <cell r="K5">
            <v>0.2</v>
          </cell>
        </row>
        <row r="6">
          <cell r="B6">
            <v>25.592857142857138</v>
          </cell>
          <cell r="C6">
            <v>27.5</v>
          </cell>
          <cell r="D6">
            <v>24.2</v>
          </cell>
          <cell r="E6">
            <v>78.785714285714292</v>
          </cell>
          <cell r="F6">
            <v>83</v>
          </cell>
          <cell r="G6">
            <v>67</v>
          </cell>
          <cell r="H6">
            <v>7.9200000000000008</v>
          </cell>
          <cell r="I6" t="str">
            <v>N</v>
          </cell>
          <cell r="J6">
            <v>29.880000000000003</v>
          </cell>
          <cell r="K6">
            <v>0.2</v>
          </cell>
        </row>
        <row r="7">
          <cell r="B7">
            <v>24.758333333333336</v>
          </cell>
          <cell r="C7">
            <v>25.9</v>
          </cell>
          <cell r="D7">
            <v>24.3</v>
          </cell>
          <cell r="E7">
            <v>87.75</v>
          </cell>
          <cell r="F7">
            <v>91</v>
          </cell>
          <cell r="G7">
            <v>82</v>
          </cell>
          <cell r="H7">
            <v>6.12</v>
          </cell>
          <cell r="I7" t="str">
            <v>N</v>
          </cell>
          <cell r="J7">
            <v>13.68</v>
          </cell>
          <cell r="K7">
            <v>0</v>
          </cell>
        </row>
        <row r="8">
          <cell r="B8">
            <v>25.766666666666666</v>
          </cell>
          <cell r="C8">
            <v>28</v>
          </cell>
          <cell r="D8">
            <v>24.6</v>
          </cell>
          <cell r="E8">
            <v>81.833333333333329</v>
          </cell>
          <cell r="F8">
            <v>88</v>
          </cell>
          <cell r="G8">
            <v>64</v>
          </cell>
          <cell r="H8">
            <v>10.44</v>
          </cell>
          <cell r="I8" t="str">
            <v>N</v>
          </cell>
          <cell r="J8">
            <v>17.64</v>
          </cell>
          <cell r="K8">
            <v>0</v>
          </cell>
        </row>
        <row r="9">
          <cell r="B9">
            <v>25.088888888888889</v>
          </cell>
          <cell r="C9">
            <v>27.3</v>
          </cell>
          <cell r="D9">
            <v>23.6</v>
          </cell>
          <cell r="E9">
            <v>85.111111111111114</v>
          </cell>
          <cell r="F9">
            <v>90</v>
          </cell>
          <cell r="G9">
            <v>74</v>
          </cell>
          <cell r="H9">
            <v>12.6</v>
          </cell>
          <cell r="I9" t="str">
            <v>N</v>
          </cell>
          <cell r="J9">
            <v>24.12</v>
          </cell>
          <cell r="K9">
            <v>10.4</v>
          </cell>
        </row>
        <row r="10">
          <cell r="B10">
            <v>23.700000000000003</v>
          </cell>
          <cell r="C10">
            <v>26.6</v>
          </cell>
          <cell r="D10">
            <v>21.8</v>
          </cell>
          <cell r="E10">
            <v>87.230769230769226</v>
          </cell>
          <cell r="F10">
            <v>92</v>
          </cell>
          <cell r="G10">
            <v>79</v>
          </cell>
          <cell r="H10">
            <v>9.3600000000000012</v>
          </cell>
          <cell r="I10" t="str">
            <v>N</v>
          </cell>
          <cell r="J10">
            <v>19.8</v>
          </cell>
          <cell r="K10">
            <v>0</v>
          </cell>
        </row>
        <row r="11">
          <cell r="B11">
            <v>24.945454545454542</v>
          </cell>
          <cell r="C11">
            <v>27.4</v>
          </cell>
          <cell r="D11">
            <v>23.5</v>
          </cell>
          <cell r="E11">
            <v>82.181818181818187</v>
          </cell>
          <cell r="F11">
            <v>89</v>
          </cell>
          <cell r="G11">
            <v>67</v>
          </cell>
          <cell r="H11">
            <v>6.48</v>
          </cell>
          <cell r="I11" t="str">
            <v>N</v>
          </cell>
          <cell r="J11">
            <v>12.24</v>
          </cell>
          <cell r="K11">
            <v>0</v>
          </cell>
        </row>
        <row r="12">
          <cell r="B12">
            <v>24.84545454545454</v>
          </cell>
          <cell r="C12">
            <v>28.5</v>
          </cell>
          <cell r="D12">
            <v>22.7</v>
          </cell>
          <cell r="E12">
            <v>82.090909090909093</v>
          </cell>
          <cell r="F12">
            <v>89</v>
          </cell>
          <cell r="G12">
            <v>67</v>
          </cell>
          <cell r="H12">
            <v>5.7600000000000007</v>
          </cell>
          <cell r="I12" t="str">
            <v>N</v>
          </cell>
          <cell r="J12">
            <v>11.16</v>
          </cell>
          <cell r="K12">
            <v>0</v>
          </cell>
        </row>
        <row r="13">
          <cell r="B13">
            <v>24.884615384615383</v>
          </cell>
          <cell r="C13">
            <v>27.8</v>
          </cell>
          <cell r="D13">
            <v>23.3</v>
          </cell>
          <cell r="E13">
            <v>78.615384615384613</v>
          </cell>
          <cell r="F13">
            <v>85</v>
          </cell>
          <cell r="G13">
            <v>61</v>
          </cell>
          <cell r="H13">
            <v>7.5600000000000005</v>
          </cell>
          <cell r="I13" t="str">
            <v>N</v>
          </cell>
          <cell r="J13">
            <v>86.039999999999992</v>
          </cell>
          <cell r="K13">
            <v>0.4</v>
          </cell>
        </row>
        <row r="14">
          <cell r="B14">
            <v>23.564705882352939</v>
          </cell>
          <cell r="C14">
            <v>25.5</v>
          </cell>
          <cell r="D14">
            <v>21.7</v>
          </cell>
          <cell r="E14">
            <v>85.235294117647058</v>
          </cell>
          <cell r="F14">
            <v>90</v>
          </cell>
          <cell r="G14">
            <v>74</v>
          </cell>
          <cell r="H14">
            <v>16.2</v>
          </cell>
          <cell r="I14" t="str">
            <v>N</v>
          </cell>
          <cell r="J14">
            <v>46.440000000000005</v>
          </cell>
          <cell r="K14">
            <v>3.4</v>
          </cell>
        </row>
        <row r="15">
          <cell r="B15">
            <v>22.985714285714288</v>
          </cell>
          <cell r="C15">
            <v>27.8</v>
          </cell>
          <cell r="D15">
            <v>21.8</v>
          </cell>
          <cell r="E15">
            <v>86.214285714285708</v>
          </cell>
          <cell r="F15">
            <v>91</v>
          </cell>
          <cell r="G15">
            <v>65</v>
          </cell>
          <cell r="H15">
            <v>7.2</v>
          </cell>
          <cell r="I15" t="str">
            <v>N</v>
          </cell>
          <cell r="J15">
            <v>16.920000000000002</v>
          </cell>
          <cell r="K15">
            <v>0</v>
          </cell>
        </row>
        <row r="16">
          <cell r="B16">
            <v>23.607692307692311</v>
          </cell>
          <cell r="C16">
            <v>26.1</v>
          </cell>
          <cell r="D16">
            <v>21.7</v>
          </cell>
          <cell r="E16">
            <v>85.307692307692307</v>
          </cell>
          <cell r="F16">
            <v>92</v>
          </cell>
          <cell r="G16">
            <v>71</v>
          </cell>
          <cell r="H16">
            <v>5.7600000000000007</v>
          </cell>
          <cell r="I16" t="str">
            <v>N</v>
          </cell>
          <cell r="J16">
            <v>12.6</v>
          </cell>
          <cell r="K16">
            <v>0</v>
          </cell>
        </row>
        <row r="17">
          <cell r="B17">
            <v>23.883333333333336</v>
          </cell>
          <cell r="C17">
            <v>26.6</v>
          </cell>
          <cell r="D17">
            <v>22.1</v>
          </cell>
          <cell r="E17">
            <v>85.75</v>
          </cell>
          <cell r="F17">
            <v>92</v>
          </cell>
          <cell r="G17">
            <v>72</v>
          </cell>
          <cell r="H17">
            <v>5.04</v>
          </cell>
          <cell r="I17" t="str">
            <v>N</v>
          </cell>
          <cell r="J17">
            <v>11.520000000000001</v>
          </cell>
          <cell r="K17">
            <v>0</v>
          </cell>
        </row>
        <row r="18">
          <cell r="B18">
            <v>24.369230769230771</v>
          </cell>
          <cell r="C18">
            <v>27.5</v>
          </cell>
          <cell r="D18">
            <v>22.6</v>
          </cell>
          <cell r="E18">
            <v>83.538461538461533</v>
          </cell>
          <cell r="F18">
            <v>90</v>
          </cell>
          <cell r="G18">
            <v>71</v>
          </cell>
          <cell r="H18">
            <v>7.9200000000000008</v>
          </cell>
          <cell r="I18" t="str">
            <v>N</v>
          </cell>
          <cell r="J18">
            <v>14.76</v>
          </cell>
          <cell r="K18">
            <v>0</v>
          </cell>
        </row>
        <row r="19">
          <cell r="B19">
            <v>23.746666666666663</v>
          </cell>
          <cell r="C19">
            <v>25.7</v>
          </cell>
          <cell r="D19">
            <v>22</v>
          </cell>
          <cell r="E19">
            <v>88.4</v>
          </cell>
          <cell r="F19">
            <v>93</v>
          </cell>
          <cell r="G19">
            <v>82</v>
          </cell>
          <cell r="H19">
            <v>12.6</v>
          </cell>
          <cell r="I19" t="str">
            <v>N</v>
          </cell>
          <cell r="J19">
            <v>24.12</v>
          </cell>
          <cell r="K19">
            <v>0.8</v>
          </cell>
        </row>
        <row r="20">
          <cell r="B20">
            <v>23.791666666666668</v>
          </cell>
          <cell r="C20">
            <v>25.7</v>
          </cell>
          <cell r="D20">
            <v>22.8</v>
          </cell>
          <cell r="E20">
            <v>90.25</v>
          </cell>
          <cell r="F20">
            <v>93</v>
          </cell>
          <cell r="G20">
            <v>87</v>
          </cell>
          <cell r="H20">
            <v>5.7600000000000007</v>
          </cell>
          <cell r="I20" t="str">
            <v>N</v>
          </cell>
          <cell r="J20">
            <v>16.2</v>
          </cell>
          <cell r="K20">
            <v>0</v>
          </cell>
        </row>
        <row r="21">
          <cell r="B21">
            <v>24.790909090909089</v>
          </cell>
          <cell r="C21">
            <v>27.5</v>
          </cell>
          <cell r="D21">
            <v>23.3</v>
          </cell>
          <cell r="E21">
            <v>80.909090909090907</v>
          </cell>
          <cell r="F21">
            <v>88</v>
          </cell>
          <cell r="G21">
            <v>62</v>
          </cell>
          <cell r="H21">
            <v>6.48</v>
          </cell>
          <cell r="I21" t="str">
            <v>N</v>
          </cell>
          <cell r="J21">
            <v>21.96</v>
          </cell>
          <cell r="K21">
            <v>0</v>
          </cell>
        </row>
        <row r="22">
          <cell r="B22">
            <v>25.172727272727272</v>
          </cell>
          <cell r="C22">
            <v>28</v>
          </cell>
          <cell r="D22">
            <v>23.5</v>
          </cell>
          <cell r="E22">
            <v>79.454545454545453</v>
          </cell>
          <cell r="F22">
            <v>87</v>
          </cell>
          <cell r="G22">
            <v>66</v>
          </cell>
          <cell r="H22">
            <v>6.84</v>
          </cell>
          <cell r="I22" t="str">
            <v>N</v>
          </cell>
          <cell r="J22">
            <v>14.04</v>
          </cell>
          <cell r="K22">
            <v>0</v>
          </cell>
        </row>
        <row r="23">
          <cell r="B23">
            <v>26.091666666666669</v>
          </cell>
          <cell r="C23">
            <v>28.4</v>
          </cell>
          <cell r="D23">
            <v>24.5</v>
          </cell>
          <cell r="E23">
            <v>79.416666666666671</v>
          </cell>
          <cell r="F23">
            <v>87</v>
          </cell>
          <cell r="G23">
            <v>64</v>
          </cell>
          <cell r="H23">
            <v>3.6</v>
          </cell>
          <cell r="I23" t="str">
            <v>N</v>
          </cell>
          <cell r="J23">
            <v>27</v>
          </cell>
          <cell r="K23">
            <v>0</v>
          </cell>
        </row>
        <row r="24">
          <cell r="B24">
            <v>25.32</v>
          </cell>
          <cell r="C24">
            <v>28.1</v>
          </cell>
          <cell r="D24">
            <v>24</v>
          </cell>
          <cell r="E24">
            <v>85.1</v>
          </cell>
          <cell r="F24">
            <v>90</v>
          </cell>
          <cell r="G24">
            <v>77</v>
          </cell>
          <cell r="H24">
            <v>3.24</v>
          </cell>
          <cell r="I24" t="str">
            <v>N</v>
          </cell>
          <cell r="J24">
            <v>6.12</v>
          </cell>
          <cell r="K24">
            <v>0</v>
          </cell>
        </row>
        <row r="25">
          <cell r="B25">
            <v>25.908333333333331</v>
          </cell>
          <cell r="C25">
            <v>28</v>
          </cell>
          <cell r="D25">
            <v>24.7</v>
          </cell>
          <cell r="E25">
            <v>77.833333333333329</v>
          </cell>
          <cell r="F25">
            <v>83</v>
          </cell>
          <cell r="G25">
            <v>67</v>
          </cell>
          <cell r="H25">
            <v>12.24</v>
          </cell>
          <cell r="I25" t="str">
            <v>N</v>
          </cell>
          <cell r="J25">
            <v>24.840000000000003</v>
          </cell>
          <cell r="K25">
            <v>0</v>
          </cell>
        </row>
        <row r="26">
          <cell r="B26">
            <v>25.158333333333335</v>
          </cell>
          <cell r="C26">
            <v>26.3</v>
          </cell>
          <cell r="D26">
            <v>24.2</v>
          </cell>
          <cell r="E26">
            <v>85.75</v>
          </cell>
          <cell r="F26">
            <v>89</v>
          </cell>
          <cell r="G26">
            <v>81</v>
          </cell>
          <cell r="H26">
            <v>11.16</v>
          </cell>
          <cell r="I26" t="str">
            <v>N</v>
          </cell>
          <cell r="J26">
            <v>24.48</v>
          </cell>
          <cell r="K26">
            <v>0</v>
          </cell>
        </row>
        <row r="27">
          <cell r="B27">
            <v>25.850000000000005</v>
          </cell>
          <cell r="C27">
            <v>27</v>
          </cell>
          <cell r="D27">
            <v>24.9</v>
          </cell>
          <cell r="E27">
            <v>87.416666666666671</v>
          </cell>
          <cell r="F27">
            <v>91</v>
          </cell>
          <cell r="G27">
            <v>68</v>
          </cell>
          <cell r="H27">
            <v>6.84</v>
          </cell>
          <cell r="I27" t="str">
            <v>N</v>
          </cell>
          <cell r="J27">
            <v>14.4</v>
          </cell>
          <cell r="K27">
            <v>0.4</v>
          </cell>
        </row>
        <row r="28">
          <cell r="B28">
            <v>24.674999999999997</v>
          </cell>
          <cell r="C28">
            <v>26.1</v>
          </cell>
          <cell r="D28">
            <v>23.1</v>
          </cell>
          <cell r="E28">
            <v>81.583333333333329</v>
          </cell>
          <cell r="F28">
            <v>87</v>
          </cell>
          <cell r="G28">
            <v>69</v>
          </cell>
          <cell r="H28">
            <v>6.84</v>
          </cell>
          <cell r="I28" t="str">
            <v>N</v>
          </cell>
          <cell r="J28">
            <v>18</v>
          </cell>
          <cell r="K28">
            <v>0</v>
          </cell>
        </row>
        <row r="29">
          <cell r="B29">
            <v>26.155555555555555</v>
          </cell>
          <cell r="C29">
            <v>27.4</v>
          </cell>
          <cell r="D29">
            <v>25.1</v>
          </cell>
          <cell r="E29">
            <v>82</v>
          </cell>
          <cell r="F29">
            <v>86</v>
          </cell>
          <cell r="G29">
            <v>75</v>
          </cell>
          <cell r="H29">
            <v>6.84</v>
          </cell>
          <cell r="I29" t="str">
            <v>N</v>
          </cell>
          <cell r="J29">
            <v>10.8</v>
          </cell>
          <cell r="K29">
            <v>0</v>
          </cell>
        </row>
        <row r="30">
          <cell r="B30">
            <v>24.041666666666668</v>
          </cell>
          <cell r="C30">
            <v>26.2</v>
          </cell>
          <cell r="D30">
            <v>22.7</v>
          </cell>
          <cell r="E30">
            <v>86.75</v>
          </cell>
          <cell r="F30">
            <v>91</v>
          </cell>
          <cell r="G30">
            <v>77</v>
          </cell>
          <cell r="H30">
            <v>5.7600000000000007</v>
          </cell>
          <cell r="I30" t="str">
            <v>N</v>
          </cell>
          <cell r="J30">
            <v>12.24</v>
          </cell>
          <cell r="K30">
            <v>0</v>
          </cell>
        </row>
        <row r="31">
          <cell r="B31">
            <v>25.626666666666669</v>
          </cell>
          <cell r="C31">
            <v>28.8</v>
          </cell>
          <cell r="D31">
            <v>23.9</v>
          </cell>
          <cell r="E31">
            <v>80.666666666666671</v>
          </cell>
          <cell r="F31">
            <v>89</v>
          </cell>
          <cell r="G31">
            <v>63</v>
          </cell>
          <cell r="H31">
            <v>8.2799999999999994</v>
          </cell>
          <cell r="I31" t="str">
            <v>N</v>
          </cell>
          <cell r="J31">
            <v>20.52</v>
          </cell>
          <cell r="K31">
            <v>7.2</v>
          </cell>
        </row>
        <row r="32">
          <cell r="B32">
            <v>24.850000000000005</v>
          </cell>
          <cell r="C32">
            <v>27.2</v>
          </cell>
          <cell r="D32">
            <v>23.8</v>
          </cell>
          <cell r="E32">
            <v>86.6875</v>
          </cell>
          <cell r="F32">
            <v>91</v>
          </cell>
          <cell r="G32">
            <v>71</v>
          </cell>
          <cell r="H32">
            <v>7.2</v>
          </cell>
          <cell r="I32" t="str">
            <v>N</v>
          </cell>
          <cell r="J32">
            <v>20.88</v>
          </cell>
          <cell r="K32">
            <v>0.4</v>
          </cell>
        </row>
        <row r="33">
          <cell r="B33">
            <v>24.9</v>
          </cell>
          <cell r="C33">
            <v>27.4</v>
          </cell>
          <cell r="D33">
            <v>23.3</v>
          </cell>
          <cell r="E33">
            <v>82.833333333333329</v>
          </cell>
          <cell r="F33">
            <v>87</v>
          </cell>
          <cell r="G33">
            <v>75</v>
          </cell>
          <cell r="H33">
            <v>7.2</v>
          </cell>
          <cell r="I33" t="str">
            <v>N</v>
          </cell>
          <cell r="J33">
            <v>19.440000000000001</v>
          </cell>
          <cell r="K33">
            <v>0</v>
          </cell>
        </row>
        <row r="34">
          <cell r="B34">
            <v>24.294444444444441</v>
          </cell>
          <cell r="C34">
            <v>27.2</v>
          </cell>
          <cell r="D34">
            <v>23.5</v>
          </cell>
          <cell r="E34">
            <v>84.833333333333329</v>
          </cell>
          <cell r="F34">
            <v>91</v>
          </cell>
          <cell r="G34">
            <v>70</v>
          </cell>
          <cell r="H34">
            <v>12.24</v>
          </cell>
          <cell r="I34" t="str">
            <v>N</v>
          </cell>
          <cell r="J34">
            <v>69.48</v>
          </cell>
          <cell r="K34">
            <v>36.4</v>
          </cell>
        </row>
        <row r="35">
          <cell r="B35">
            <v>23.392307692307693</v>
          </cell>
          <cell r="C35">
            <v>24.9</v>
          </cell>
          <cell r="D35">
            <v>22.8</v>
          </cell>
          <cell r="E35">
            <v>88.769230769230774</v>
          </cell>
          <cell r="F35">
            <v>92</v>
          </cell>
          <cell r="G35">
            <v>86</v>
          </cell>
          <cell r="H35">
            <v>5.04</v>
          </cell>
          <cell r="I35" t="str">
            <v>N</v>
          </cell>
          <cell r="J35">
            <v>14.04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24.537500000000005</v>
          </cell>
          <cell r="C5">
            <v>31.7</v>
          </cell>
          <cell r="D5">
            <v>19.899999999999999</v>
          </cell>
          <cell r="E5">
            <v>72.541666666666671</v>
          </cell>
          <cell r="F5">
            <v>92</v>
          </cell>
          <cell r="G5">
            <v>47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>
            <v>26.591666666666665</v>
          </cell>
          <cell r="C6">
            <v>33.299999999999997</v>
          </cell>
          <cell r="D6">
            <v>21</v>
          </cell>
          <cell r="E6">
            <v>68.041666666666671</v>
          </cell>
          <cell r="F6">
            <v>91</v>
          </cell>
          <cell r="G6">
            <v>36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24.758333333333326</v>
          </cell>
          <cell r="C7">
            <v>29</v>
          </cell>
          <cell r="D7">
            <v>19.600000000000001</v>
          </cell>
          <cell r="E7">
            <v>74.625</v>
          </cell>
          <cell r="F7">
            <v>96</v>
          </cell>
          <cell r="G7">
            <v>52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>
            <v>22.170833333333334</v>
          </cell>
          <cell r="C8">
            <v>28.6</v>
          </cell>
          <cell r="D8">
            <v>19.2</v>
          </cell>
          <cell r="E8">
            <v>86.375</v>
          </cell>
          <cell r="F8">
            <v>96</v>
          </cell>
          <cell r="G8">
            <v>60</v>
          </cell>
          <cell r="H8" t="str">
            <v>*</v>
          </cell>
          <cell r="I8" t="str">
            <v>SO</v>
          </cell>
          <cell r="J8" t="str">
            <v>*</v>
          </cell>
          <cell r="K8">
            <v>0</v>
          </cell>
        </row>
        <row r="9">
          <cell r="B9">
            <v>21.970833333333331</v>
          </cell>
          <cell r="C9">
            <v>24.5</v>
          </cell>
          <cell r="D9">
            <v>20.2</v>
          </cell>
          <cell r="E9">
            <v>90.666666666666671</v>
          </cell>
          <cell r="F9">
            <v>95</v>
          </cell>
          <cell r="G9">
            <v>77</v>
          </cell>
          <cell r="H9" t="str">
            <v>*</v>
          </cell>
          <cell r="I9" t="str">
            <v>SO</v>
          </cell>
          <cell r="J9" t="str">
            <v>*</v>
          </cell>
          <cell r="K9">
            <v>0</v>
          </cell>
        </row>
        <row r="10">
          <cell r="B10">
            <v>21.8125</v>
          </cell>
          <cell r="C10">
            <v>26.7</v>
          </cell>
          <cell r="D10">
            <v>18.899999999999999</v>
          </cell>
          <cell r="E10">
            <v>84.583333333333329</v>
          </cell>
          <cell r="F10">
            <v>97</v>
          </cell>
          <cell r="G10">
            <v>58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</v>
          </cell>
        </row>
        <row r="11">
          <cell r="B11">
            <v>23.479166666666668</v>
          </cell>
          <cell r="C11">
            <v>29.5</v>
          </cell>
          <cell r="D11">
            <v>19.2</v>
          </cell>
          <cell r="E11">
            <v>73.291666666666671</v>
          </cell>
          <cell r="F11">
            <v>94</v>
          </cell>
          <cell r="G11">
            <v>45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25.570833333333336</v>
          </cell>
          <cell r="C12">
            <v>31.7</v>
          </cell>
          <cell r="D12">
            <v>19.3</v>
          </cell>
          <cell r="E12">
            <v>51.458333333333336</v>
          </cell>
          <cell r="F12">
            <v>78</v>
          </cell>
          <cell r="G12">
            <v>14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</v>
          </cell>
        </row>
        <row r="13">
          <cell r="B13">
            <v>26.666666666666671</v>
          </cell>
          <cell r="C13">
            <v>32.9</v>
          </cell>
          <cell r="D13">
            <v>19.7</v>
          </cell>
          <cell r="E13">
            <v>37.083333333333336</v>
          </cell>
          <cell r="F13">
            <v>56</v>
          </cell>
          <cell r="G13">
            <v>21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0</v>
          </cell>
        </row>
        <row r="14">
          <cell r="B14">
            <v>26.749999999999996</v>
          </cell>
          <cell r="C14">
            <v>32.700000000000003</v>
          </cell>
          <cell r="D14">
            <v>20.2</v>
          </cell>
          <cell r="E14">
            <v>41.375</v>
          </cell>
          <cell r="F14">
            <v>62</v>
          </cell>
          <cell r="G14">
            <v>23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>
            <v>26.179166666666671</v>
          </cell>
          <cell r="C15">
            <v>31.6</v>
          </cell>
          <cell r="D15">
            <v>22.1</v>
          </cell>
          <cell r="E15">
            <v>56.041666666666664</v>
          </cell>
          <cell r="F15">
            <v>73</v>
          </cell>
          <cell r="G15">
            <v>40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>
            <v>25.658333333333335</v>
          </cell>
          <cell r="C16">
            <v>31.9</v>
          </cell>
          <cell r="D16">
            <v>19.8</v>
          </cell>
          <cell r="E16">
            <v>64.708333333333329</v>
          </cell>
          <cell r="F16">
            <v>84</v>
          </cell>
          <cell r="G16">
            <v>39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</v>
          </cell>
        </row>
        <row r="17">
          <cell r="B17">
            <v>26.437500000000004</v>
          </cell>
          <cell r="C17">
            <v>32.1</v>
          </cell>
          <cell r="D17">
            <v>21.6</v>
          </cell>
          <cell r="E17">
            <v>64.416666666666671</v>
          </cell>
          <cell r="F17">
            <v>83</v>
          </cell>
          <cell r="G17">
            <v>44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0</v>
          </cell>
        </row>
        <row r="18">
          <cell r="B18">
            <v>21.670833333333324</v>
          </cell>
          <cell r="C18">
            <v>27.9</v>
          </cell>
          <cell r="D18">
            <v>18.100000000000001</v>
          </cell>
          <cell r="E18">
            <v>83.666666666666671</v>
          </cell>
          <cell r="F18">
            <v>96</v>
          </cell>
          <cell r="G18">
            <v>59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</v>
          </cell>
        </row>
        <row r="19">
          <cell r="B19">
            <v>23.474999999999998</v>
          </cell>
          <cell r="C19">
            <v>30.2</v>
          </cell>
          <cell r="D19">
            <v>18.3</v>
          </cell>
          <cell r="E19">
            <v>77.291666666666671</v>
          </cell>
          <cell r="F19">
            <v>97</v>
          </cell>
          <cell r="G19">
            <v>50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</v>
          </cell>
        </row>
        <row r="20">
          <cell r="B20">
            <v>23.891666666666666</v>
          </cell>
          <cell r="C20">
            <v>30</v>
          </cell>
          <cell r="D20">
            <v>20.3</v>
          </cell>
          <cell r="E20">
            <v>80.708333333333329</v>
          </cell>
          <cell r="F20">
            <v>96</v>
          </cell>
          <cell r="G20">
            <v>57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0.4</v>
          </cell>
        </row>
        <row r="21">
          <cell r="B21">
            <v>23.533333333333335</v>
          </cell>
          <cell r="C21">
            <v>31.2</v>
          </cell>
          <cell r="D21">
            <v>19.5</v>
          </cell>
          <cell r="E21">
            <v>84.916666666666671</v>
          </cell>
          <cell r="F21">
            <v>97</v>
          </cell>
          <cell r="G21">
            <v>56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25.200000000000003</v>
          </cell>
          <cell r="C22">
            <v>33.299999999999997</v>
          </cell>
          <cell r="D22">
            <v>19.8</v>
          </cell>
          <cell r="E22">
            <v>79.041666666666671</v>
          </cell>
          <cell r="F22">
            <v>97</v>
          </cell>
          <cell r="G22">
            <v>46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27.004166666666674</v>
          </cell>
          <cell r="C23">
            <v>33.299999999999997</v>
          </cell>
          <cell r="D23">
            <v>21.4</v>
          </cell>
          <cell r="E23">
            <v>68.25</v>
          </cell>
          <cell r="F23">
            <v>93</v>
          </cell>
          <cell r="G23">
            <v>38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>
            <v>27.875000000000011</v>
          </cell>
          <cell r="C24">
            <v>33.6</v>
          </cell>
          <cell r="D24">
            <v>23.9</v>
          </cell>
          <cell r="E24">
            <v>61.916666666666664</v>
          </cell>
          <cell r="F24">
            <v>87</v>
          </cell>
          <cell r="G24">
            <v>41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</v>
          </cell>
        </row>
        <row r="25">
          <cell r="B25">
            <v>22.891666666666666</v>
          </cell>
          <cell r="C25">
            <v>28.6</v>
          </cell>
          <cell r="D25">
            <v>21.3</v>
          </cell>
          <cell r="E25">
            <v>87.166666666666671</v>
          </cell>
          <cell r="F25">
            <v>97</v>
          </cell>
          <cell r="G25">
            <v>66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0</v>
          </cell>
        </row>
        <row r="26">
          <cell r="B26">
            <v>24.462500000000002</v>
          </cell>
          <cell r="C26">
            <v>29.9</v>
          </cell>
          <cell r="D26">
            <v>19.7</v>
          </cell>
          <cell r="E26">
            <v>73.041666666666671</v>
          </cell>
          <cell r="F26">
            <v>95</v>
          </cell>
          <cell r="G26">
            <v>51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</v>
          </cell>
        </row>
        <row r="27">
          <cell r="B27">
            <v>25.554166666666664</v>
          </cell>
          <cell r="C27">
            <v>31</v>
          </cell>
          <cell r="D27">
            <v>20.2</v>
          </cell>
          <cell r="E27">
            <v>62.583333333333336</v>
          </cell>
          <cell r="F27">
            <v>83</v>
          </cell>
          <cell r="G27">
            <v>47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25.900000000000002</v>
          </cell>
          <cell r="C28">
            <v>32.200000000000003</v>
          </cell>
          <cell r="D28">
            <v>20.7</v>
          </cell>
          <cell r="E28">
            <v>74.083333333333329</v>
          </cell>
          <cell r="F28">
            <v>91</v>
          </cell>
          <cell r="G28">
            <v>45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0.2</v>
          </cell>
        </row>
        <row r="29">
          <cell r="B29">
            <v>25.012499999999999</v>
          </cell>
          <cell r="C29">
            <v>30.1</v>
          </cell>
          <cell r="D29">
            <v>20.399999999999999</v>
          </cell>
          <cell r="E29">
            <v>67.833333333333329</v>
          </cell>
          <cell r="F29">
            <v>88</v>
          </cell>
          <cell r="G29">
            <v>40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>
            <v>24.954166666666669</v>
          </cell>
          <cell r="C30">
            <v>30.4</v>
          </cell>
          <cell r="D30">
            <v>19.899999999999999</v>
          </cell>
          <cell r="E30">
            <v>60.791666666666664</v>
          </cell>
          <cell r="F30">
            <v>73</v>
          </cell>
          <cell r="G30">
            <v>39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</v>
          </cell>
        </row>
        <row r="31">
          <cell r="B31">
            <v>25.7</v>
          </cell>
          <cell r="C31">
            <v>32.1</v>
          </cell>
          <cell r="D31">
            <v>19.7</v>
          </cell>
          <cell r="E31">
            <v>61.791666666666664</v>
          </cell>
          <cell r="F31">
            <v>80</v>
          </cell>
          <cell r="G31">
            <v>42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0.2</v>
          </cell>
        </row>
        <row r="32">
          <cell r="B32">
            <v>26.366666666666664</v>
          </cell>
          <cell r="C32">
            <v>32.4</v>
          </cell>
          <cell r="D32">
            <v>21.2</v>
          </cell>
          <cell r="E32">
            <v>69.708333333333329</v>
          </cell>
          <cell r="F32">
            <v>92</v>
          </cell>
          <cell r="G32">
            <v>45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24.549999999999997</v>
          </cell>
          <cell r="C33">
            <v>28.8</v>
          </cell>
          <cell r="D33">
            <v>20.399999999999999</v>
          </cell>
          <cell r="E33">
            <v>79.666666666666671</v>
          </cell>
          <cell r="F33">
            <v>95</v>
          </cell>
          <cell r="G33">
            <v>58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</v>
          </cell>
        </row>
        <row r="34">
          <cell r="B34">
            <v>24.954166666666666</v>
          </cell>
          <cell r="C34">
            <v>32</v>
          </cell>
          <cell r="D34">
            <v>20</v>
          </cell>
          <cell r="E34">
            <v>76.791666666666671</v>
          </cell>
          <cell r="F34">
            <v>95</v>
          </cell>
          <cell r="G34">
            <v>48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B35">
            <v>24.454166666666666</v>
          </cell>
          <cell r="C35">
            <v>27.9</v>
          </cell>
          <cell r="D35">
            <v>22.5</v>
          </cell>
          <cell r="E35">
            <v>76.458333333333329</v>
          </cell>
          <cell r="F35">
            <v>92</v>
          </cell>
          <cell r="G35">
            <v>63</v>
          </cell>
          <cell r="H35" t="str">
            <v>*</v>
          </cell>
          <cell r="I35" t="str">
            <v>SO</v>
          </cell>
          <cell r="J35" t="str">
            <v>*</v>
          </cell>
          <cell r="K35">
            <v>0</v>
          </cell>
        </row>
        <row r="36">
          <cell r="I36" t="str">
            <v>SO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28.938461538461532</v>
          </cell>
          <cell r="C8">
            <v>35.5</v>
          </cell>
          <cell r="D8">
            <v>25.1</v>
          </cell>
          <cell r="E8">
            <v>71.84615384615384</v>
          </cell>
          <cell r="F8">
            <v>89</v>
          </cell>
          <cell r="G8">
            <v>43</v>
          </cell>
          <cell r="H8">
            <v>10.8</v>
          </cell>
          <cell r="I8" t="str">
            <v>L</v>
          </cell>
          <cell r="J8">
            <v>58.680000000000007</v>
          </cell>
          <cell r="K8">
            <v>0</v>
          </cell>
        </row>
        <row r="9">
          <cell r="B9">
            <v>23.520833333333339</v>
          </cell>
          <cell r="C9">
            <v>25.2</v>
          </cell>
          <cell r="D9">
            <v>22</v>
          </cell>
          <cell r="E9">
            <v>90.125</v>
          </cell>
          <cell r="F9">
            <v>93</v>
          </cell>
          <cell r="G9">
            <v>78</v>
          </cell>
          <cell r="H9">
            <v>15.120000000000001</v>
          </cell>
          <cell r="I9" t="str">
            <v>L</v>
          </cell>
          <cell r="J9">
            <v>36.72</v>
          </cell>
          <cell r="K9">
            <v>0</v>
          </cell>
        </row>
        <row r="10">
          <cell r="B10">
            <v>24.675000000000001</v>
          </cell>
          <cell r="C10">
            <v>30.1</v>
          </cell>
          <cell r="D10">
            <v>21.3</v>
          </cell>
          <cell r="E10">
            <v>71.291666666666671</v>
          </cell>
          <cell r="F10">
            <v>92</v>
          </cell>
          <cell r="G10">
            <v>41</v>
          </cell>
          <cell r="H10">
            <v>14.76</v>
          </cell>
          <cell r="I10" t="str">
            <v>L</v>
          </cell>
          <cell r="J10">
            <v>30.240000000000002</v>
          </cell>
          <cell r="K10">
            <v>0</v>
          </cell>
        </row>
        <row r="11">
          <cell r="B11">
            <v>26.074999999999992</v>
          </cell>
          <cell r="C11">
            <v>33.5</v>
          </cell>
          <cell r="D11">
            <v>20</v>
          </cell>
          <cell r="E11">
            <v>63.166666666666664</v>
          </cell>
          <cell r="F11">
            <v>87</v>
          </cell>
          <cell r="G11">
            <v>34</v>
          </cell>
          <cell r="H11">
            <v>11.520000000000001</v>
          </cell>
          <cell r="I11" t="str">
            <v>L</v>
          </cell>
          <cell r="J11">
            <v>24.840000000000003</v>
          </cell>
          <cell r="K11">
            <v>0</v>
          </cell>
        </row>
        <row r="12">
          <cell r="B12">
            <v>23.285714285714288</v>
          </cell>
          <cell r="C12">
            <v>28.3</v>
          </cell>
          <cell r="D12">
            <v>20.9</v>
          </cell>
          <cell r="E12">
            <v>72.285714285714292</v>
          </cell>
          <cell r="F12">
            <v>82</v>
          </cell>
          <cell r="G12">
            <v>53</v>
          </cell>
          <cell r="H12">
            <v>6.12</v>
          </cell>
          <cell r="I12" t="str">
            <v>L</v>
          </cell>
          <cell r="J12">
            <v>15.840000000000002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31.758333333333336</v>
          </cell>
          <cell r="C19">
            <v>34.799999999999997</v>
          </cell>
          <cell r="D19">
            <v>23.8</v>
          </cell>
          <cell r="E19">
            <v>53.583333333333336</v>
          </cell>
          <cell r="F19">
            <v>82</v>
          </cell>
          <cell r="G19">
            <v>43</v>
          </cell>
          <cell r="H19">
            <v>12.24</v>
          </cell>
          <cell r="I19" t="str">
            <v>L</v>
          </cell>
          <cell r="J19">
            <v>26.28</v>
          </cell>
          <cell r="K19">
            <v>0</v>
          </cell>
        </row>
        <row r="20">
          <cell r="B20">
            <v>27.987499999999997</v>
          </cell>
          <cell r="C20">
            <v>35</v>
          </cell>
          <cell r="D20">
            <v>24.1</v>
          </cell>
          <cell r="E20">
            <v>71.458333333333329</v>
          </cell>
          <cell r="F20">
            <v>92</v>
          </cell>
          <cell r="G20">
            <v>40</v>
          </cell>
          <cell r="H20">
            <v>17.28</v>
          </cell>
          <cell r="I20" t="str">
            <v>L</v>
          </cell>
          <cell r="J20">
            <v>33.480000000000004</v>
          </cell>
          <cell r="K20">
            <v>0</v>
          </cell>
        </row>
        <row r="21">
          <cell r="B21">
            <v>27.275000000000002</v>
          </cell>
          <cell r="C21">
            <v>34.4</v>
          </cell>
          <cell r="D21">
            <v>23.2</v>
          </cell>
          <cell r="E21">
            <v>77.5</v>
          </cell>
          <cell r="F21">
            <v>94</v>
          </cell>
          <cell r="G21">
            <v>47</v>
          </cell>
          <cell r="H21">
            <v>7.9200000000000008</v>
          </cell>
          <cell r="I21" t="str">
            <v>L</v>
          </cell>
          <cell r="J21">
            <v>23.400000000000002</v>
          </cell>
          <cell r="K21">
            <v>0</v>
          </cell>
        </row>
        <row r="22">
          <cell r="B22">
            <v>27.585714285714285</v>
          </cell>
          <cell r="C22">
            <v>30.7</v>
          </cell>
          <cell r="D22">
            <v>26</v>
          </cell>
          <cell r="E22">
            <v>76.571428571428569</v>
          </cell>
          <cell r="F22">
            <v>84</v>
          </cell>
          <cell r="G22">
            <v>64</v>
          </cell>
          <cell r="H22">
            <v>4.32</v>
          </cell>
          <cell r="I22" t="str">
            <v>L</v>
          </cell>
          <cell r="J22">
            <v>9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33.86666666666666</v>
          </cell>
          <cell r="C27">
            <v>37.200000000000003</v>
          </cell>
          <cell r="D27">
            <v>26.2</v>
          </cell>
          <cell r="E27">
            <v>41</v>
          </cell>
          <cell r="F27">
            <v>62</v>
          </cell>
          <cell r="G27">
            <v>31</v>
          </cell>
          <cell r="H27">
            <v>11.879999999999999</v>
          </cell>
          <cell r="I27" t="str">
            <v>L</v>
          </cell>
          <cell r="J27">
            <v>24.840000000000003</v>
          </cell>
          <cell r="K27">
            <v>0</v>
          </cell>
        </row>
        <row r="28">
          <cell r="B28">
            <v>31.49166666666666</v>
          </cell>
          <cell r="C28">
            <v>39.200000000000003</v>
          </cell>
          <cell r="D28">
            <v>25.7</v>
          </cell>
          <cell r="E28">
            <v>55.958333333333336</v>
          </cell>
          <cell r="F28">
            <v>80</v>
          </cell>
          <cell r="G28">
            <v>28</v>
          </cell>
          <cell r="H28">
            <v>10.08</v>
          </cell>
          <cell r="I28" t="str">
            <v>L</v>
          </cell>
          <cell r="J28">
            <v>31.319999999999997</v>
          </cell>
          <cell r="K28">
            <v>0</v>
          </cell>
        </row>
        <row r="29">
          <cell r="B29">
            <v>31.004166666666674</v>
          </cell>
          <cell r="C29">
            <v>38</v>
          </cell>
          <cell r="D29">
            <v>24.2</v>
          </cell>
          <cell r="E29">
            <v>54.208333333333336</v>
          </cell>
          <cell r="F29">
            <v>85</v>
          </cell>
          <cell r="G29">
            <v>30</v>
          </cell>
          <cell r="H29">
            <v>12.24</v>
          </cell>
          <cell r="I29" t="str">
            <v>L</v>
          </cell>
          <cell r="J29">
            <v>30.6</v>
          </cell>
          <cell r="K29">
            <v>0</v>
          </cell>
        </row>
        <row r="30">
          <cell r="B30">
            <v>29.866666666666664</v>
          </cell>
          <cell r="C30">
            <v>32.1</v>
          </cell>
          <cell r="D30">
            <v>29.2</v>
          </cell>
          <cell r="E30">
            <v>54.666666666666664</v>
          </cell>
          <cell r="F30">
            <v>59</v>
          </cell>
          <cell r="G30">
            <v>47</v>
          </cell>
          <cell r="H30">
            <v>6.84</v>
          </cell>
          <cell r="I30" t="str">
            <v>L</v>
          </cell>
          <cell r="J30">
            <v>18.36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L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26.266666666666662</v>
          </cell>
          <cell r="C5">
            <v>37.299999999999997</v>
          </cell>
          <cell r="D5">
            <v>22.4</v>
          </cell>
          <cell r="E5">
            <v>73.75</v>
          </cell>
          <cell r="F5">
            <v>96</v>
          </cell>
          <cell r="G5">
            <v>35</v>
          </cell>
          <cell r="H5">
            <v>12.96</v>
          </cell>
          <cell r="I5" t="str">
            <v>SO</v>
          </cell>
          <cell r="J5">
            <v>74.52</v>
          </cell>
          <cell r="K5">
            <v>7.2</v>
          </cell>
        </row>
        <row r="6">
          <cell r="B6">
            <v>26.758333333333329</v>
          </cell>
          <cell r="C6">
            <v>35.6</v>
          </cell>
          <cell r="D6">
            <v>21.6</v>
          </cell>
          <cell r="E6">
            <v>74.458333333333329</v>
          </cell>
          <cell r="F6">
            <v>98</v>
          </cell>
          <cell r="G6">
            <v>30</v>
          </cell>
          <cell r="H6">
            <v>21.96</v>
          </cell>
          <cell r="I6" t="str">
            <v>NE</v>
          </cell>
          <cell r="J6">
            <v>54</v>
          </cell>
          <cell r="K6">
            <v>0.4</v>
          </cell>
        </row>
        <row r="7">
          <cell r="B7">
            <v>25.320833333333336</v>
          </cell>
          <cell r="C7">
            <v>32.4</v>
          </cell>
          <cell r="D7">
            <v>21.2</v>
          </cell>
          <cell r="E7">
            <v>77.458333333333329</v>
          </cell>
          <cell r="F7">
            <v>96</v>
          </cell>
          <cell r="G7">
            <v>54</v>
          </cell>
          <cell r="H7">
            <v>28.44</v>
          </cell>
          <cell r="I7" t="str">
            <v>N</v>
          </cell>
          <cell r="J7">
            <v>62.28</v>
          </cell>
          <cell r="K7">
            <v>12.4</v>
          </cell>
        </row>
        <row r="8">
          <cell r="B8">
            <v>25.025000000000002</v>
          </cell>
          <cell r="C8">
            <v>33</v>
          </cell>
          <cell r="D8">
            <v>20.7</v>
          </cell>
          <cell r="E8">
            <v>81.5</v>
          </cell>
          <cell r="F8">
            <v>97</v>
          </cell>
          <cell r="G8">
            <v>47</v>
          </cell>
          <cell r="H8">
            <v>16.559999999999999</v>
          </cell>
          <cell r="I8" t="str">
            <v>NO</v>
          </cell>
          <cell r="J8">
            <v>41.04</v>
          </cell>
          <cell r="K8">
            <v>20.8</v>
          </cell>
        </row>
        <row r="9">
          <cell r="B9">
            <v>23.495833333333337</v>
          </cell>
          <cell r="C9">
            <v>27.8</v>
          </cell>
          <cell r="D9">
            <v>20.5</v>
          </cell>
          <cell r="E9">
            <v>86.458333333333329</v>
          </cell>
          <cell r="F9">
            <v>98</v>
          </cell>
          <cell r="G9">
            <v>62</v>
          </cell>
          <cell r="H9">
            <v>13.68</v>
          </cell>
          <cell r="I9" t="str">
            <v>NO</v>
          </cell>
          <cell r="J9">
            <v>30.6</v>
          </cell>
          <cell r="K9">
            <v>19.2</v>
          </cell>
        </row>
        <row r="10">
          <cell r="B10">
            <v>25.108333333333334</v>
          </cell>
          <cell r="C10">
            <v>32.4</v>
          </cell>
          <cell r="D10">
            <v>20.9</v>
          </cell>
          <cell r="E10">
            <v>79.875</v>
          </cell>
          <cell r="F10">
            <v>97</v>
          </cell>
          <cell r="G10">
            <v>49</v>
          </cell>
          <cell r="H10">
            <v>17.64</v>
          </cell>
          <cell r="I10" t="str">
            <v>NO</v>
          </cell>
          <cell r="J10">
            <v>34.56</v>
          </cell>
          <cell r="K10">
            <v>0</v>
          </cell>
        </row>
        <row r="11">
          <cell r="B11">
            <v>25.645833333333332</v>
          </cell>
          <cell r="C11">
            <v>32</v>
          </cell>
          <cell r="D11">
            <v>22.2</v>
          </cell>
          <cell r="E11">
            <v>81.333333333333329</v>
          </cell>
          <cell r="F11">
            <v>97</v>
          </cell>
          <cell r="G11">
            <v>52</v>
          </cell>
          <cell r="H11">
            <v>25.2</v>
          </cell>
          <cell r="I11" t="str">
            <v>O</v>
          </cell>
          <cell r="J11">
            <v>48.6</v>
          </cell>
          <cell r="K11">
            <v>1</v>
          </cell>
        </row>
        <row r="12">
          <cell r="B12">
            <v>25.666666666666661</v>
          </cell>
          <cell r="C12">
            <v>32.700000000000003</v>
          </cell>
          <cell r="D12">
            <v>20.2</v>
          </cell>
          <cell r="E12">
            <v>75.916666666666671</v>
          </cell>
          <cell r="F12">
            <v>98</v>
          </cell>
          <cell r="G12">
            <v>43</v>
          </cell>
          <cell r="H12">
            <v>11.879999999999999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27.1875</v>
          </cell>
          <cell r="C13">
            <v>34.700000000000003</v>
          </cell>
          <cell r="D13">
            <v>19.7</v>
          </cell>
          <cell r="E13">
            <v>58.583333333333336</v>
          </cell>
          <cell r="F13">
            <v>95</v>
          </cell>
          <cell r="G13">
            <v>27</v>
          </cell>
          <cell r="H13">
            <v>9.3600000000000012</v>
          </cell>
          <cell r="I13" t="str">
            <v>S</v>
          </cell>
          <cell r="J13">
            <v>24.12</v>
          </cell>
          <cell r="K13">
            <v>0</v>
          </cell>
        </row>
        <row r="14">
          <cell r="B14">
            <v>27.154166666666672</v>
          </cell>
          <cell r="C14">
            <v>36</v>
          </cell>
          <cell r="D14">
            <v>19.8</v>
          </cell>
          <cell r="E14">
            <v>50.333333333333336</v>
          </cell>
          <cell r="F14">
            <v>81</v>
          </cell>
          <cell r="G14">
            <v>26</v>
          </cell>
          <cell r="H14">
            <v>26.28</v>
          </cell>
          <cell r="I14" t="str">
            <v>NO</v>
          </cell>
          <cell r="J14">
            <v>66.600000000000009</v>
          </cell>
          <cell r="K14">
            <v>0</v>
          </cell>
        </row>
        <row r="15">
          <cell r="B15">
            <v>26.245833333333334</v>
          </cell>
          <cell r="C15">
            <v>32.700000000000003</v>
          </cell>
          <cell r="D15">
            <v>20.8</v>
          </cell>
          <cell r="E15">
            <v>61.041666666666664</v>
          </cell>
          <cell r="F15">
            <v>84</v>
          </cell>
          <cell r="G15">
            <v>40</v>
          </cell>
          <cell r="H15">
            <v>19.079999999999998</v>
          </cell>
          <cell r="I15" t="str">
            <v>N</v>
          </cell>
          <cell r="J15">
            <v>42.480000000000004</v>
          </cell>
          <cell r="K15">
            <v>0</v>
          </cell>
        </row>
        <row r="16">
          <cell r="B16">
            <v>26.825000000000003</v>
          </cell>
          <cell r="C16">
            <v>34.200000000000003</v>
          </cell>
          <cell r="D16">
            <v>21.5</v>
          </cell>
          <cell r="E16">
            <v>66.083333333333329</v>
          </cell>
          <cell r="F16">
            <v>89</v>
          </cell>
          <cell r="G16">
            <v>37</v>
          </cell>
          <cell r="H16">
            <v>20.16</v>
          </cell>
          <cell r="I16" t="str">
            <v>N</v>
          </cell>
          <cell r="J16">
            <v>32.76</v>
          </cell>
          <cell r="K16">
            <v>0</v>
          </cell>
        </row>
        <row r="17">
          <cell r="B17">
            <v>26.695833333333336</v>
          </cell>
          <cell r="C17">
            <v>32.9</v>
          </cell>
          <cell r="D17">
            <v>22.5</v>
          </cell>
          <cell r="E17">
            <v>72.583333333333329</v>
          </cell>
          <cell r="F17">
            <v>91</v>
          </cell>
          <cell r="G17">
            <v>47</v>
          </cell>
          <cell r="H17">
            <v>21.240000000000002</v>
          </cell>
          <cell r="I17" t="str">
            <v>N</v>
          </cell>
          <cell r="J17">
            <v>73.8</v>
          </cell>
          <cell r="K17">
            <v>3.2</v>
          </cell>
        </row>
        <row r="18">
          <cell r="B18">
            <v>24.316666666666666</v>
          </cell>
          <cell r="C18">
            <v>27.6</v>
          </cell>
          <cell r="D18">
            <v>21.2</v>
          </cell>
          <cell r="E18">
            <v>81.625</v>
          </cell>
          <cell r="F18">
            <v>94</v>
          </cell>
          <cell r="G18">
            <v>64</v>
          </cell>
          <cell r="H18">
            <v>20.88</v>
          </cell>
          <cell r="I18" t="str">
            <v>N</v>
          </cell>
          <cell r="J18">
            <v>45</v>
          </cell>
          <cell r="K18">
            <v>2</v>
          </cell>
        </row>
        <row r="19">
          <cell r="B19">
            <v>26.900000000000002</v>
          </cell>
          <cell r="C19">
            <v>35.4</v>
          </cell>
          <cell r="D19">
            <v>21.1</v>
          </cell>
          <cell r="E19">
            <v>74.208333333333329</v>
          </cell>
          <cell r="F19">
            <v>97</v>
          </cell>
          <cell r="H19">
            <v>17.64</v>
          </cell>
          <cell r="I19" t="str">
            <v>NO</v>
          </cell>
          <cell r="J19">
            <v>38.519999999999996</v>
          </cell>
          <cell r="K19">
            <v>0.8</v>
          </cell>
        </row>
        <row r="20">
          <cell r="B20">
            <v>26.183333333333326</v>
          </cell>
          <cell r="C20">
            <v>35.1</v>
          </cell>
          <cell r="D20">
            <v>21.7</v>
          </cell>
          <cell r="E20">
            <v>76.166666666666671</v>
          </cell>
          <cell r="F20">
            <v>96</v>
          </cell>
          <cell r="G20">
            <v>40</v>
          </cell>
          <cell r="H20">
            <v>13.32</v>
          </cell>
          <cell r="I20" t="str">
            <v>N</v>
          </cell>
          <cell r="J20">
            <v>50.4</v>
          </cell>
          <cell r="K20">
            <v>3.8000000000000003</v>
          </cell>
        </row>
        <row r="21">
          <cell r="B21">
            <v>26.741666666666671</v>
          </cell>
          <cell r="C21">
            <v>35.200000000000003</v>
          </cell>
          <cell r="D21">
            <v>21.4</v>
          </cell>
          <cell r="E21">
            <v>72.5</v>
          </cell>
          <cell r="F21">
            <v>96</v>
          </cell>
          <cell r="G21">
            <v>40</v>
          </cell>
          <cell r="H21">
            <v>36</v>
          </cell>
          <cell r="I21" t="str">
            <v>NE</v>
          </cell>
          <cell r="J21">
            <v>63.72</v>
          </cell>
          <cell r="K21">
            <v>8.2000000000000011</v>
          </cell>
        </row>
        <row r="22">
          <cell r="B22">
            <v>27.150000000000006</v>
          </cell>
          <cell r="C22">
            <v>35.9</v>
          </cell>
          <cell r="D22">
            <v>22.2</v>
          </cell>
          <cell r="E22">
            <v>75.166666666666671</v>
          </cell>
          <cell r="F22">
            <v>97</v>
          </cell>
          <cell r="G22">
            <v>43</v>
          </cell>
          <cell r="H22">
            <v>11.520000000000001</v>
          </cell>
          <cell r="I22" t="str">
            <v>N</v>
          </cell>
          <cell r="J22">
            <v>35.64</v>
          </cell>
          <cell r="K22">
            <v>0.2</v>
          </cell>
        </row>
        <row r="23">
          <cell r="B23">
            <v>29.191666666666663</v>
          </cell>
          <cell r="C23">
            <v>36.1</v>
          </cell>
          <cell r="D23">
            <v>23.6</v>
          </cell>
          <cell r="E23">
            <v>66.041666666666671</v>
          </cell>
          <cell r="F23">
            <v>94</v>
          </cell>
          <cell r="G23">
            <v>37</v>
          </cell>
          <cell r="H23">
            <v>21.240000000000002</v>
          </cell>
          <cell r="I23" t="str">
            <v>NO</v>
          </cell>
          <cell r="J23">
            <v>37.800000000000004</v>
          </cell>
          <cell r="K23">
            <v>0</v>
          </cell>
        </row>
        <row r="24">
          <cell r="B24">
            <v>28.187499999999996</v>
          </cell>
          <cell r="C24">
            <v>37.5</v>
          </cell>
          <cell r="D24">
            <v>21.9</v>
          </cell>
          <cell r="E24">
            <v>68.5</v>
          </cell>
          <cell r="F24">
            <v>97</v>
          </cell>
          <cell r="G24">
            <v>32</v>
          </cell>
          <cell r="H24">
            <v>27.720000000000002</v>
          </cell>
          <cell r="I24" t="str">
            <v>NO</v>
          </cell>
          <cell r="J24">
            <v>54.36</v>
          </cell>
          <cell r="K24">
            <v>22.999999999999996</v>
          </cell>
        </row>
        <row r="25">
          <cell r="B25">
            <v>26.733333333333334</v>
          </cell>
          <cell r="C25">
            <v>34.5</v>
          </cell>
          <cell r="D25">
            <v>22.6</v>
          </cell>
          <cell r="E25">
            <v>77.708333333333329</v>
          </cell>
          <cell r="F25">
            <v>98</v>
          </cell>
          <cell r="G25">
            <v>49</v>
          </cell>
          <cell r="H25">
            <v>20.16</v>
          </cell>
          <cell r="I25" t="str">
            <v>NO</v>
          </cell>
          <cell r="J25">
            <v>44.28</v>
          </cell>
          <cell r="K25">
            <v>0.2</v>
          </cell>
        </row>
        <row r="26">
          <cell r="B26">
            <v>26.595833333333331</v>
          </cell>
          <cell r="C26">
            <v>33.6</v>
          </cell>
          <cell r="D26">
            <v>21.7</v>
          </cell>
          <cell r="E26">
            <v>76.5</v>
          </cell>
          <cell r="F26">
            <v>96</v>
          </cell>
          <cell r="G26">
            <v>48</v>
          </cell>
          <cell r="H26">
            <v>10.08</v>
          </cell>
          <cell r="I26" t="str">
            <v>S</v>
          </cell>
          <cell r="J26">
            <v>21.240000000000002</v>
          </cell>
          <cell r="K26">
            <v>0</v>
          </cell>
        </row>
        <row r="27">
          <cell r="B27">
            <v>27.170833333333334</v>
          </cell>
          <cell r="C27">
            <v>32.799999999999997</v>
          </cell>
          <cell r="D27">
            <v>23.1</v>
          </cell>
          <cell r="E27">
            <v>78.625</v>
          </cell>
          <cell r="F27">
            <v>98</v>
          </cell>
          <cell r="G27">
            <v>56</v>
          </cell>
          <cell r="H27">
            <v>13.68</v>
          </cell>
          <cell r="I27" t="str">
            <v>SE</v>
          </cell>
          <cell r="J27">
            <v>33.840000000000003</v>
          </cell>
          <cell r="K27">
            <v>2.4</v>
          </cell>
        </row>
        <row r="28">
          <cell r="B28">
            <v>27.637500000000003</v>
          </cell>
          <cell r="C28">
            <v>34.799999999999997</v>
          </cell>
          <cell r="D28">
            <v>22.9</v>
          </cell>
          <cell r="E28">
            <v>76.625</v>
          </cell>
          <cell r="F28">
            <v>97</v>
          </cell>
          <cell r="G28">
            <v>40</v>
          </cell>
          <cell r="H28">
            <v>11.16</v>
          </cell>
          <cell r="I28" t="str">
            <v>SE</v>
          </cell>
          <cell r="J28">
            <v>26.64</v>
          </cell>
          <cell r="K28">
            <v>0.2</v>
          </cell>
        </row>
        <row r="29">
          <cell r="B29">
            <v>27.729166666666668</v>
          </cell>
          <cell r="C29">
            <v>34.1</v>
          </cell>
          <cell r="D29">
            <v>21.5</v>
          </cell>
          <cell r="E29">
            <v>63.291666666666664</v>
          </cell>
          <cell r="F29">
            <v>90</v>
          </cell>
          <cell r="G29">
            <v>32</v>
          </cell>
          <cell r="H29">
            <v>15.48</v>
          </cell>
          <cell r="I29" t="str">
            <v>SE</v>
          </cell>
          <cell r="J29">
            <v>29.16</v>
          </cell>
          <cell r="K29">
            <v>0</v>
          </cell>
        </row>
        <row r="30">
          <cell r="B30">
            <v>27.320833333333329</v>
          </cell>
          <cell r="C30">
            <v>34.4</v>
          </cell>
          <cell r="D30">
            <v>20.399999999999999</v>
          </cell>
          <cell r="E30">
            <v>59.625</v>
          </cell>
          <cell r="F30">
            <v>79</v>
          </cell>
          <cell r="G30">
            <v>38</v>
          </cell>
          <cell r="H30">
            <v>14.76</v>
          </cell>
          <cell r="I30" t="str">
            <v>SE</v>
          </cell>
          <cell r="J30">
            <v>26.64</v>
          </cell>
          <cell r="K30">
            <v>0</v>
          </cell>
        </row>
        <row r="31">
          <cell r="B31">
            <v>27.804166666666664</v>
          </cell>
          <cell r="C31">
            <v>33.4</v>
          </cell>
          <cell r="D31">
            <v>21.8</v>
          </cell>
          <cell r="E31">
            <v>66.541666666666671</v>
          </cell>
          <cell r="F31">
            <v>92</v>
          </cell>
          <cell r="G31">
            <v>46</v>
          </cell>
          <cell r="H31">
            <v>23.040000000000003</v>
          </cell>
          <cell r="I31" t="str">
            <v>NO</v>
          </cell>
          <cell r="J31">
            <v>37.800000000000004</v>
          </cell>
          <cell r="K31">
            <v>0</v>
          </cell>
        </row>
        <row r="32">
          <cell r="B32">
            <v>27.266666666666669</v>
          </cell>
          <cell r="C32">
            <v>33.6</v>
          </cell>
          <cell r="D32">
            <v>23.8</v>
          </cell>
          <cell r="E32">
            <v>69.833333333333329</v>
          </cell>
          <cell r="F32">
            <v>86</v>
          </cell>
          <cell r="G32">
            <v>44</v>
          </cell>
          <cell r="H32">
            <v>20.16</v>
          </cell>
          <cell r="I32" t="str">
            <v>N</v>
          </cell>
          <cell r="J32">
            <v>40.680000000000007</v>
          </cell>
          <cell r="K32">
            <v>0</v>
          </cell>
        </row>
        <row r="33">
          <cell r="B33">
            <v>25.037500000000005</v>
          </cell>
          <cell r="C33">
            <v>31.5</v>
          </cell>
          <cell r="D33">
            <v>20.399999999999999</v>
          </cell>
          <cell r="E33">
            <v>82.708333333333329</v>
          </cell>
          <cell r="F33">
            <v>98</v>
          </cell>
          <cell r="G33">
            <v>57</v>
          </cell>
          <cell r="H33">
            <v>19.8</v>
          </cell>
          <cell r="I33" t="str">
            <v>NO</v>
          </cell>
          <cell r="J33">
            <v>36.72</v>
          </cell>
          <cell r="K33">
            <v>19.2</v>
          </cell>
        </row>
        <row r="34">
          <cell r="B34">
            <v>25.929166666666671</v>
          </cell>
          <cell r="C34">
            <v>33.700000000000003</v>
          </cell>
          <cell r="D34">
            <v>21.7</v>
          </cell>
          <cell r="E34">
            <v>74.375</v>
          </cell>
          <cell r="F34">
            <v>95</v>
          </cell>
          <cell r="G34">
            <v>40</v>
          </cell>
          <cell r="H34">
            <v>19.8</v>
          </cell>
          <cell r="I34" t="str">
            <v>NO</v>
          </cell>
          <cell r="J34">
            <v>53.64</v>
          </cell>
          <cell r="K34">
            <v>1</v>
          </cell>
        </row>
        <row r="35">
          <cell r="B35">
            <v>26.079166666666662</v>
          </cell>
          <cell r="C35">
            <v>31.6</v>
          </cell>
          <cell r="D35">
            <v>22.7</v>
          </cell>
          <cell r="E35">
            <v>73.666666666666671</v>
          </cell>
          <cell r="F35">
            <v>93</v>
          </cell>
          <cell r="G35">
            <v>52</v>
          </cell>
          <cell r="H35">
            <v>14.76</v>
          </cell>
          <cell r="I35" t="str">
            <v>NO</v>
          </cell>
          <cell r="J35">
            <v>30.96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26.874999999999996</v>
          </cell>
          <cell r="C5">
            <v>34.6</v>
          </cell>
          <cell r="D5">
            <v>21.4</v>
          </cell>
          <cell r="E5">
            <v>70.416666666666671</v>
          </cell>
          <cell r="F5">
            <v>93</v>
          </cell>
          <cell r="G5">
            <v>45</v>
          </cell>
          <cell r="H5">
            <v>15.48</v>
          </cell>
          <cell r="I5" t="str">
            <v>SO</v>
          </cell>
          <cell r="J5">
            <v>27</v>
          </cell>
          <cell r="K5">
            <v>0.4</v>
          </cell>
        </row>
        <row r="6">
          <cell r="B6">
            <v>27.962500000000006</v>
          </cell>
          <cell r="C6">
            <v>35.799999999999997</v>
          </cell>
          <cell r="D6">
            <v>21.6</v>
          </cell>
          <cell r="E6">
            <v>65.625</v>
          </cell>
          <cell r="F6">
            <v>91</v>
          </cell>
          <cell r="G6">
            <v>35</v>
          </cell>
          <cell r="H6">
            <v>14.4</v>
          </cell>
          <cell r="I6" t="str">
            <v>SO</v>
          </cell>
          <cell r="J6">
            <v>30.96</v>
          </cell>
          <cell r="K6">
            <v>0</v>
          </cell>
        </row>
        <row r="7">
          <cell r="B7">
            <v>26.208333333333332</v>
          </cell>
          <cell r="C7">
            <v>34.4</v>
          </cell>
          <cell r="D7">
            <v>21.1</v>
          </cell>
          <cell r="E7">
            <v>73.208333333333329</v>
          </cell>
          <cell r="F7">
            <v>98</v>
          </cell>
          <cell r="G7">
            <v>46</v>
          </cell>
          <cell r="H7">
            <v>28.08</v>
          </cell>
          <cell r="I7" t="str">
            <v>SO</v>
          </cell>
          <cell r="J7">
            <v>52.56</v>
          </cell>
          <cell r="K7">
            <v>23.200000000000003</v>
          </cell>
        </row>
        <row r="8">
          <cell r="B8">
            <v>25.133333333333329</v>
          </cell>
          <cell r="C8">
            <v>33.1</v>
          </cell>
          <cell r="D8">
            <v>20.3</v>
          </cell>
          <cell r="E8">
            <v>81.791666666666671</v>
          </cell>
          <cell r="F8">
            <v>98</v>
          </cell>
          <cell r="G8">
            <v>53</v>
          </cell>
          <cell r="H8">
            <v>16.559999999999999</v>
          </cell>
          <cell r="I8" t="str">
            <v>SO</v>
          </cell>
          <cell r="J8">
            <v>46.800000000000004</v>
          </cell>
          <cell r="K8">
            <v>0.4</v>
          </cell>
        </row>
        <row r="9">
          <cell r="B9">
            <v>24.712499999999995</v>
          </cell>
          <cell r="C9">
            <v>28.1</v>
          </cell>
          <cell r="D9">
            <v>22.4</v>
          </cell>
          <cell r="E9">
            <v>84.291666666666671</v>
          </cell>
          <cell r="F9">
            <v>97</v>
          </cell>
          <cell r="G9">
            <v>63</v>
          </cell>
          <cell r="H9">
            <v>16.2</v>
          </cell>
          <cell r="I9" t="str">
            <v>SO</v>
          </cell>
          <cell r="J9">
            <v>28.8</v>
          </cell>
          <cell r="K9">
            <v>0.4</v>
          </cell>
        </row>
        <row r="10">
          <cell r="B10">
            <v>24.125</v>
          </cell>
          <cell r="C10">
            <v>28.4</v>
          </cell>
          <cell r="D10">
            <v>21.8</v>
          </cell>
          <cell r="E10">
            <v>90.375</v>
          </cell>
          <cell r="F10">
            <v>99</v>
          </cell>
          <cell r="G10">
            <v>69</v>
          </cell>
          <cell r="H10">
            <v>13.32</v>
          </cell>
          <cell r="I10" t="str">
            <v>SO</v>
          </cell>
          <cell r="J10">
            <v>25.92</v>
          </cell>
          <cell r="K10">
            <v>6.0000000000000018</v>
          </cell>
        </row>
        <row r="11">
          <cell r="B11">
            <v>23.129166666666666</v>
          </cell>
          <cell r="C11">
            <v>26</v>
          </cell>
          <cell r="D11">
            <v>21.5</v>
          </cell>
          <cell r="E11">
            <v>92.458333333333329</v>
          </cell>
          <cell r="F11">
            <v>98</v>
          </cell>
          <cell r="G11">
            <v>78</v>
          </cell>
          <cell r="H11">
            <v>9.3600000000000012</v>
          </cell>
          <cell r="I11" t="str">
            <v>SO</v>
          </cell>
          <cell r="J11">
            <v>21.96</v>
          </cell>
          <cell r="K11">
            <v>0.60000000000000009</v>
          </cell>
        </row>
        <row r="12">
          <cell r="B12">
            <v>24.825000000000003</v>
          </cell>
          <cell r="C12">
            <v>32.299999999999997</v>
          </cell>
          <cell r="D12">
            <v>19.100000000000001</v>
          </cell>
          <cell r="E12">
            <v>78.666666666666671</v>
          </cell>
          <cell r="F12">
            <v>100</v>
          </cell>
          <cell r="G12">
            <v>40</v>
          </cell>
          <cell r="H12">
            <v>9.3600000000000012</v>
          </cell>
          <cell r="I12" t="str">
            <v>SO</v>
          </cell>
          <cell r="J12">
            <v>24.12</v>
          </cell>
          <cell r="K12">
            <v>1.2</v>
          </cell>
        </row>
        <row r="13">
          <cell r="B13">
            <v>24.875000000000004</v>
          </cell>
          <cell r="C13">
            <v>33.700000000000003</v>
          </cell>
          <cell r="D13">
            <v>16.2</v>
          </cell>
          <cell r="E13">
            <v>66.458333333333329</v>
          </cell>
          <cell r="F13">
            <v>100</v>
          </cell>
          <cell r="G13">
            <v>22</v>
          </cell>
          <cell r="H13">
            <v>3.24</v>
          </cell>
          <cell r="I13" t="str">
            <v>SO</v>
          </cell>
          <cell r="J13">
            <v>25.56</v>
          </cell>
          <cell r="K13">
            <v>5.6000000000000014</v>
          </cell>
        </row>
        <row r="14">
          <cell r="B14">
            <v>25.370833333333334</v>
          </cell>
          <cell r="C14">
            <v>34.6</v>
          </cell>
          <cell r="D14">
            <v>15.9</v>
          </cell>
          <cell r="E14">
            <v>64.958333333333329</v>
          </cell>
          <cell r="F14">
            <v>99</v>
          </cell>
          <cell r="G14">
            <v>25</v>
          </cell>
          <cell r="H14">
            <v>9.3600000000000012</v>
          </cell>
          <cell r="I14" t="str">
            <v>SO</v>
          </cell>
          <cell r="J14">
            <v>24.48</v>
          </cell>
          <cell r="K14">
            <v>1</v>
          </cell>
        </row>
        <row r="15">
          <cell r="B15">
            <v>25.554166666666671</v>
          </cell>
          <cell r="C15">
            <v>33.4</v>
          </cell>
          <cell r="D15">
            <v>19.100000000000001</v>
          </cell>
          <cell r="E15">
            <v>66.875</v>
          </cell>
          <cell r="F15">
            <v>92</v>
          </cell>
          <cell r="G15">
            <v>33</v>
          </cell>
          <cell r="H15">
            <v>15.840000000000002</v>
          </cell>
          <cell r="I15" t="str">
            <v>SO</v>
          </cell>
          <cell r="J15">
            <v>32.04</v>
          </cell>
          <cell r="K15">
            <v>1.2</v>
          </cell>
        </row>
        <row r="16">
          <cell r="B16">
            <v>26.849999999999994</v>
          </cell>
          <cell r="C16">
            <v>33.6</v>
          </cell>
          <cell r="D16">
            <v>20.100000000000001</v>
          </cell>
          <cell r="E16">
            <v>67.666666666666671</v>
          </cell>
          <cell r="F16">
            <v>94</v>
          </cell>
          <cell r="G16">
            <v>39</v>
          </cell>
          <cell r="H16">
            <v>10.08</v>
          </cell>
          <cell r="I16" t="str">
            <v>SO</v>
          </cell>
          <cell r="J16">
            <v>24.12</v>
          </cell>
          <cell r="K16">
            <v>0.4</v>
          </cell>
        </row>
        <row r="17">
          <cell r="B17">
            <v>27.3125</v>
          </cell>
          <cell r="C17">
            <v>33.4</v>
          </cell>
          <cell r="D17">
            <v>21.5</v>
          </cell>
          <cell r="E17">
            <v>71.666666666666671</v>
          </cell>
          <cell r="F17">
            <v>93</v>
          </cell>
          <cell r="G17">
            <v>47</v>
          </cell>
          <cell r="H17">
            <v>22.68</v>
          </cell>
          <cell r="I17" t="str">
            <v>SO</v>
          </cell>
          <cell r="J17">
            <v>48.96</v>
          </cell>
          <cell r="K17">
            <v>0</v>
          </cell>
        </row>
        <row r="18">
          <cell r="B18">
            <v>24</v>
          </cell>
          <cell r="C18">
            <v>27.9</v>
          </cell>
          <cell r="D18">
            <v>20.7</v>
          </cell>
          <cell r="E18">
            <v>83.916666666666671</v>
          </cell>
          <cell r="F18">
            <v>98</v>
          </cell>
          <cell r="G18">
            <v>67</v>
          </cell>
          <cell r="H18">
            <v>12.96</v>
          </cell>
          <cell r="I18" t="str">
            <v>SO</v>
          </cell>
          <cell r="J18">
            <v>41.4</v>
          </cell>
          <cell r="K18">
            <v>3.0000000000000004</v>
          </cell>
        </row>
        <row r="19">
          <cell r="B19">
            <v>25.991666666666671</v>
          </cell>
          <cell r="C19">
            <v>32.9</v>
          </cell>
          <cell r="D19">
            <v>20.5</v>
          </cell>
          <cell r="E19">
            <v>80.333333333333329</v>
          </cell>
          <cell r="F19">
            <v>100</v>
          </cell>
          <cell r="G19">
            <v>51</v>
          </cell>
          <cell r="H19">
            <v>17.28</v>
          </cell>
          <cell r="I19" t="str">
            <v>SO</v>
          </cell>
          <cell r="J19">
            <v>35.64</v>
          </cell>
          <cell r="K19">
            <v>0.8</v>
          </cell>
        </row>
        <row r="20">
          <cell r="B20">
            <v>26.258333333333336</v>
          </cell>
          <cell r="C20">
            <v>33</v>
          </cell>
          <cell r="D20">
            <v>22.1</v>
          </cell>
          <cell r="E20">
            <v>78.708333333333329</v>
          </cell>
          <cell r="F20">
            <v>95</v>
          </cell>
          <cell r="G20">
            <v>53</v>
          </cell>
          <cell r="H20">
            <v>18.720000000000002</v>
          </cell>
          <cell r="I20" t="str">
            <v>SO</v>
          </cell>
          <cell r="J20">
            <v>38.159999999999997</v>
          </cell>
          <cell r="K20">
            <v>0.4</v>
          </cell>
        </row>
        <row r="21">
          <cell r="B21">
            <v>24.783333333333328</v>
          </cell>
          <cell r="C21">
            <v>32.700000000000003</v>
          </cell>
          <cell r="D21">
            <v>21.1</v>
          </cell>
          <cell r="E21">
            <v>84.958333333333329</v>
          </cell>
          <cell r="F21">
            <v>99</v>
          </cell>
          <cell r="G21">
            <v>60</v>
          </cell>
          <cell r="H21">
            <v>15.120000000000001</v>
          </cell>
          <cell r="I21" t="str">
            <v>SO</v>
          </cell>
          <cell r="J21">
            <v>35.64</v>
          </cell>
          <cell r="K21">
            <v>0.4</v>
          </cell>
        </row>
        <row r="22">
          <cell r="B22">
            <v>25.604166666666671</v>
          </cell>
          <cell r="C22">
            <v>35.299999999999997</v>
          </cell>
          <cell r="D22">
            <v>20.9</v>
          </cell>
          <cell r="E22">
            <v>80</v>
          </cell>
          <cell r="F22">
            <v>98</v>
          </cell>
          <cell r="G22">
            <v>47</v>
          </cell>
          <cell r="H22">
            <v>16.920000000000002</v>
          </cell>
          <cell r="I22" t="str">
            <v>SO</v>
          </cell>
          <cell r="J22">
            <v>33.119999999999997</v>
          </cell>
          <cell r="K22">
            <v>0</v>
          </cell>
        </row>
        <row r="23">
          <cell r="B23">
            <v>28.024999999999995</v>
          </cell>
          <cell r="C23">
            <v>35</v>
          </cell>
          <cell r="D23">
            <v>22.5</v>
          </cell>
          <cell r="E23">
            <v>72.291666666666671</v>
          </cell>
          <cell r="F23">
            <v>94</v>
          </cell>
          <cell r="G23">
            <v>44</v>
          </cell>
          <cell r="H23">
            <v>20.52</v>
          </cell>
          <cell r="I23" t="str">
            <v>SO</v>
          </cell>
          <cell r="J23">
            <v>42.480000000000004</v>
          </cell>
          <cell r="K23">
            <v>0</v>
          </cell>
        </row>
        <row r="24">
          <cell r="B24">
            <v>28.620833333333337</v>
          </cell>
          <cell r="C24">
            <v>35.200000000000003</v>
          </cell>
          <cell r="D24">
            <v>23.6</v>
          </cell>
          <cell r="E24">
            <v>70.166666666666671</v>
          </cell>
          <cell r="F24">
            <v>91</v>
          </cell>
          <cell r="G24">
            <v>44</v>
          </cell>
          <cell r="H24">
            <v>16.920000000000002</v>
          </cell>
          <cell r="I24" t="str">
            <v>SO</v>
          </cell>
          <cell r="J24">
            <v>36.36</v>
          </cell>
          <cell r="K24">
            <v>0</v>
          </cell>
        </row>
        <row r="25">
          <cell r="B25">
            <v>25.133333333333336</v>
          </cell>
          <cell r="C25">
            <v>32.6</v>
          </cell>
          <cell r="D25">
            <v>21.6</v>
          </cell>
          <cell r="E25">
            <v>85.833333333333329</v>
          </cell>
          <cell r="F25">
            <v>98</v>
          </cell>
          <cell r="G25">
            <v>58</v>
          </cell>
          <cell r="H25">
            <v>23.040000000000003</v>
          </cell>
          <cell r="I25" t="str">
            <v>SO</v>
          </cell>
          <cell r="J25">
            <v>58.680000000000007</v>
          </cell>
          <cell r="K25">
            <v>0.2</v>
          </cell>
        </row>
        <row r="26">
          <cell r="B26">
            <v>26.25</v>
          </cell>
          <cell r="C26">
            <v>33.6</v>
          </cell>
          <cell r="D26">
            <v>21</v>
          </cell>
          <cell r="E26">
            <v>78.416666666666671</v>
          </cell>
          <cell r="F26">
            <v>99</v>
          </cell>
          <cell r="G26">
            <v>43</v>
          </cell>
          <cell r="H26">
            <v>9.3600000000000012</v>
          </cell>
          <cell r="I26" t="str">
            <v>SO</v>
          </cell>
          <cell r="J26">
            <v>25.56</v>
          </cell>
          <cell r="K26">
            <v>0.2</v>
          </cell>
        </row>
        <row r="27">
          <cell r="B27">
            <v>27.474999999999998</v>
          </cell>
          <cell r="C27">
            <v>34.4</v>
          </cell>
          <cell r="D27">
            <v>21.1</v>
          </cell>
          <cell r="E27">
            <v>71.208333333333329</v>
          </cell>
          <cell r="F27">
            <v>96</v>
          </cell>
          <cell r="G27">
            <v>45</v>
          </cell>
          <cell r="H27">
            <v>9.7200000000000006</v>
          </cell>
          <cell r="I27" t="str">
            <v>SO</v>
          </cell>
          <cell r="J27">
            <v>24.840000000000003</v>
          </cell>
          <cell r="K27">
            <v>0</v>
          </cell>
        </row>
        <row r="28">
          <cell r="B28">
            <v>27.808333333333337</v>
          </cell>
          <cell r="C28">
            <v>34.299999999999997</v>
          </cell>
          <cell r="D28">
            <v>22.4</v>
          </cell>
          <cell r="E28">
            <v>72.208333333333329</v>
          </cell>
          <cell r="F28">
            <v>97</v>
          </cell>
          <cell r="G28">
            <v>44</v>
          </cell>
          <cell r="H28">
            <v>9</v>
          </cell>
          <cell r="I28" t="str">
            <v>SO</v>
          </cell>
          <cell r="J28">
            <v>32.76</v>
          </cell>
          <cell r="K28">
            <v>0</v>
          </cell>
        </row>
        <row r="29">
          <cell r="B29">
            <v>26.808333333333334</v>
          </cell>
          <cell r="C29">
            <v>32.4</v>
          </cell>
          <cell r="D29">
            <v>21.8</v>
          </cell>
          <cell r="E29">
            <v>64.5</v>
          </cell>
          <cell r="F29">
            <v>89</v>
          </cell>
          <cell r="G29">
            <v>35</v>
          </cell>
          <cell r="H29">
            <v>10.8</v>
          </cell>
          <cell r="I29" t="str">
            <v>SO</v>
          </cell>
          <cell r="J29">
            <v>31.319999999999997</v>
          </cell>
          <cell r="K29">
            <v>0</v>
          </cell>
        </row>
        <row r="30">
          <cell r="B30">
            <v>25.920833333333334</v>
          </cell>
          <cell r="C30">
            <v>34</v>
          </cell>
          <cell r="D30">
            <v>18.5</v>
          </cell>
          <cell r="E30">
            <v>65.625</v>
          </cell>
          <cell r="F30">
            <v>95</v>
          </cell>
          <cell r="G30">
            <v>33</v>
          </cell>
          <cell r="H30">
            <v>10.44</v>
          </cell>
          <cell r="I30" t="str">
            <v>SO</v>
          </cell>
          <cell r="J30">
            <v>25.2</v>
          </cell>
          <cell r="K30">
            <v>0</v>
          </cell>
        </row>
        <row r="31">
          <cell r="B31">
            <v>26.599999999999994</v>
          </cell>
          <cell r="C31">
            <v>35</v>
          </cell>
          <cell r="D31">
            <v>20</v>
          </cell>
          <cell r="E31">
            <v>69.916666666666671</v>
          </cell>
          <cell r="F31">
            <v>94</v>
          </cell>
          <cell r="G31">
            <v>41</v>
          </cell>
          <cell r="H31">
            <v>17.64</v>
          </cell>
          <cell r="I31" t="str">
            <v>SO</v>
          </cell>
          <cell r="J31">
            <v>35.64</v>
          </cell>
          <cell r="K31">
            <v>0</v>
          </cell>
        </row>
        <row r="32">
          <cell r="B32">
            <v>27.262499999999999</v>
          </cell>
          <cell r="C32">
            <v>34.299999999999997</v>
          </cell>
          <cell r="D32">
            <v>23</v>
          </cell>
          <cell r="E32">
            <v>75.708333333333329</v>
          </cell>
          <cell r="F32">
            <v>95</v>
          </cell>
          <cell r="G32">
            <v>46</v>
          </cell>
          <cell r="H32">
            <v>16.2</v>
          </cell>
          <cell r="I32" t="str">
            <v>SO</v>
          </cell>
          <cell r="J32">
            <v>38.880000000000003</v>
          </cell>
          <cell r="K32">
            <v>0</v>
          </cell>
        </row>
        <row r="33">
          <cell r="B33">
            <v>25.875000000000004</v>
          </cell>
          <cell r="C33">
            <v>32.5</v>
          </cell>
          <cell r="D33">
            <v>22.5</v>
          </cell>
          <cell r="E33">
            <v>76.166666666666671</v>
          </cell>
          <cell r="F33">
            <v>89</v>
          </cell>
          <cell r="G33">
            <v>54</v>
          </cell>
          <cell r="H33">
            <v>19.079999999999998</v>
          </cell>
          <cell r="I33" t="str">
            <v>SO</v>
          </cell>
          <cell r="J33">
            <v>37.080000000000005</v>
          </cell>
          <cell r="K33">
            <v>1</v>
          </cell>
        </row>
        <row r="34">
          <cell r="B34">
            <v>25.937500000000004</v>
          </cell>
          <cell r="C34">
            <v>33.200000000000003</v>
          </cell>
          <cell r="D34">
            <v>21.6</v>
          </cell>
          <cell r="E34">
            <v>77.75</v>
          </cell>
          <cell r="F34">
            <v>94</v>
          </cell>
          <cell r="G34">
            <v>48</v>
          </cell>
          <cell r="H34">
            <v>17.28</v>
          </cell>
          <cell r="I34" t="str">
            <v>SO</v>
          </cell>
          <cell r="J34">
            <v>43.92</v>
          </cell>
          <cell r="K34">
            <v>1</v>
          </cell>
        </row>
        <row r="35">
          <cell r="B35">
            <v>25.654166666666672</v>
          </cell>
          <cell r="C35">
            <v>31.9</v>
          </cell>
          <cell r="D35">
            <v>22.4</v>
          </cell>
          <cell r="E35">
            <v>79.416666666666671</v>
          </cell>
          <cell r="F35">
            <v>97</v>
          </cell>
          <cell r="G35">
            <v>55</v>
          </cell>
          <cell r="H35">
            <v>24.48</v>
          </cell>
          <cell r="I35" t="str">
            <v>SO</v>
          </cell>
          <cell r="J35">
            <v>45</v>
          </cell>
          <cell r="K35">
            <v>7.4</v>
          </cell>
        </row>
        <row r="36">
          <cell r="I36" t="str">
            <v>SO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26.454166666666669</v>
          </cell>
          <cell r="C5">
            <v>37.299999999999997</v>
          </cell>
          <cell r="D5">
            <v>21.6</v>
          </cell>
          <cell r="E5">
            <v>78.125</v>
          </cell>
          <cell r="F5">
            <v>100</v>
          </cell>
          <cell r="G5">
            <v>33</v>
          </cell>
          <cell r="H5">
            <v>19.8</v>
          </cell>
          <cell r="I5" t="str">
            <v>SE</v>
          </cell>
          <cell r="J5">
            <v>37.080000000000005</v>
          </cell>
          <cell r="K5">
            <v>1.2</v>
          </cell>
        </row>
        <row r="6">
          <cell r="B6">
            <v>26.608333333333324</v>
          </cell>
          <cell r="C6">
            <v>35.4</v>
          </cell>
          <cell r="D6">
            <v>21.5</v>
          </cell>
          <cell r="E6">
            <v>78.125</v>
          </cell>
          <cell r="F6">
            <v>100</v>
          </cell>
          <cell r="G6">
            <v>38</v>
          </cell>
          <cell r="H6">
            <v>15.840000000000002</v>
          </cell>
          <cell r="I6" t="str">
            <v>L</v>
          </cell>
          <cell r="J6">
            <v>39.96</v>
          </cell>
          <cell r="K6">
            <v>1.8</v>
          </cell>
        </row>
        <row r="7">
          <cell r="B7">
            <v>24.195833333333336</v>
          </cell>
          <cell r="C7">
            <v>30.4</v>
          </cell>
          <cell r="D7">
            <v>20.7</v>
          </cell>
          <cell r="E7">
            <v>83.708333333333329</v>
          </cell>
          <cell r="F7">
            <v>100</v>
          </cell>
          <cell r="G7">
            <v>60</v>
          </cell>
          <cell r="H7">
            <v>24.12</v>
          </cell>
          <cell r="I7" t="str">
            <v>N</v>
          </cell>
          <cell r="J7">
            <v>55.800000000000004</v>
          </cell>
          <cell r="K7">
            <v>14.4</v>
          </cell>
        </row>
        <row r="8">
          <cell r="B8">
            <v>24.549999999999997</v>
          </cell>
          <cell r="C8">
            <v>34.1</v>
          </cell>
          <cell r="D8">
            <v>20.399999999999999</v>
          </cell>
          <cell r="E8">
            <v>86.208333333333329</v>
          </cell>
          <cell r="F8">
            <v>100</v>
          </cell>
          <cell r="G8">
            <v>44</v>
          </cell>
          <cell r="H8">
            <v>18</v>
          </cell>
          <cell r="I8" t="str">
            <v>N</v>
          </cell>
          <cell r="J8">
            <v>74.160000000000011</v>
          </cell>
          <cell r="K8">
            <v>31.4</v>
          </cell>
        </row>
        <row r="9">
          <cell r="B9">
            <v>24.891666666666669</v>
          </cell>
          <cell r="C9">
            <v>30.1</v>
          </cell>
          <cell r="D9">
            <v>21.2</v>
          </cell>
          <cell r="E9">
            <v>84.458333333333329</v>
          </cell>
          <cell r="F9">
            <v>100</v>
          </cell>
          <cell r="G9">
            <v>57</v>
          </cell>
          <cell r="H9">
            <v>18.720000000000002</v>
          </cell>
          <cell r="I9" t="str">
            <v>NO</v>
          </cell>
          <cell r="J9">
            <v>37.440000000000005</v>
          </cell>
          <cell r="K9">
            <v>4.2</v>
          </cell>
        </row>
        <row r="10">
          <cell r="B10">
            <v>24.987499999999997</v>
          </cell>
          <cell r="C10">
            <v>31.1</v>
          </cell>
          <cell r="D10">
            <v>21.7</v>
          </cell>
          <cell r="E10">
            <v>89.083333333333329</v>
          </cell>
          <cell r="F10">
            <v>100</v>
          </cell>
          <cell r="G10">
            <v>56</v>
          </cell>
          <cell r="H10">
            <v>16.2</v>
          </cell>
          <cell r="I10" t="str">
            <v>L</v>
          </cell>
          <cell r="J10">
            <v>26.64</v>
          </cell>
          <cell r="K10">
            <v>21.2</v>
          </cell>
        </row>
        <row r="11">
          <cell r="B11">
            <v>24.145833333333332</v>
          </cell>
          <cell r="C11">
            <v>30.2</v>
          </cell>
          <cell r="D11">
            <v>22.1</v>
          </cell>
          <cell r="E11">
            <v>95.583333333333329</v>
          </cell>
          <cell r="F11">
            <v>100</v>
          </cell>
          <cell r="G11">
            <v>64</v>
          </cell>
          <cell r="H11">
            <v>19.8</v>
          </cell>
          <cell r="I11" t="str">
            <v>SO</v>
          </cell>
          <cell r="J11">
            <v>33.480000000000004</v>
          </cell>
          <cell r="K11">
            <v>12.4</v>
          </cell>
        </row>
        <row r="12">
          <cell r="B12">
            <v>25.149999999999995</v>
          </cell>
          <cell r="C12">
            <v>32.700000000000003</v>
          </cell>
          <cell r="D12">
            <v>19</v>
          </cell>
          <cell r="E12">
            <v>80.625</v>
          </cell>
          <cell r="F12">
            <v>100</v>
          </cell>
          <cell r="G12">
            <v>41</v>
          </cell>
          <cell r="H12">
            <v>13.32</v>
          </cell>
          <cell r="I12" t="str">
            <v>SO</v>
          </cell>
          <cell r="J12">
            <v>24.12</v>
          </cell>
          <cell r="K12">
            <v>0.2</v>
          </cell>
        </row>
        <row r="13">
          <cell r="B13">
            <v>26.579166666666666</v>
          </cell>
          <cell r="C13">
            <v>34.4</v>
          </cell>
          <cell r="D13">
            <v>18.3</v>
          </cell>
          <cell r="E13">
            <v>68.25</v>
          </cell>
          <cell r="F13">
            <v>100</v>
          </cell>
          <cell r="G13">
            <v>29</v>
          </cell>
          <cell r="H13">
            <v>10.8</v>
          </cell>
          <cell r="I13" t="str">
            <v>SE</v>
          </cell>
          <cell r="J13">
            <v>26.28</v>
          </cell>
          <cell r="K13">
            <v>0</v>
          </cell>
        </row>
        <row r="14">
          <cell r="B14">
            <v>26.349999999999994</v>
          </cell>
          <cell r="C14">
            <v>35.700000000000003</v>
          </cell>
          <cell r="D14">
            <v>18.5</v>
          </cell>
          <cell r="E14">
            <v>69.291666666666671</v>
          </cell>
          <cell r="F14">
            <v>100</v>
          </cell>
          <cell r="G14">
            <v>32</v>
          </cell>
          <cell r="H14">
            <v>21.96</v>
          </cell>
          <cell r="I14" t="str">
            <v>L</v>
          </cell>
          <cell r="J14">
            <v>49.680000000000007</v>
          </cell>
          <cell r="K14">
            <v>0</v>
          </cell>
        </row>
        <row r="15">
          <cell r="B15">
            <v>25.658333333333335</v>
          </cell>
          <cell r="C15">
            <v>31.9</v>
          </cell>
          <cell r="D15">
            <v>20.2</v>
          </cell>
          <cell r="E15">
            <v>69.416666666666671</v>
          </cell>
          <cell r="F15">
            <v>96</v>
          </cell>
          <cell r="G15">
            <v>43</v>
          </cell>
          <cell r="H15">
            <v>25.56</v>
          </cell>
          <cell r="I15" t="str">
            <v>NE</v>
          </cell>
          <cell r="J15">
            <v>49.680000000000007</v>
          </cell>
          <cell r="K15">
            <v>0</v>
          </cell>
        </row>
        <row r="16">
          <cell r="B16">
            <v>25.491666666666671</v>
          </cell>
          <cell r="C16">
            <v>33.200000000000003</v>
          </cell>
          <cell r="D16">
            <v>19.899999999999999</v>
          </cell>
          <cell r="E16">
            <v>77.25</v>
          </cell>
          <cell r="F16">
            <v>100</v>
          </cell>
          <cell r="G16">
            <v>43</v>
          </cell>
          <cell r="H16">
            <v>24.12</v>
          </cell>
          <cell r="I16" t="str">
            <v>NE</v>
          </cell>
          <cell r="J16">
            <v>38.159999999999997</v>
          </cell>
          <cell r="K16">
            <v>0</v>
          </cell>
        </row>
        <row r="17">
          <cell r="B17">
            <v>25.724999999999994</v>
          </cell>
          <cell r="C17">
            <v>34.700000000000003</v>
          </cell>
          <cell r="D17">
            <v>20.7</v>
          </cell>
          <cell r="E17">
            <v>80.166666666666671</v>
          </cell>
          <cell r="F17">
            <v>100</v>
          </cell>
          <cell r="G17">
            <v>42</v>
          </cell>
          <cell r="H17">
            <v>20.52</v>
          </cell>
          <cell r="I17" t="str">
            <v>NE</v>
          </cell>
          <cell r="J17">
            <v>63.360000000000007</v>
          </cell>
          <cell r="K17">
            <v>28</v>
          </cell>
        </row>
        <row r="18">
          <cell r="B18">
            <v>24.437499999999996</v>
          </cell>
          <cell r="C18">
            <v>28.8</v>
          </cell>
          <cell r="D18">
            <v>22</v>
          </cell>
          <cell r="E18">
            <v>89.791666666666671</v>
          </cell>
          <cell r="F18">
            <v>100</v>
          </cell>
          <cell r="G18">
            <v>64</v>
          </cell>
          <cell r="H18">
            <v>20.88</v>
          </cell>
          <cell r="I18" t="str">
            <v>NE</v>
          </cell>
          <cell r="J18">
            <v>39.96</v>
          </cell>
          <cell r="K18">
            <v>13.6</v>
          </cell>
        </row>
        <row r="19">
          <cell r="B19">
            <v>26.079166666666666</v>
          </cell>
          <cell r="C19">
            <v>34.299999999999997</v>
          </cell>
          <cell r="D19">
            <v>20</v>
          </cell>
          <cell r="E19">
            <v>81.083333333333329</v>
          </cell>
          <cell r="F19">
            <v>100</v>
          </cell>
          <cell r="G19">
            <v>45</v>
          </cell>
          <cell r="H19">
            <v>22.32</v>
          </cell>
          <cell r="I19" t="str">
            <v>N</v>
          </cell>
          <cell r="J19">
            <v>39.24</v>
          </cell>
          <cell r="K19">
            <v>1.4</v>
          </cell>
        </row>
        <row r="20">
          <cell r="B20">
            <v>26.679166666666664</v>
          </cell>
          <cell r="C20">
            <v>35.299999999999997</v>
          </cell>
          <cell r="D20">
            <v>20.399999999999999</v>
          </cell>
          <cell r="E20">
            <v>73.166666666666671</v>
          </cell>
          <cell r="F20">
            <v>100</v>
          </cell>
          <cell r="G20">
            <v>38</v>
          </cell>
          <cell r="H20">
            <v>19.440000000000001</v>
          </cell>
          <cell r="I20" t="str">
            <v>NO</v>
          </cell>
          <cell r="J20">
            <v>37.080000000000005</v>
          </cell>
          <cell r="K20">
            <v>0</v>
          </cell>
        </row>
        <row r="21">
          <cell r="B21">
            <v>25.941666666666674</v>
          </cell>
          <cell r="C21">
            <v>35.200000000000003</v>
          </cell>
          <cell r="D21">
            <v>21.3</v>
          </cell>
          <cell r="E21">
            <v>78.833333333333329</v>
          </cell>
          <cell r="F21">
            <v>98</v>
          </cell>
          <cell r="G21">
            <v>45</v>
          </cell>
          <cell r="H21">
            <v>21.6</v>
          </cell>
          <cell r="I21" t="str">
            <v>NE</v>
          </cell>
          <cell r="J21">
            <v>45.36</v>
          </cell>
          <cell r="K21">
            <v>2</v>
          </cell>
        </row>
        <row r="22">
          <cell r="B22">
            <v>27.512500000000003</v>
          </cell>
          <cell r="C22">
            <v>36.299999999999997</v>
          </cell>
          <cell r="D22">
            <v>21.3</v>
          </cell>
          <cell r="E22">
            <v>75.583333333333329</v>
          </cell>
          <cell r="F22">
            <v>100</v>
          </cell>
          <cell r="G22">
            <v>38</v>
          </cell>
          <cell r="H22">
            <v>22.32</v>
          </cell>
          <cell r="I22" t="str">
            <v>NE</v>
          </cell>
          <cell r="J22">
            <v>38.880000000000003</v>
          </cell>
          <cell r="K22">
            <v>0</v>
          </cell>
        </row>
        <row r="23">
          <cell r="B23">
            <v>28.087499999999995</v>
          </cell>
          <cell r="C23">
            <v>36.200000000000003</v>
          </cell>
          <cell r="D23">
            <v>22.5</v>
          </cell>
          <cell r="E23">
            <v>74.416666666666671</v>
          </cell>
          <cell r="F23">
            <v>100</v>
          </cell>
          <cell r="G23">
            <v>39</v>
          </cell>
          <cell r="H23">
            <v>20.52</v>
          </cell>
          <cell r="I23" t="str">
            <v>L</v>
          </cell>
          <cell r="J23">
            <v>33.840000000000003</v>
          </cell>
          <cell r="K23">
            <v>0</v>
          </cell>
        </row>
        <row r="24">
          <cell r="B24">
            <v>28.158333333333331</v>
          </cell>
          <cell r="C24">
            <v>35.5</v>
          </cell>
          <cell r="D24">
            <v>21.6</v>
          </cell>
          <cell r="E24">
            <v>75.541666666666671</v>
          </cell>
          <cell r="F24">
            <v>100</v>
          </cell>
          <cell r="G24">
            <v>41</v>
          </cell>
          <cell r="H24">
            <v>22.32</v>
          </cell>
          <cell r="I24" t="str">
            <v>NE</v>
          </cell>
          <cell r="J24">
            <v>83.52</v>
          </cell>
          <cell r="K24">
            <v>17.999999999999996</v>
          </cell>
        </row>
        <row r="25">
          <cell r="B25">
            <v>26.162500000000005</v>
          </cell>
          <cell r="C25">
            <v>34.799999999999997</v>
          </cell>
          <cell r="D25">
            <v>22.3</v>
          </cell>
          <cell r="E25">
            <v>84.5</v>
          </cell>
          <cell r="F25">
            <v>100</v>
          </cell>
          <cell r="G25">
            <v>46</v>
          </cell>
          <cell r="H25">
            <v>24.12</v>
          </cell>
          <cell r="I25" t="str">
            <v>S</v>
          </cell>
          <cell r="J25">
            <v>41.04</v>
          </cell>
          <cell r="K25">
            <v>3.6</v>
          </cell>
        </row>
        <row r="26">
          <cell r="B26">
            <v>25.912499999999994</v>
          </cell>
          <cell r="C26">
            <v>33</v>
          </cell>
          <cell r="D26">
            <v>21.8</v>
          </cell>
          <cell r="E26">
            <v>86.958333333333329</v>
          </cell>
          <cell r="F26">
            <v>100</v>
          </cell>
          <cell r="G26">
            <v>55</v>
          </cell>
          <cell r="H26">
            <v>20.52</v>
          </cell>
          <cell r="I26" t="str">
            <v>O</v>
          </cell>
          <cell r="J26">
            <v>40.680000000000007</v>
          </cell>
          <cell r="K26">
            <v>0.4</v>
          </cell>
        </row>
        <row r="27">
          <cell r="B27">
            <v>27.17916666666666</v>
          </cell>
          <cell r="C27">
            <v>33</v>
          </cell>
          <cell r="D27">
            <v>23.4</v>
          </cell>
          <cell r="E27">
            <v>81.166666666666671</v>
          </cell>
          <cell r="F27">
            <v>100</v>
          </cell>
          <cell r="G27">
            <v>47</v>
          </cell>
          <cell r="H27">
            <v>19.8</v>
          </cell>
          <cell r="I27" t="str">
            <v>SE</v>
          </cell>
          <cell r="J27">
            <v>31.319999999999997</v>
          </cell>
          <cell r="K27">
            <v>0</v>
          </cell>
        </row>
        <row r="28">
          <cell r="B28">
            <v>27.4375</v>
          </cell>
          <cell r="C28">
            <v>33.200000000000003</v>
          </cell>
          <cell r="D28">
            <v>22.6</v>
          </cell>
          <cell r="E28">
            <v>74.083333333333329</v>
          </cell>
          <cell r="F28">
            <v>99</v>
          </cell>
          <cell r="G28">
            <v>47</v>
          </cell>
          <cell r="H28">
            <v>25.2</v>
          </cell>
          <cell r="I28" t="str">
            <v>SE</v>
          </cell>
          <cell r="J28">
            <v>42.84</v>
          </cell>
          <cell r="K28">
            <v>0</v>
          </cell>
        </row>
        <row r="29">
          <cell r="B29">
            <v>26.454166666666669</v>
          </cell>
          <cell r="C29">
            <v>32.700000000000003</v>
          </cell>
          <cell r="D29">
            <v>21</v>
          </cell>
          <cell r="E29">
            <v>66.166666666666671</v>
          </cell>
          <cell r="F29">
            <v>87</v>
          </cell>
          <cell r="G29">
            <v>35</v>
          </cell>
          <cell r="H29">
            <v>23.400000000000002</v>
          </cell>
          <cell r="I29" t="str">
            <v>SE</v>
          </cell>
          <cell r="J29">
            <v>37.080000000000005</v>
          </cell>
          <cell r="K29">
            <v>0</v>
          </cell>
        </row>
        <row r="30">
          <cell r="B30">
            <v>26.675000000000008</v>
          </cell>
          <cell r="C30">
            <v>33.299999999999997</v>
          </cell>
          <cell r="D30">
            <v>20.100000000000001</v>
          </cell>
          <cell r="E30">
            <v>65.5</v>
          </cell>
          <cell r="F30">
            <v>93</v>
          </cell>
          <cell r="G30">
            <v>43</v>
          </cell>
          <cell r="H30">
            <v>26.64</v>
          </cell>
          <cell r="I30" t="str">
            <v>SE</v>
          </cell>
          <cell r="J30">
            <v>39.6</v>
          </cell>
          <cell r="K30">
            <v>0</v>
          </cell>
        </row>
        <row r="31">
          <cell r="B31">
            <v>26.275000000000002</v>
          </cell>
          <cell r="C31">
            <v>32.5</v>
          </cell>
          <cell r="D31">
            <v>22</v>
          </cell>
          <cell r="E31">
            <v>79.333333333333329</v>
          </cell>
          <cell r="F31">
            <v>99</v>
          </cell>
          <cell r="G31">
            <v>51</v>
          </cell>
          <cell r="H31">
            <v>15.120000000000001</v>
          </cell>
          <cell r="I31" t="str">
            <v>SE</v>
          </cell>
          <cell r="J31">
            <v>37.800000000000004</v>
          </cell>
          <cell r="K31">
            <v>5.4</v>
          </cell>
        </row>
        <row r="32">
          <cell r="B32">
            <v>24.758333333333336</v>
          </cell>
          <cell r="C32">
            <v>32.6</v>
          </cell>
          <cell r="D32">
            <v>21.3</v>
          </cell>
          <cell r="E32">
            <v>87.166666666666671</v>
          </cell>
          <cell r="F32">
            <v>100</v>
          </cell>
          <cell r="G32">
            <v>49</v>
          </cell>
          <cell r="H32">
            <v>24.48</v>
          </cell>
          <cell r="I32" t="str">
            <v>N</v>
          </cell>
          <cell r="J32">
            <v>40.680000000000007</v>
          </cell>
          <cell r="K32">
            <v>39</v>
          </cell>
        </row>
        <row r="33">
          <cell r="B33">
            <v>26.237500000000001</v>
          </cell>
          <cell r="C33">
            <v>32.299999999999997</v>
          </cell>
          <cell r="D33">
            <v>22</v>
          </cell>
          <cell r="E33">
            <v>79.083333333333329</v>
          </cell>
          <cell r="F33">
            <v>100</v>
          </cell>
          <cell r="G33">
            <v>47</v>
          </cell>
          <cell r="H33">
            <v>18.720000000000002</v>
          </cell>
          <cell r="I33" t="str">
            <v>NO</v>
          </cell>
          <cell r="J33">
            <v>36.36</v>
          </cell>
          <cell r="K33">
            <v>4.5999999999999996</v>
          </cell>
        </row>
        <row r="34">
          <cell r="B34">
            <v>25.75</v>
          </cell>
          <cell r="C34">
            <v>32.4</v>
          </cell>
          <cell r="D34">
            <v>21.9</v>
          </cell>
          <cell r="E34">
            <v>80</v>
          </cell>
          <cell r="F34">
            <v>99</v>
          </cell>
          <cell r="G34">
            <v>49</v>
          </cell>
          <cell r="H34">
            <v>17.28</v>
          </cell>
          <cell r="I34" t="str">
            <v>NE</v>
          </cell>
          <cell r="J34">
            <v>56.16</v>
          </cell>
          <cell r="K34">
            <v>2.6</v>
          </cell>
        </row>
        <row r="35">
          <cell r="B35">
            <v>25.066666666666666</v>
          </cell>
          <cell r="C35">
            <v>29.2</v>
          </cell>
          <cell r="D35">
            <v>22.2</v>
          </cell>
          <cell r="E35">
            <v>85.75</v>
          </cell>
          <cell r="F35">
            <v>100</v>
          </cell>
          <cell r="G35">
            <v>67</v>
          </cell>
          <cell r="H35">
            <v>13.32</v>
          </cell>
          <cell r="I35" t="str">
            <v>NO</v>
          </cell>
          <cell r="J35">
            <v>39.96</v>
          </cell>
          <cell r="K35">
            <v>4.5999999999999996</v>
          </cell>
        </row>
        <row r="36">
          <cell r="I36" t="str">
            <v>NE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30.972727272727273</v>
          </cell>
          <cell r="C34">
            <v>33.1</v>
          </cell>
          <cell r="D34">
            <v>28.9</v>
          </cell>
          <cell r="E34">
            <v>60.090909090909093</v>
          </cell>
          <cell r="F34">
            <v>68</v>
          </cell>
          <cell r="G34">
            <v>51</v>
          </cell>
          <cell r="H34">
            <v>4.6800000000000006</v>
          </cell>
          <cell r="I34" t="str">
            <v>N</v>
          </cell>
          <cell r="J34">
            <v>33.480000000000004</v>
          </cell>
          <cell r="K34">
            <v>0</v>
          </cell>
        </row>
        <row r="35">
          <cell r="B35">
            <v>26.449999999999992</v>
          </cell>
          <cell r="C35">
            <v>31.2</v>
          </cell>
          <cell r="D35">
            <v>23.3</v>
          </cell>
          <cell r="E35">
            <v>74.75</v>
          </cell>
          <cell r="F35">
            <v>90</v>
          </cell>
          <cell r="G35">
            <v>55</v>
          </cell>
          <cell r="H35">
            <v>10.08</v>
          </cell>
          <cell r="I35" t="str">
            <v>SO</v>
          </cell>
          <cell r="J35">
            <v>39.24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24.645833333333329</v>
          </cell>
          <cell r="C5">
            <v>32.6</v>
          </cell>
          <cell r="D5">
            <v>21</v>
          </cell>
          <cell r="E5">
            <v>72.75</v>
          </cell>
          <cell r="F5">
            <v>94</v>
          </cell>
          <cell r="G5">
            <v>41</v>
          </cell>
          <cell r="H5">
            <v>20.88</v>
          </cell>
          <cell r="I5" t="str">
            <v>S</v>
          </cell>
          <cell r="J5">
            <v>35.64</v>
          </cell>
          <cell r="K5" t="str">
            <v>*</v>
          </cell>
        </row>
        <row r="6">
          <cell r="B6">
            <v>25.141666666666669</v>
          </cell>
          <cell r="C6">
            <v>33.9</v>
          </cell>
          <cell r="D6">
            <v>20.2</v>
          </cell>
          <cell r="E6">
            <v>73.166666666666671</v>
          </cell>
          <cell r="F6">
            <v>94</v>
          </cell>
          <cell r="G6">
            <v>33</v>
          </cell>
          <cell r="H6">
            <v>13.68</v>
          </cell>
          <cell r="I6" t="str">
            <v>L</v>
          </cell>
          <cell r="J6">
            <v>42.84</v>
          </cell>
          <cell r="K6" t="str">
            <v>*</v>
          </cell>
        </row>
        <row r="7">
          <cell r="B7">
            <v>26.829166666666666</v>
          </cell>
          <cell r="C7">
            <v>35</v>
          </cell>
          <cell r="D7">
            <v>21.4</v>
          </cell>
          <cell r="E7">
            <v>67.166666666666671</v>
          </cell>
          <cell r="F7">
            <v>91</v>
          </cell>
          <cell r="G7">
            <v>33</v>
          </cell>
          <cell r="H7">
            <v>32.4</v>
          </cell>
          <cell r="I7" t="str">
            <v>O</v>
          </cell>
          <cell r="J7">
            <v>52.56</v>
          </cell>
          <cell r="K7" t="str">
            <v>*</v>
          </cell>
        </row>
        <row r="8">
          <cell r="B8">
            <v>25.583333333333332</v>
          </cell>
          <cell r="C8">
            <v>34.1</v>
          </cell>
          <cell r="D8">
            <v>20.2</v>
          </cell>
          <cell r="E8">
            <v>72.666666666666671</v>
          </cell>
          <cell r="F8">
            <v>92</v>
          </cell>
          <cell r="G8">
            <v>41</v>
          </cell>
          <cell r="H8">
            <v>20.16</v>
          </cell>
          <cell r="I8" t="str">
            <v>L</v>
          </cell>
          <cell r="J8">
            <v>42.480000000000004</v>
          </cell>
          <cell r="K8" t="str">
            <v>*</v>
          </cell>
        </row>
        <row r="9">
          <cell r="B9">
            <v>21.645833333333332</v>
          </cell>
          <cell r="C9">
            <v>25.8</v>
          </cell>
          <cell r="D9">
            <v>19.100000000000001</v>
          </cell>
          <cell r="E9">
            <v>89.166666666666671</v>
          </cell>
          <cell r="F9">
            <v>96</v>
          </cell>
          <cell r="G9">
            <v>71</v>
          </cell>
          <cell r="H9">
            <v>27.720000000000002</v>
          </cell>
          <cell r="I9" t="str">
            <v>SO</v>
          </cell>
          <cell r="J9">
            <v>72</v>
          </cell>
          <cell r="K9" t="str">
            <v>*</v>
          </cell>
        </row>
        <row r="10">
          <cell r="B10">
            <v>22.941666666666663</v>
          </cell>
          <cell r="C10">
            <v>28.9</v>
          </cell>
          <cell r="D10">
            <v>19</v>
          </cell>
          <cell r="E10">
            <v>85.125</v>
          </cell>
          <cell r="F10">
            <v>97</v>
          </cell>
          <cell r="G10">
            <v>62</v>
          </cell>
          <cell r="H10">
            <v>21.240000000000002</v>
          </cell>
          <cell r="I10" t="str">
            <v>O</v>
          </cell>
          <cell r="J10">
            <v>33.119999999999997</v>
          </cell>
          <cell r="K10" t="str">
            <v>*</v>
          </cell>
        </row>
        <row r="11">
          <cell r="B11">
            <v>24.220833333333335</v>
          </cell>
          <cell r="C11">
            <v>30.4</v>
          </cell>
          <cell r="D11">
            <v>19.2</v>
          </cell>
          <cell r="E11">
            <v>79.5</v>
          </cell>
          <cell r="F11">
            <v>97</v>
          </cell>
          <cell r="G11">
            <v>51</v>
          </cell>
          <cell r="H11">
            <v>20.88</v>
          </cell>
          <cell r="I11" t="str">
            <v>O</v>
          </cell>
          <cell r="J11">
            <v>34.92</v>
          </cell>
          <cell r="K11" t="str">
            <v>*</v>
          </cell>
        </row>
        <row r="12">
          <cell r="B12">
            <v>25.191666666666663</v>
          </cell>
          <cell r="C12">
            <v>32.299999999999997</v>
          </cell>
          <cell r="D12">
            <v>19.8</v>
          </cell>
          <cell r="E12">
            <v>73.041666666666671</v>
          </cell>
          <cell r="F12">
            <v>95</v>
          </cell>
          <cell r="G12">
            <v>43</v>
          </cell>
          <cell r="H12">
            <v>18.36</v>
          </cell>
          <cell r="I12" t="str">
            <v>L</v>
          </cell>
          <cell r="J12">
            <v>33.119999999999997</v>
          </cell>
          <cell r="K12" t="str">
            <v>*</v>
          </cell>
        </row>
        <row r="13">
          <cell r="B13">
            <v>26.420833333333334</v>
          </cell>
          <cell r="C13">
            <v>33.299999999999997</v>
          </cell>
          <cell r="D13">
            <v>20.3</v>
          </cell>
          <cell r="E13">
            <v>57.166666666666664</v>
          </cell>
          <cell r="F13">
            <v>80</v>
          </cell>
          <cell r="G13">
            <v>30</v>
          </cell>
          <cell r="H13">
            <v>15.120000000000001</v>
          </cell>
          <cell r="I13" t="str">
            <v>S</v>
          </cell>
          <cell r="J13">
            <v>28.08</v>
          </cell>
          <cell r="K13" t="str">
            <v>*</v>
          </cell>
        </row>
        <row r="14">
          <cell r="B14">
            <v>24.012499999999992</v>
          </cell>
          <cell r="C14">
            <v>33.9</v>
          </cell>
          <cell r="D14">
            <v>17</v>
          </cell>
          <cell r="E14">
            <v>68.208333333333329</v>
          </cell>
          <cell r="F14">
            <v>96</v>
          </cell>
          <cell r="G14">
            <v>34</v>
          </cell>
          <cell r="H14">
            <v>18.36</v>
          </cell>
          <cell r="I14" t="str">
            <v>O</v>
          </cell>
          <cell r="J14">
            <v>36</v>
          </cell>
          <cell r="K14" t="str">
            <v>*</v>
          </cell>
        </row>
        <row r="15">
          <cell r="B15">
            <v>23.587500000000002</v>
          </cell>
          <cell r="C15">
            <v>31</v>
          </cell>
          <cell r="D15">
            <v>18.600000000000001</v>
          </cell>
          <cell r="E15">
            <v>69.708333333333329</v>
          </cell>
          <cell r="F15">
            <v>91</v>
          </cell>
          <cell r="G15">
            <v>39</v>
          </cell>
          <cell r="H15">
            <v>15.48</v>
          </cell>
          <cell r="I15" t="str">
            <v>N</v>
          </cell>
          <cell r="J15">
            <v>35.64</v>
          </cell>
          <cell r="K15" t="str">
            <v>*</v>
          </cell>
        </row>
        <row r="16">
          <cell r="B16">
            <v>24.529166666666665</v>
          </cell>
          <cell r="C16">
            <v>31.3</v>
          </cell>
          <cell r="D16">
            <v>19.2</v>
          </cell>
          <cell r="E16">
            <v>74</v>
          </cell>
          <cell r="F16">
            <v>96</v>
          </cell>
          <cell r="G16">
            <v>49</v>
          </cell>
          <cell r="H16">
            <v>21.6</v>
          </cell>
          <cell r="I16" t="str">
            <v>N</v>
          </cell>
          <cell r="J16">
            <v>32.76</v>
          </cell>
          <cell r="K16" t="str">
            <v>*</v>
          </cell>
        </row>
        <row r="17">
          <cell r="B17">
            <v>25.604166666666661</v>
          </cell>
          <cell r="C17">
            <v>33.5</v>
          </cell>
          <cell r="D17">
            <v>20.100000000000001</v>
          </cell>
          <cell r="E17">
            <v>71.333333333333329</v>
          </cell>
          <cell r="F17">
            <v>92</v>
          </cell>
          <cell r="G17">
            <v>40</v>
          </cell>
          <cell r="H17">
            <v>25.2</v>
          </cell>
          <cell r="I17" t="str">
            <v>NO</v>
          </cell>
          <cell r="J17">
            <v>52.2</v>
          </cell>
          <cell r="K17" t="str">
            <v>*</v>
          </cell>
        </row>
        <row r="18">
          <cell r="B18">
            <v>23.59545454545454</v>
          </cell>
          <cell r="C18">
            <v>30.1</v>
          </cell>
          <cell r="D18">
            <v>20.8</v>
          </cell>
          <cell r="E18">
            <v>80.818181818181813</v>
          </cell>
          <cell r="F18">
            <v>95</v>
          </cell>
          <cell r="G18">
            <v>54</v>
          </cell>
          <cell r="H18">
            <v>22.32</v>
          </cell>
          <cell r="I18" t="str">
            <v>N</v>
          </cell>
          <cell r="J18">
            <v>61.2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N</v>
          </cell>
          <cell r="J19" t="str">
            <v>*</v>
          </cell>
          <cell r="K19" t="str">
            <v>*</v>
          </cell>
        </row>
        <row r="20">
          <cell r="B20">
            <v>30.857142857142858</v>
          </cell>
          <cell r="C20">
            <v>33.9</v>
          </cell>
          <cell r="D20">
            <v>26.2</v>
          </cell>
          <cell r="E20">
            <v>52.857142857142854</v>
          </cell>
          <cell r="F20">
            <v>72</v>
          </cell>
          <cell r="G20">
            <v>38</v>
          </cell>
          <cell r="H20">
            <v>15.120000000000001</v>
          </cell>
          <cell r="I20" t="str">
            <v>N</v>
          </cell>
          <cell r="J20">
            <v>33.119999999999997</v>
          </cell>
          <cell r="K20" t="str">
            <v>*</v>
          </cell>
        </row>
        <row r="21">
          <cell r="B21">
            <v>24</v>
          </cell>
          <cell r="C21">
            <v>26.9</v>
          </cell>
          <cell r="D21">
            <v>22.6</v>
          </cell>
          <cell r="E21">
            <v>78.75</v>
          </cell>
          <cell r="F21">
            <v>82</v>
          </cell>
          <cell r="G21">
            <v>70</v>
          </cell>
          <cell r="H21">
            <v>5.04</v>
          </cell>
          <cell r="I21" t="str">
            <v>N</v>
          </cell>
          <cell r="J21">
            <v>14.76</v>
          </cell>
          <cell r="K21" t="str">
            <v>*</v>
          </cell>
        </row>
        <row r="22">
          <cell r="B22">
            <v>31.099999999999998</v>
          </cell>
          <cell r="C22">
            <v>34.6</v>
          </cell>
          <cell r="D22">
            <v>26.9</v>
          </cell>
          <cell r="E22">
            <v>51</v>
          </cell>
          <cell r="F22">
            <v>73</v>
          </cell>
          <cell r="G22">
            <v>36</v>
          </cell>
          <cell r="H22">
            <v>7.9200000000000008</v>
          </cell>
          <cell r="I22" t="str">
            <v>N</v>
          </cell>
          <cell r="J22">
            <v>27.720000000000002</v>
          </cell>
          <cell r="K22" t="str">
            <v>*</v>
          </cell>
        </row>
        <row r="23">
          <cell r="B23">
            <v>24.900000000000002</v>
          </cell>
          <cell r="C23">
            <v>26.9</v>
          </cell>
          <cell r="D23">
            <v>24</v>
          </cell>
          <cell r="E23">
            <v>79.333333333333329</v>
          </cell>
          <cell r="F23">
            <v>84</v>
          </cell>
          <cell r="G23">
            <v>69</v>
          </cell>
          <cell r="H23">
            <v>5.04</v>
          </cell>
          <cell r="I23" t="str">
            <v>N</v>
          </cell>
          <cell r="J23">
            <v>13.32</v>
          </cell>
          <cell r="K23" t="str">
            <v>*</v>
          </cell>
        </row>
        <row r="24">
          <cell r="B24">
            <v>33.344444444444441</v>
          </cell>
          <cell r="C24">
            <v>36.799999999999997</v>
          </cell>
          <cell r="D24">
            <v>26.3</v>
          </cell>
          <cell r="E24">
            <v>42.333333333333336</v>
          </cell>
          <cell r="F24">
            <v>72</v>
          </cell>
          <cell r="G24">
            <v>30</v>
          </cell>
          <cell r="H24">
            <v>17.28</v>
          </cell>
          <cell r="I24" t="str">
            <v>N</v>
          </cell>
          <cell r="J24">
            <v>36</v>
          </cell>
          <cell r="K24" t="str">
            <v>*</v>
          </cell>
        </row>
        <row r="25">
          <cell r="B25">
            <v>23.25</v>
          </cell>
          <cell r="C25">
            <v>26.9</v>
          </cell>
          <cell r="D25">
            <v>22.6</v>
          </cell>
          <cell r="E25">
            <v>82.5</v>
          </cell>
          <cell r="F25">
            <v>84</v>
          </cell>
          <cell r="G25">
            <v>63</v>
          </cell>
          <cell r="H25">
            <v>6.48</v>
          </cell>
          <cell r="I25" t="str">
            <v>N</v>
          </cell>
          <cell r="J25">
            <v>30.6</v>
          </cell>
          <cell r="K25" t="str">
            <v>*</v>
          </cell>
        </row>
        <row r="26">
          <cell r="B26">
            <v>27.699999999999996</v>
          </cell>
          <cell r="C26">
            <v>31.9</v>
          </cell>
          <cell r="D26">
            <v>23.1</v>
          </cell>
          <cell r="E26">
            <v>68.111111111111114</v>
          </cell>
          <cell r="F26">
            <v>88</v>
          </cell>
          <cell r="G26">
            <v>52</v>
          </cell>
          <cell r="H26">
            <v>14.04</v>
          </cell>
          <cell r="I26" t="str">
            <v>N</v>
          </cell>
          <cell r="J26">
            <v>24.12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30.37777777777778</v>
          </cell>
          <cell r="C29">
            <v>33.200000000000003</v>
          </cell>
          <cell r="D29">
            <v>26.4</v>
          </cell>
          <cell r="E29">
            <v>53.111111111111114</v>
          </cell>
          <cell r="F29">
            <v>73</v>
          </cell>
          <cell r="G29">
            <v>37</v>
          </cell>
          <cell r="H29">
            <v>11.879999999999999</v>
          </cell>
          <cell r="I29" t="str">
            <v>N</v>
          </cell>
          <cell r="J29">
            <v>29.880000000000003</v>
          </cell>
          <cell r="K29" t="str">
            <v>*</v>
          </cell>
        </row>
        <row r="30">
          <cell r="B30">
            <v>29.750000000000004</v>
          </cell>
          <cell r="C30">
            <v>33.1</v>
          </cell>
          <cell r="D30">
            <v>24.3</v>
          </cell>
          <cell r="E30">
            <v>50.916666666666664</v>
          </cell>
          <cell r="F30">
            <v>70</v>
          </cell>
          <cell r="G30">
            <v>33</v>
          </cell>
          <cell r="H30">
            <v>14.04</v>
          </cell>
          <cell r="I30" t="str">
            <v>N</v>
          </cell>
          <cell r="J30">
            <v>30.240000000000002</v>
          </cell>
          <cell r="K30" t="str">
            <v>*</v>
          </cell>
        </row>
        <row r="31">
          <cell r="B31">
            <v>26.023076923076925</v>
          </cell>
          <cell r="C31">
            <v>29.5</v>
          </cell>
          <cell r="D31">
            <v>20.8</v>
          </cell>
          <cell r="E31">
            <v>72.692307692307693</v>
          </cell>
          <cell r="F31">
            <v>97</v>
          </cell>
          <cell r="G31">
            <v>58</v>
          </cell>
          <cell r="H31">
            <v>18.720000000000002</v>
          </cell>
          <cell r="I31" t="str">
            <v>N</v>
          </cell>
          <cell r="J31">
            <v>41.4</v>
          </cell>
          <cell r="K31" t="str">
            <v>*</v>
          </cell>
        </row>
        <row r="32">
          <cell r="B32">
            <v>24.566666666666666</v>
          </cell>
          <cell r="C32">
            <v>31.5</v>
          </cell>
          <cell r="D32">
            <v>20.3</v>
          </cell>
          <cell r="E32">
            <v>77.75</v>
          </cell>
          <cell r="F32">
            <v>96</v>
          </cell>
          <cell r="G32">
            <v>50</v>
          </cell>
          <cell r="H32">
            <v>20.52</v>
          </cell>
          <cell r="I32" t="str">
            <v>N</v>
          </cell>
          <cell r="J32">
            <v>39.96</v>
          </cell>
          <cell r="K32" t="str">
            <v>*</v>
          </cell>
        </row>
        <row r="33">
          <cell r="B33">
            <v>24.766666666666669</v>
          </cell>
          <cell r="C33">
            <v>31</v>
          </cell>
          <cell r="D33">
            <v>20.5</v>
          </cell>
          <cell r="E33">
            <v>79.25</v>
          </cell>
          <cell r="F33">
            <v>95</v>
          </cell>
          <cell r="G33">
            <v>53</v>
          </cell>
          <cell r="H33">
            <v>18.36</v>
          </cell>
          <cell r="I33" t="str">
            <v>NE</v>
          </cell>
          <cell r="J33">
            <v>34.92</v>
          </cell>
          <cell r="K33" t="str">
            <v>*</v>
          </cell>
        </row>
        <row r="34">
          <cell r="B34">
            <v>23.8</v>
          </cell>
          <cell r="C34">
            <v>30.2</v>
          </cell>
          <cell r="D34">
            <v>19.5</v>
          </cell>
          <cell r="E34">
            <v>81.833333333333329</v>
          </cell>
          <cell r="F34">
            <v>97</v>
          </cell>
          <cell r="G34">
            <v>57</v>
          </cell>
          <cell r="H34">
            <v>18.720000000000002</v>
          </cell>
          <cell r="I34" t="str">
            <v>N</v>
          </cell>
          <cell r="J34">
            <v>33.480000000000004</v>
          </cell>
          <cell r="K34" t="str">
            <v>*</v>
          </cell>
        </row>
        <row r="35">
          <cell r="B35">
            <v>23.037500000000005</v>
          </cell>
          <cell r="C35">
            <v>29.2</v>
          </cell>
          <cell r="D35">
            <v>20.2</v>
          </cell>
          <cell r="E35">
            <v>85.541666666666671</v>
          </cell>
          <cell r="F35">
            <v>96</v>
          </cell>
          <cell r="G35">
            <v>63</v>
          </cell>
          <cell r="H35">
            <v>21.96</v>
          </cell>
          <cell r="I35" t="str">
            <v>O</v>
          </cell>
          <cell r="J35">
            <v>31.680000000000003</v>
          </cell>
          <cell r="K35" t="str">
            <v>*</v>
          </cell>
        </row>
        <row r="36">
          <cell r="I36" t="str">
            <v>N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27.133333333333329</v>
          </cell>
          <cell r="C5">
            <v>30.6</v>
          </cell>
          <cell r="D5">
            <v>22.9</v>
          </cell>
          <cell r="E5">
            <v>68.916666666666671</v>
          </cell>
          <cell r="F5">
            <v>88</v>
          </cell>
          <cell r="G5">
            <v>50</v>
          </cell>
          <cell r="H5">
            <v>0</v>
          </cell>
          <cell r="I5" t="str">
            <v>N</v>
          </cell>
          <cell r="J5">
            <v>7.2</v>
          </cell>
          <cell r="K5" t="str">
            <v>*</v>
          </cell>
        </row>
        <row r="6">
          <cell r="B6">
            <v>27.984615384615385</v>
          </cell>
          <cell r="C6">
            <v>32.200000000000003</v>
          </cell>
          <cell r="D6">
            <v>22.6</v>
          </cell>
          <cell r="E6">
            <v>67.230769230769226</v>
          </cell>
          <cell r="F6">
            <v>91</v>
          </cell>
          <cell r="G6">
            <v>49</v>
          </cell>
          <cell r="H6">
            <v>5.04</v>
          </cell>
          <cell r="I6" t="str">
            <v>N</v>
          </cell>
          <cell r="J6">
            <v>35.64</v>
          </cell>
          <cell r="K6" t="str">
            <v>*</v>
          </cell>
        </row>
        <row r="7">
          <cell r="B7">
            <v>23.655555555555559</v>
          </cell>
          <cell r="C7">
            <v>26.1</v>
          </cell>
          <cell r="D7">
            <v>19.7</v>
          </cell>
          <cell r="E7">
            <v>83.444444444444443</v>
          </cell>
          <cell r="F7">
            <v>96</v>
          </cell>
          <cell r="G7">
            <v>73</v>
          </cell>
          <cell r="H7">
            <v>0</v>
          </cell>
          <cell r="I7" t="str">
            <v>N</v>
          </cell>
          <cell r="J7">
            <v>24.12</v>
          </cell>
          <cell r="K7" t="str">
            <v>*</v>
          </cell>
        </row>
        <row r="8">
          <cell r="B8">
            <v>21.400000000000002</v>
          </cell>
          <cell r="C8">
            <v>23.3</v>
          </cell>
          <cell r="D8">
            <v>20.7</v>
          </cell>
          <cell r="E8">
            <v>93.333333333333329</v>
          </cell>
          <cell r="F8">
            <v>96</v>
          </cell>
          <cell r="G8">
            <v>87</v>
          </cell>
          <cell r="H8">
            <v>1.08</v>
          </cell>
          <cell r="I8" t="str">
            <v>N</v>
          </cell>
          <cell r="J8">
            <v>26.28</v>
          </cell>
          <cell r="K8" t="str">
            <v>*</v>
          </cell>
        </row>
        <row r="9">
          <cell r="B9">
            <v>23</v>
          </cell>
          <cell r="C9">
            <v>23.1</v>
          </cell>
          <cell r="D9">
            <v>21.6</v>
          </cell>
          <cell r="E9">
            <v>95</v>
          </cell>
          <cell r="F9">
            <v>96</v>
          </cell>
          <cell r="G9">
            <v>95</v>
          </cell>
          <cell r="H9">
            <v>0</v>
          </cell>
          <cell r="I9" t="str">
            <v>N</v>
          </cell>
          <cell r="J9">
            <v>11.16</v>
          </cell>
          <cell r="K9" t="str">
            <v>*</v>
          </cell>
        </row>
        <row r="10">
          <cell r="B10">
            <v>23.807692307692307</v>
          </cell>
          <cell r="C10">
            <v>27.5</v>
          </cell>
          <cell r="D10">
            <v>20.2</v>
          </cell>
          <cell r="E10">
            <v>81.538461538461533</v>
          </cell>
          <cell r="F10">
            <v>96</v>
          </cell>
          <cell r="G10">
            <v>64</v>
          </cell>
          <cell r="H10">
            <v>0</v>
          </cell>
          <cell r="I10" t="str">
            <v>N</v>
          </cell>
          <cell r="J10">
            <v>25.2</v>
          </cell>
          <cell r="K10" t="str">
            <v>*</v>
          </cell>
        </row>
        <row r="11">
          <cell r="B11">
            <v>26.671428571428574</v>
          </cell>
          <cell r="C11">
            <v>30.8</v>
          </cell>
          <cell r="D11">
            <v>21.4</v>
          </cell>
          <cell r="E11">
            <v>62.5</v>
          </cell>
          <cell r="F11">
            <v>88</v>
          </cell>
          <cell r="G11">
            <v>41</v>
          </cell>
          <cell r="H11">
            <v>0.36000000000000004</v>
          </cell>
          <cell r="I11" t="str">
            <v>N</v>
          </cell>
          <cell r="J11">
            <v>19.440000000000001</v>
          </cell>
          <cell r="K11" t="str">
            <v>*</v>
          </cell>
        </row>
        <row r="12">
          <cell r="B12">
            <v>28.84615384615385</v>
          </cell>
          <cell r="C12">
            <v>33.1</v>
          </cell>
          <cell r="D12">
            <v>21.6</v>
          </cell>
          <cell r="E12">
            <v>38.384615384615387</v>
          </cell>
          <cell r="F12">
            <v>78</v>
          </cell>
          <cell r="G12">
            <v>21</v>
          </cell>
          <cell r="H12">
            <v>0</v>
          </cell>
          <cell r="I12" t="str">
            <v>N</v>
          </cell>
          <cell r="J12">
            <v>14.04</v>
          </cell>
          <cell r="K12" t="str">
            <v>*</v>
          </cell>
        </row>
        <row r="13">
          <cell r="B13">
            <v>29.869230769230764</v>
          </cell>
          <cell r="C13">
            <v>33.200000000000003</v>
          </cell>
          <cell r="D13">
            <v>23</v>
          </cell>
          <cell r="E13">
            <v>33.230769230769234</v>
          </cell>
          <cell r="F13">
            <v>59</v>
          </cell>
          <cell r="G13">
            <v>22</v>
          </cell>
          <cell r="H13">
            <v>0</v>
          </cell>
          <cell r="I13" t="str">
            <v>N</v>
          </cell>
          <cell r="J13">
            <v>10.8</v>
          </cell>
          <cell r="K13" t="str">
            <v>*</v>
          </cell>
        </row>
        <row r="14">
          <cell r="B14">
            <v>29.976923076923075</v>
          </cell>
          <cell r="C14">
            <v>33.6</v>
          </cell>
          <cell r="D14">
            <v>23.3</v>
          </cell>
          <cell r="E14">
            <v>35.92307692307692</v>
          </cell>
          <cell r="F14">
            <v>55</v>
          </cell>
          <cell r="G14">
            <v>25</v>
          </cell>
          <cell r="H14">
            <v>0.36000000000000004</v>
          </cell>
          <cell r="I14" t="str">
            <v>N</v>
          </cell>
          <cell r="J14">
            <v>22.68</v>
          </cell>
          <cell r="K14" t="str">
            <v>*</v>
          </cell>
        </row>
        <row r="15">
          <cell r="B15">
            <v>29.1</v>
          </cell>
          <cell r="C15">
            <v>33</v>
          </cell>
          <cell r="D15">
            <v>24.4</v>
          </cell>
          <cell r="E15">
            <v>52.53846153846154</v>
          </cell>
          <cell r="F15">
            <v>71</v>
          </cell>
          <cell r="G15">
            <v>39</v>
          </cell>
          <cell r="H15">
            <v>4.32</v>
          </cell>
          <cell r="I15" t="str">
            <v>N</v>
          </cell>
          <cell r="J15">
            <v>36</v>
          </cell>
          <cell r="K15" t="str">
            <v>*</v>
          </cell>
        </row>
        <row r="16">
          <cell r="B16">
            <v>30.566666666666666</v>
          </cell>
          <cell r="C16">
            <v>33.799999999999997</v>
          </cell>
          <cell r="D16">
            <v>24</v>
          </cell>
          <cell r="E16">
            <v>47.416666666666664</v>
          </cell>
          <cell r="F16">
            <v>73</v>
          </cell>
          <cell r="G16">
            <v>35</v>
          </cell>
          <cell r="H16">
            <v>1.08</v>
          </cell>
          <cell r="I16" t="str">
            <v>N</v>
          </cell>
          <cell r="J16">
            <v>28.8</v>
          </cell>
          <cell r="K16" t="str">
            <v>*</v>
          </cell>
        </row>
        <row r="17">
          <cell r="B17">
            <v>30.414285714285711</v>
          </cell>
          <cell r="C17">
            <v>34</v>
          </cell>
          <cell r="D17">
            <v>24.8</v>
          </cell>
          <cell r="E17">
            <v>52.428571428571431</v>
          </cell>
          <cell r="F17">
            <v>77</v>
          </cell>
          <cell r="G17">
            <v>40</v>
          </cell>
          <cell r="H17">
            <v>9.3600000000000012</v>
          </cell>
          <cell r="I17" t="str">
            <v>N</v>
          </cell>
          <cell r="J17">
            <v>30.96</v>
          </cell>
          <cell r="K17" t="str">
            <v>*</v>
          </cell>
        </row>
        <row r="18">
          <cell r="B18">
            <v>24.55714285714286</v>
          </cell>
          <cell r="C18">
            <v>28.9</v>
          </cell>
          <cell r="D18">
            <v>19.8</v>
          </cell>
          <cell r="E18">
            <v>77.357142857142861</v>
          </cell>
          <cell r="F18">
            <v>97</v>
          </cell>
          <cell r="G18">
            <v>58</v>
          </cell>
          <cell r="H18">
            <v>4.32</v>
          </cell>
          <cell r="I18" t="str">
            <v>N</v>
          </cell>
          <cell r="J18">
            <v>39.6</v>
          </cell>
          <cell r="K18" t="str">
            <v>*</v>
          </cell>
        </row>
        <row r="19">
          <cell r="B19">
            <v>27.721428571428572</v>
          </cell>
          <cell r="C19">
            <v>31.9</v>
          </cell>
          <cell r="D19">
            <v>21.2</v>
          </cell>
          <cell r="E19">
            <v>63.428571428571431</v>
          </cell>
          <cell r="F19">
            <v>96</v>
          </cell>
          <cell r="G19">
            <v>43</v>
          </cell>
          <cell r="H19">
            <v>0.72000000000000008</v>
          </cell>
          <cell r="I19" t="str">
            <v>N</v>
          </cell>
          <cell r="J19">
            <v>16.559999999999999</v>
          </cell>
          <cell r="K19" t="str">
            <v>*</v>
          </cell>
        </row>
        <row r="20">
          <cell r="B20">
            <v>22.45</v>
          </cell>
          <cell r="C20">
            <v>27</v>
          </cell>
          <cell r="D20">
            <v>19.2</v>
          </cell>
          <cell r="E20">
            <v>85</v>
          </cell>
          <cell r="F20">
            <v>97</v>
          </cell>
          <cell r="G20">
            <v>70</v>
          </cell>
          <cell r="H20">
            <v>2.52</v>
          </cell>
          <cell r="I20" t="str">
            <v>N</v>
          </cell>
          <cell r="J20">
            <v>0</v>
          </cell>
          <cell r="K20" t="str">
            <v>*</v>
          </cell>
        </row>
        <row r="21">
          <cell r="B21">
            <v>24.400000000000002</v>
          </cell>
          <cell r="C21">
            <v>28.7</v>
          </cell>
          <cell r="D21">
            <v>21</v>
          </cell>
          <cell r="E21">
            <v>86.5</v>
          </cell>
          <cell r="F21">
            <v>96</v>
          </cell>
          <cell r="G21">
            <v>71</v>
          </cell>
          <cell r="H21">
            <v>0</v>
          </cell>
          <cell r="I21" t="str">
            <v>N</v>
          </cell>
          <cell r="J21">
            <v>10.8</v>
          </cell>
          <cell r="K21" t="str">
            <v>*</v>
          </cell>
        </row>
        <row r="22">
          <cell r="B22">
            <v>28.507692307692306</v>
          </cell>
          <cell r="C22">
            <v>34</v>
          </cell>
          <cell r="D22">
            <v>22</v>
          </cell>
          <cell r="E22">
            <v>67.615384615384613</v>
          </cell>
          <cell r="F22">
            <v>95</v>
          </cell>
          <cell r="G22">
            <v>44</v>
          </cell>
          <cell r="H22">
            <v>3.24</v>
          </cell>
          <cell r="I22" t="str">
            <v>N</v>
          </cell>
          <cell r="J22">
            <v>27.36</v>
          </cell>
          <cell r="K22" t="str">
            <v>*</v>
          </cell>
        </row>
        <row r="23">
          <cell r="B23">
            <v>30.958333333333332</v>
          </cell>
          <cell r="C23">
            <v>34.299999999999997</v>
          </cell>
          <cell r="D23">
            <v>21.8</v>
          </cell>
          <cell r="E23">
            <v>57.5</v>
          </cell>
          <cell r="F23">
            <v>95</v>
          </cell>
          <cell r="G23">
            <v>42</v>
          </cell>
          <cell r="H23">
            <v>7.2</v>
          </cell>
          <cell r="I23" t="str">
            <v>N</v>
          </cell>
          <cell r="J23">
            <v>30.96</v>
          </cell>
          <cell r="K23" t="str">
            <v>*</v>
          </cell>
        </row>
        <row r="24">
          <cell r="B24">
            <v>27.85</v>
          </cell>
          <cell r="C24">
            <v>32.1</v>
          </cell>
          <cell r="D24">
            <v>23.6</v>
          </cell>
          <cell r="E24">
            <v>73.142857142857139</v>
          </cell>
          <cell r="F24">
            <v>86</v>
          </cell>
          <cell r="G24">
            <v>51</v>
          </cell>
          <cell r="H24">
            <v>2.52</v>
          </cell>
          <cell r="I24" t="str">
            <v>N</v>
          </cell>
          <cell r="J24">
            <v>26.28</v>
          </cell>
          <cell r="K24" t="str">
            <v>*</v>
          </cell>
        </row>
        <row r="25">
          <cell r="B25">
            <v>24.176923076923078</v>
          </cell>
          <cell r="C25">
            <v>26.8</v>
          </cell>
          <cell r="D25">
            <v>21.1</v>
          </cell>
          <cell r="E25">
            <v>85.769230769230774</v>
          </cell>
          <cell r="F25">
            <v>96</v>
          </cell>
          <cell r="G25">
            <v>75</v>
          </cell>
          <cell r="H25">
            <v>0</v>
          </cell>
          <cell r="I25" t="str">
            <v>N</v>
          </cell>
          <cell r="J25">
            <v>25.92</v>
          </cell>
          <cell r="K25" t="str">
            <v>*</v>
          </cell>
        </row>
        <row r="26">
          <cell r="B26">
            <v>28.366666666666671</v>
          </cell>
          <cell r="C26">
            <v>31.8</v>
          </cell>
          <cell r="D26">
            <v>22.4</v>
          </cell>
          <cell r="E26">
            <v>52.416666666666664</v>
          </cell>
          <cell r="F26">
            <v>92</v>
          </cell>
          <cell r="G26">
            <v>33</v>
          </cell>
          <cell r="H26">
            <v>0.72000000000000008</v>
          </cell>
          <cell r="I26" t="str">
            <v>N</v>
          </cell>
          <cell r="J26">
            <v>20.16</v>
          </cell>
          <cell r="K26" t="str">
            <v>*</v>
          </cell>
        </row>
        <row r="27">
          <cell r="B27">
            <v>29.100000000000005</v>
          </cell>
          <cell r="C27">
            <v>32.5</v>
          </cell>
          <cell r="D27">
            <v>22.2</v>
          </cell>
          <cell r="E27">
            <v>53.416666666666664</v>
          </cell>
          <cell r="F27">
            <v>80</v>
          </cell>
          <cell r="G27">
            <v>41</v>
          </cell>
          <cell r="H27">
            <v>0</v>
          </cell>
          <cell r="I27" t="str">
            <v>N</v>
          </cell>
          <cell r="J27">
            <v>0</v>
          </cell>
          <cell r="K27" t="str">
            <v>*</v>
          </cell>
        </row>
        <row r="28">
          <cell r="B28">
            <v>29.633333333333336</v>
          </cell>
          <cell r="C28">
            <v>33.299999999999997</v>
          </cell>
          <cell r="D28">
            <v>25</v>
          </cell>
          <cell r="E28">
            <v>59.833333333333336</v>
          </cell>
          <cell r="F28">
            <v>77</v>
          </cell>
          <cell r="G28">
            <v>46</v>
          </cell>
          <cell r="H28">
            <v>4.6800000000000006</v>
          </cell>
          <cell r="I28" t="str">
            <v>N</v>
          </cell>
          <cell r="J28">
            <v>30.96</v>
          </cell>
          <cell r="K28" t="str">
            <v>*</v>
          </cell>
        </row>
        <row r="29">
          <cell r="B29">
            <v>27.708333333333329</v>
          </cell>
          <cell r="C29">
            <v>30.7</v>
          </cell>
          <cell r="D29">
            <v>24.2</v>
          </cell>
          <cell r="E29">
            <v>56.083333333333336</v>
          </cell>
          <cell r="F29">
            <v>80</v>
          </cell>
          <cell r="G29">
            <v>42</v>
          </cell>
          <cell r="H29">
            <v>7.5600000000000005</v>
          </cell>
          <cell r="I29" t="str">
            <v>N</v>
          </cell>
          <cell r="J29">
            <v>32.4</v>
          </cell>
          <cell r="K29" t="str">
            <v>*</v>
          </cell>
        </row>
        <row r="30">
          <cell r="B30">
            <v>28.533333333333331</v>
          </cell>
          <cell r="C30">
            <v>32.5</v>
          </cell>
          <cell r="D30">
            <v>23.9</v>
          </cell>
          <cell r="E30">
            <v>53.666666666666664</v>
          </cell>
          <cell r="F30">
            <v>80</v>
          </cell>
          <cell r="G30">
            <v>36</v>
          </cell>
          <cell r="H30">
            <v>0</v>
          </cell>
          <cell r="I30" t="str">
            <v>N</v>
          </cell>
          <cell r="J30">
            <v>30.96</v>
          </cell>
          <cell r="K30" t="str">
            <v>*</v>
          </cell>
        </row>
        <row r="31">
          <cell r="B31">
            <v>29.136363636363637</v>
          </cell>
          <cell r="C31">
            <v>34.6</v>
          </cell>
          <cell r="D31">
            <v>23.1</v>
          </cell>
          <cell r="E31">
            <v>59.545454545454547</v>
          </cell>
          <cell r="F31">
            <v>91</v>
          </cell>
          <cell r="G31">
            <v>33</v>
          </cell>
          <cell r="H31">
            <v>19.079999999999998</v>
          </cell>
          <cell r="I31" t="str">
            <v>N</v>
          </cell>
          <cell r="J31">
            <v>45.72</v>
          </cell>
          <cell r="K31" t="str">
            <v>*</v>
          </cell>
        </row>
        <row r="32">
          <cell r="B32">
            <v>25.030769230769234</v>
          </cell>
          <cell r="C32">
            <v>30.5</v>
          </cell>
          <cell r="D32">
            <v>22.7</v>
          </cell>
          <cell r="E32">
            <v>80.84615384615384</v>
          </cell>
          <cell r="F32">
            <v>93</v>
          </cell>
          <cell r="G32">
            <v>60</v>
          </cell>
          <cell r="H32">
            <v>10.08</v>
          </cell>
          <cell r="I32" t="str">
            <v>N</v>
          </cell>
          <cell r="J32">
            <v>41.4</v>
          </cell>
          <cell r="K32" t="str">
            <v>*</v>
          </cell>
        </row>
        <row r="33">
          <cell r="B33">
            <v>25.084615384615386</v>
          </cell>
          <cell r="C33">
            <v>30.9</v>
          </cell>
          <cell r="D33">
            <v>21.9</v>
          </cell>
          <cell r="E33">
            <v>80.615384615384613</v>
          </cell>
          <cell r="F33">
            <v>92</v>
          </cell>
          <cell r="G33">
            <v>60</v>
          </cell>
          <cell r="H33">
            <v>1.8</v>
          </cell>
          <cell r="I33" t="str">
            <v>N</v>
          </cell>
          <cell r="J33">
            <v>37.800000000000004</v>
          </cell>
          <cell r="K33" t="str">
            <v>*</v>
          </cell>
        </row>
        <row r="34">
          <cell r="B34">
            <v>26.941666666666663</v>
          </cell>
          <cell r="C34">
            <v>33.5</v>
          </cell>
          <cell r="D34">
            <v>20.7</v>
          </cell>
          <cell r="E34">
            <v>75.083333333333329</v>
          </cell>
          <cell r="F34">
            <v>96</v>
          </cell>
          <cell r="G34">
            <v>49</v>
          </cell>
          <cell r="H34">
            <v>14.76</v>
          </cell>
          <cell r="I34" t="str">
            <v>N</v>
          </cell>
          <cell r="J34">
            <v>51.84</v>
          </cell>
          <cell r="K34" t="str">
            <v>*</v>
          </cell>
        </row>
        <row r="35">
          <cell r="B35">
            <v>23.62142857142857</v>
          </cell>
          <cell r="C35">
            <v>27.4</v>
          </cell>
          <cell r="D35">
            <v>21.1</v>
          </cell>
          <cell r="E35">
            <v>88.285714285714292</v>
          </cell>
          <cell r="F35">
            <v>95</v>
          </cell>
          <cell r="G35">
            <v>72</v>
          </cell>
          <cell r="H35">
            <v>2.16</v>
          </cell>
          <cell r="I35" t="str">
            <v>N</v>
          </cell>
          <cell r="J35">
            <v>31.680000000000003</v>
          </cell>
          <cell r="K35" t="str">
            <v>*</v>
          </cell>
        </row>
        <row r="36">
          <cell r="I36" t="str">
            <v>N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27.204166666666666</v>
          </cell>
          <cell r="C5">
            <v>35.6</v>
          </cell>
          <cell r="D5">
            <v>21.4</v>
          </cell>
          <cell r="E5">
            <v>62.75</v>
          </cell>
          <cell r="F5">
            <v>81</v>
          </cell>
          <cell r="G5">
            <v>33</v>
          </cell>
          <cell r="H5">
            <v>10.44</v>
          </cell>
          <cell r="I5" t="str">
            <v>SE</v>
          </cell>
          <cell r="J5">
            <v>28.44</v>
          </cell>
          <cell r="K5">
            <v>0</v>
          </cell>
        </row>
        <row r="6">
          <cell r="B6">
            <v>28.037499999999998</v>
          </cell>
          <cell r="C6">
            <v>36.200000000000003</v>
          </cell>
          <cell r="D6">
            <v>20.399999999999999</v>
          </cell>
          <cell r="E6">
            <v>58.416666666666664</v>
          </cell>
          <cell r="F6">
            <v>83</v>
          </cell>
          <cell r="G6">
            <v>32</v>
          </cell>
          <cell r="H6">
            <v>12.6</v>
          </cell>
          <cell r="I6" t="str">
            <v>NO</v>
          </cell>
          <cell r="J6">
            <v>36</v>
          </cell>
          <cell r="K6">
            <v>0</v>
          </cell>
        </row>
        <row r="7">
          <cell r="B7">
            <v>27.045833333333334</v>
          </cell>
          <cell r="C7">
            <v>37.1</v>
          </cell>
          <cell r="D7">
            <v>21.1</v>
          </cell>
          <cell r="E7">
            <v>63.125</v>
          </cell>
          <cell r="F7">
            <v>82</v>
          </cell>
          <cell r="G7">
            <v>33</v>
          </cell>
          <cell r="H7">
            <v>18.720000000000002</v>
          </cell>
          <cell r="I7" t="str">
            <v>NO</v>
          </cell>
          <cell r="J7">
            <v>39.96</v>
          </cell>
          <cell r="K7">
            <v>0.6</v>
          </cell>
        </row>
        <row r="8">
          <cell r="B8">
            <v>26.200000000000003</v>
          </cell>
          <cell r="C8">
            <v>35.4</v>
          </cell>
          <cell r="D8">
            <v>20.9</v>
          </cell>
          <cell r="E8">
            <v>68.958333333333329</v>
          </cell>
          <cell r="F8">
            <v>83</v>
          </cell>
          <cell r="G8">
            <v>43</v>
          </cell>
          <cell r="H8">
            <v>15.840000000000002</v>
          </cell>
          <cell r="I8" t="str">
            <v>N</v>
          </cell>
          <cell r="J8">
            <v>35.64</v>
          </cell>
          <cell r="K8">
            <v>0.2</v>
          </cell>
        </row>
        <row r="9">
          <cell r="B9">
            <v>22.845833333333331</v>
          </cell>
          <cell r="C9">
            <v>26.6</v>
          </cell>
          <cell r="D9">
            <v>21</v>
          </cell>
          <cell r="E9">
            <v>84.125</v>
          </cell>
          <cell r="F9">
            <v>89</v>
          </cell>
          <cell r="G9">
            <v>75</v>
          </cell>
          <cell r="H9">
            <v>14.4</v>
          </cell>
          <cell r="I9" t="str">
            <v>NO</v>
          </cell>
          <cell r="J9">
            <v>37.440000000000005</v>
          </cell>
          <cell r="K9">
            <v>1.2</v>
          </cell>
        </row>
        <row r="10">
          <cell r="B10">
            <v>24.287500000000005</v>
          </cell>
          <cell r="C10">
            <v>30.5</v>
          </cell>
          <cell r="D10">
            <v>21.4</v>
          </cell>
          <cell r="E10">
            <v>81.791666666666671</v>
          </cell>
          <cell r="F10">
            <v>91</v>
          </cell>
          <cell r="G10">
            <v>63</v>
          </cell>
          <cell r="H10">
            <v>12.24</v>
          </cell>
          <cell r="I10" t="str">
            <v>NO</v>
          </cell>
          <cell r="J10">
            <v>31.680000000000003</v>
          </cell>
          <cell r="K10">
            <v>0</v>
          </cell>
        </row>
        <row r="11">
          <cell r="B11">
            <v>23.354166666666668</v>
          </cell>
          <cell r="C11">
            <v>27.6</v>
          </cell>
          <cell r="D11">
            <v>21</v>
          </cell>
          <cell r="E11">
            <v>83.166666666666671</v>
          </cell>
          <cell r="F11">
            <v>89</v>
          </cell>
          <cell r="G11">
            <v>75</v>
          </cell>
          <cell r="H11">
            <v>16.920000000000002</v>
          </cell>
          <cell r="I11" t="str">
            <v>SE</v>
          </cell>
          <cell r="J11">
            <v>34.56</v>
          </cell>
          <cell r="K11">
            <v>0</v>
          </cell>
        </row>
        <row r="12">
          <cell r="B12">
            <v>25.008333333333329</v>
          </cell>
          <cell r="C12">
            <v>32.1</v>
          </cell>
          <cell r="D12">
            <v>19.5</v>
          </cell>
          <cell r="E12">
            <v>75.083333333333329</v>
          </cell>
          <cell r="F12">
            <v>91</v>
          </cell>
          <cell r="G12">
            <v>45</v>
          </cell>
          <cell r="H12">
            <v>10.44</v>
          </cell>
          <cell r="I12" t="str">
            <v>SE</v>
          </cell>
          <cell r="J12">
            <v>21.6</v>
          </cell>
          <cell r="K12">
            <v>0</v>
          </cell>
        </row>
        <row r="13">
          <cell r="B13">
            <v>26.287499999999994</v>
          </cell>
          <cell r="C13">
            <v>34.1</v>
          </cell>
          <cell r="D13">
            <v>18.899999999999999</v>
          </cell>
          <cell r="E13">
            <v>55.458333333333336</v>
          </cell>
          <cell r="F13">
            <v>79</v>
          </cell>
          <cell r="G13">
            <v>24</v>
          </cell>
          <cell r="H13">
            <v>13.32</v>
          </cell>
          <cell r="I13" t="str">
            <v>SE</v>
          </cell>
          <cell r="J13">
            <v>20.88</v>
          </cell>
          <cell r="K13">
            <v>0</v>
          </cell>
        </row>
        <row r="14">
          <cell r="B14">
            <v>26.708333333333329</v>
          </cell>
          <cell r="C14">
            <v>34.5</v>
          </cell>
          <cell r="D14">
            <v>18.2</v>
          </cell>
          <cell r="E14">
            <v>44.5</v>
          </cell>
          <cell r="F14">
            <v>66</v>
          </cell>
          <cell r="G14">
            <v>23</v>
          </cell>
          <cell r="H14">
            <v>7.5600000000000005</v>
          </cell>
          <cell r="I14" t="str">
            <v>SE</v>
          </cell>
          <cell r="J14">
            <v>23.400000000000002</v>
          </cell>
          <cell r="K14">
            <v>0</v>
          </cell>
        </row>
        <row r="15">
          <cell r="B15">
            <v>25.308333333333334</v>
          </cell>
          <cell r="C15">
            <v>32.299999999999997</v>
          </cell>
          <cell r="D15">
            <v>18.8</v>
          </cell>
          <cell r="E15">
            <v>58.583333333333336</v>
          </cell>
          <cell r="F15">
            <v>78</v>
          </cell>
          <cell r="G15">
            <v>36</v>
          </cell>
          <cell r="H15">
            <v>14.76</v>
          </cell>
          <cell r="I15" t="str">
            <v>NO</v>
          </cell>
          <cell r="J15">
            <v>35.64</v>
          </cell>
          <cell r="K15">
            <v>0</v>
          </cell>
        </row>
        <row r="16">
          <cell r="B16">
            <v>26.912499999999998</v>
          </cell>
          <cell r="C16">
            <v>33.4</v>
          </cell>
          <cell r="D16">
            <v>22</v>
          </cell>
          <cell r="E16">
            <v>60.75</v>
          </cell>
          <cell r="F16">
            <v>78</v>
          </cell>
          <cell r="G16">
            <v>39</v>
          </cell>
          <cell r="H16">
            <v>12.6</v>
          </cell>
          <cell r="I16" t="str">
            <v>NO</v>
          </cell>
          <cell r="J16">
            <v>30.96</v>
          </cell>
          <cell r="K16">
            <v>0</v>
          </cell>
        </row>
        <row r="17">
          <cell r="B17">
            <v>27.633333333333326</v>
          </cell>
          <cell r="C17">
            <v>33.799999999999997</v>
          </cell>
          <cell r="D17">
            <v>22.2</v>
          </cell>
          <cell r="E17">
            <v>62.583333333333336</v>
          </cell>
          <cell r="F17">
            <v>81</v>
          </cell>
          <cell r="G17">
            <v>44</v>
          </cell>
          <cell r="H17">
            <v>14.04</v>
          </cell>
          <cell r="I17" t="str">
            <v>NO</v>
          </cell>
          <cell r="J17">
            <v>37.440000000000005</v>
          </cell>
          <cell r="K17">
            <v>0</v>
          </cell>
        </row>
        <row r="18">
          <cell r="B18">
            <v>23.795833333333334</v>
          </cell>
          <cell r="C18">
            <v>28.2</v>
          </cell>
          <cell r="D18">
            <v>19.7</v>
          </cell>
          <cell r="E18">
            <v>75.916666666666671</v>
          </cell>
          <cell r="F18">
            <v>87</v>
          </cell>
          <cell r="G18">
            <v>58</v>
          </cell>
          <cell r="H18">
            <v>16.920000000000002</v>
          </cell>
          <cell r="I18" t="str">
            <v>NO</v>
          </cell>
          <cell r="J18">
            <v>42.84</v>
          </cell>
          <cell r="K18">
            <v>0</v>
          </cell>
        </row>
        <row r="19">
          <cell r="B19">
            <v>25.512500000000003</v>
          </cell>
          <cell r="C19">
            <v>32.9</v>
          </cell>
          <cell r="D19">
            <v>19.899999999999999</v>
          </cell>
          <cell r="E19">
            <v>76.958333333333329</v>
          </cell>
          <cell r="F19">
            <v>91</v>
          </cell>
          <cell r="G19">
            <v>50</v>
          </cell>
          <cell r="H19">
            <v>10.44</v>
          </cell>
          <cell r="I19" t="str">
            <v>NO</v>
          </cell>
          <cell r="J19">
            <v>29.16</v>
          </cell>
          <cell r="K19">
            <v>0</v>
          </cell>
        </row>
        <row r="20">
          <cell r="B20">
            <v>27.179166666666671</v>
          </cell>
          <cell r="C20">
            <v>33.6</v>
          </cell>
          <cell r="D20">
            <v>21.4</v>
          </cell>
          <cell r="E20">
            <v>65.625</v>
          </cell>
          <cell r="F20">
            <v>81</v>
          </cell>
          <cell r="G20">
            <v>48</v>
          </cell>
          <cell r="H20">
            <v>12.6</v>
          </cell>
          <cell r="I20" t="str">
            <v>NO</v>
          </cell>
          <cell r="J20">
            <v>30.6</v>
          </cell>
          <cell r="K20">
            <v>0</v>
          </cell>
        </row>
        <row r="21">
          <cell r="B21">
            <v>27.099999999999994</v>
          </cell>
          <cell r="C21">
            <v>34.700000000000003</v>
          </cell>
          <cell r="D21">
            <v>21.3</v>
          </cell>
          <cell r="E21">
            <v>68.916666666666671</v>
          </cell>
          <cell r="F21">
            <v>85</v>
          </cell>
          <cell r="G21">
            <v>45</v>
          </cell>
          <cell r="H21">
            <v>14.04</v>
          </cell>
          <cell r="I21" t="str">
            <v>SE</v>
          </cell>
          <cell r="J21">
            <v>29.16</v>
          </cell>
          <cell r="K21">
            <v>0</v>
          </cell>
        </row>
        <row r="22">
          <cell r="B22">
            <v>27.925000000000008</v>
          </cell>
          <cell r="C22">
            <v>36.1</v>
          </cell>
          <cell r="D22">
            <v>22.7</v>
          </cell>
          <cell r="E22">
            <v>64.541666666666671</v>
          </cell>
          <cell r="F22">
            <v>79</v>
          </cell>
          <cell r="G22">
            <v>40</v>
          </cell>
          <cell r="H22">
            <v>16.920000000000002</v>
          </cell>
          <cell r="I22" t="str">
            <v>NO</v>
          </cell>
          <cell r="J22">
            <v>34.56</v>
          </cell>
          <cell r="K22">
            <v>0</v>
          </cell>
        </row>
        <row r="23">
          <cell r="B23">
            <v>28.654166666666665</v>
          </cell>
          <cell r="C23">
            <v>35.5</v>
          </cell>
          <cell r="D23">
            <v>23</v>
          </cell>
          <cell r="E23">
            <v>60.833333333333336</v>
          </cell>
          <cell r="F23">
            <v>79</v>
          </cell>
          <cell r="G23">
            <v>36</v>
          </cell>
          <cell r="H23">
            <v>15.840000000000002</v>
          </cell>
          <cell r="I23" t="str">
            <v>NO</v>
          </cell>
          <cell r="J23">
            <v>37.800000000000004</v>
          </cell>
          <cell r="K23">
            <v>0</v>
          </cell>
        </row>
        <row r="24">
          <cell r="B24">
            <v>28.866666666666674</v>
          </cell>
          <cell r="C24">
            <v>35.700000000000003</v>
          </cell>
          <cell r="D24">
            <v>23.8</v>
          </cell>
          <cell r="E24">
            <v>59</v>
          </cell>
          <cell r="F24">
            <v>73</v>
          </cell>
          <cell r="G24">
            <v>36</v>
          </cell>
          <cell r="H24">
            <v>10.8</v>
          </cell>
          <cell r="I24" t="str">
            <v>NO</v>
          </cell>
          <cell r="J24">
            <v>29.16</v>
          </cell>
          <cell r="K24">
            <v>0</v>
          </cell>
        </row>
        <row r="25">
          <cell r="B25">
            <v>25.45</v>
          </cell>
          <cell r="C25">
            <v>34.200000000000003</v>
          </cell>
          <cell r="D25">
            <v>20.9</v>
          </cell>
          <cell r="E25">
            <v>72.875</v>
          </cell>
          <cell r="F25">
            <v>86</v>
          </cell>
          <cell r="G25">
            <v>49</v>
          </cell>
          <cell r="H25">
            <v>19.079999999999998</v>
          </cell>
          <cell r="I25" t="str">
            <v>L</v>
          </cell>
          <cell r="J25">
            <v>46.080000000000005</v>
          </cell>
          <cell r="K25">
            <v>0</v>
          </cell>
        </row>
        <row r="26">
          <cell r="B26">
            <v>24.824999999999999</v>
          </cell>
          <cell r="C26">
            <v>31.7</v>
          </cell>
          <cell r="D26">
            <v>21</v>
          </cell>
          <cell r="E26">
            <v>79.708333333333329</v>
          </cell>
          <cell r="F26">
            <v>90</v>
          </cell>
          <cell r="G26">
            <v>57</v>
          </cell>
          <cell r="H26">
            <v>9.3600000000000012</v>
          </cell>
          <cell r="I26" t="str">
            <v>S</v>
          </cell>
          <cell r="J26">
            <v>24.12</v>
          </cell>
          <cell r="K26">
            <v>0</v>
          </cell>
        </row>
        <row r="27">
          <cell r="B27">
            <v>27.316666666666666</v>
          </cell>
          <cell r="C27">
            <v>34.1</v>
          </cell>
          <cell r="D27">
            <v>21.8</v>
          </cell>
          <cell r="E27">
            <v>69.791666666666671</v>
          </cell>
          <cell r="F27">
            <v>84</v>
          </cell>
          <cell r="G27">
            <v>45</v>
          </cell>
          <cell r="H27">
            <v>10.08</v>
          </cell>
          <cell r="I27" t="str">
            <v>SE</v>
          </cell>
          <cell r="J27">
            <v>32.04</v>
          </cell>
          <cell r="K27">
            <v>0</v>
          </cell>
        </row>
        <row r="28">
          <cell r="B28">
            <v>27.8</v>
          </cell>
          <cell r="C28">
            <v>35.200000000000003</v>
          </cell>
          <cell r="D28">
            <v>22.4</v>
          </cell>
          <cell r="E28">
            <v>69.083333333333329</v>
          </cell>
          <cell r="F28">
            <v>85</v>
          </cell>
          <cell r="G28">
            <v>45</v>
          </cell>
          <cell r="H28">
            <v>14.04</v>
          </cell>
          <cell r="I28" t="str">
            <v>SE</v>
          </cell>
          <cell r="J28">
            <v>29.16</v>
          </cell>
          <cell r="K28">
            <v>0</v>
          </cell>
        </row>
        <row r="29">
          <cell r="B29">
            <v>27.058333333333334</v>
          </cell>
          <cell r="C29">
            <v>34.1</v>
          </cell>
          <cell r="D29">
            <v>21.7</v>
          </cell>
          <cell r="E29">
            <v>62.5</v>
          </cell>
          <cell r="F29">
            <v>79</v>
          </cell>
          <cell r="G29">
            <v>37</v>
          </cell>
          <cell r="H29">
            <v>17.64</v>
          </cell>
          <cell r="I29" t="str">
            <v>SE</v>
          </cell>
          <cell r="J29">
            <v>30.6</v>
          </cell>
          <cell r="K29">
            <v>0</v>
          </cell>
        </row>
        <row r="30">
          <cell r="B30">
            <v>25.704166666666655</v>
          </cell>
          <cell r="C30">
            <v>34.200000000000003</v>
          </cell>
          <cell r="D30">
            <v>17.8</v>
          </cell>
          <cell r="E30">
            <v>62.916666666666664</v>
          </cell>
          <cell r="F30">
            <v>82</v>
          </cell>
          <cell r="G30">
            <v>37</v>
          </cell>
          <cell r="H30">
            <v>13.32</v>
          </cell>
          <cell r="I30" t="str">
            <v>SE</v>
          </cell>
          <cell r="J30">
            <v>33.840000000000003</v>
          </cell>
          <cell r="K30">
            <v>0</v>
          </cell>
        </row>
        <row r="31">
          <cell r="B31">
            <v>26.316666666666666</v>
          </cell>
          <cell r="C31">
            <v>33.4</v>
          </cell>
          <cell r="D31">
            <v>20.6</v>
          </cell>
          <cell r="E31">
            <v>65.625</v>
          </cell>
          <cell r="F31">
            <v>79</v>
          </cell>
          <cell r="G31">
            <v>48</v>
          </cell>
          <cell r="H31">
            <v>13.68</v>
          </cell>
          <cell r="I31" t="str">
            <v>SE</v>
          </cell>
          <cell r="J31">
            <v>35.28</v>
          </cell>
          <cell r="K31">
            <v>0</v>
          </cell>
        </row>
        <row r="32">
          <cell r="B32">
            <v>27.720833333333335</v>
          </cell>
          <cell r="C32">
            <v>34.4</v>
          </cell>
          <cell r="D32">
            <v>22.7</v>
          </cell>
          <cell r="E32">
            <v>63.875</v>
          </cell>
          <cell r="F32">
            <v>79</v>
          </cell>
          <cell r="G32">
            <v>40</v>
          </cell>
          <cell r="H32">
            <v>14.76</v>
          </cell>
          <cell r="I32" t="str">
            <v>N</v>
          </cell>
          <cell r="J32">
            <v>30.96</v>
          </cell>
          <cell r="K32">
            <v>0</v>
          </cell>
        </row>
        <row r="33">
          <cell r="B33">
            <v>27.304166666666664</v>
          </cell>
          <cell r="C33">
            <v>32.700000000000003</v>
          </cell>
          <cell r="D33">
            <v>23.3</v>
          </cell>
          <cell r="E33">
            <v>66.708333333333329</v>
          </cell>
          <cell r="F33">
            <v>81</v>
          </cell>
          <cell r="G33">
            <v>48</v>
          </cell>
          <cell r="H33">
            <v>12.96</v>
          </cell>
          <cell r="I33" t="str">
            <v>NO</v>
          </cell>
          <cell r="J33">
            <v>33.119999999999997</v>
          </cell>
          <cell r="K33">
            <v>0</v>
          </cell>
        </row>
        <row r="34">
          <cell r="B34">
            <v>25.354166666666661</v>
          </cell>
          <cell r="C34">
            <v>33.700000000000003</v>
          </cell>
          <cell r="D34">
            <v>20.7</v>
          </cell>
          <cell r="E34">
            <v>73.666666666666671</v>
          </cell>
          <cell r="F34">
            <v>88</v>
          </cell>
          <cell r="G34">
            <v>50</v>
          </cell>
          <cell r="H34">
            <v>14.4</v>
          </cell>
          <cell r="I34" t="str">
            <v>NO</v>
          </cell>
          <cell r="J34">
            <v>34.56</v>
          </cell>
          <cell r="K34">
            <v>0.2</v>
          </cell>
        </row>
        <row r="35">
          <cell r="B35">
            <v>24.241666666666671</v>
          </cell>
          <cell r="C35">
            <v>31.3</v>
          </cell>
          <cell r="D35">
            <v>21.1</v>
          </cell>
          <cell r="E35">
            <v>77.958333333333329</v>
          </cell>
          <cell r="F35">
            <v>86</v>
          </cell>
          <cell r="G35">
            <v>57</v>
          </cell>
          <cell r="H35">
            <v>15.120000000000001</v>
          </cell>
          <cell r="I35" t="str">
            <v>NO</v>
          </cell>
          <cell r="J35">
            <v>45.36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31.95</v>
          </cell>
          <cell r="C6">
            <v>34.299999999999997</v>
          </cell>
          <cell r="D6">
            <v>28.9</v>
          </cell>
          <cell r="E6">
            <v>43</v>
          </cell>
          <cell r="F6">
            <v>57</v>
          </cell>
          <cell r="G6">
            <v>33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27.345833333333335</v>
          </cell>
          <cell r="C7">
            <v>33.4</v>
          </cell>
          <cell r="D7">
            <v>21.7</v>
          </cell>
          <cell r="E7">
            <v>64.375</v>
          </cell>
          <cell r="F7">
            <v>91</v>
          </cell>
          <cell r="G7">
            <v>40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26.345833333333335</v>
          </cell>
          <cell r="C8">
            <v>35.799999999999997</v>
          </cell>
          <cell r="D8">
            <v>21.5</v>
          </cell>
          <cell r="E8">
            <v>71.166666666666671</v>
          </cell>
          <cell r="F8">
            <v>92</v>
          </cell>
          <cell r="G8">
            <v>34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27.054166666666664</v>
          </cell>
          <cell r="C9">
            <v>33.4</v>
          </cell>
          <cell r="D9">
            <v>23.6</v>
          </cell>
          <cell r="E9">
            <v>71.416666666666671</v>
          </cell>
          <cell r="F9">
            <v>88</v>
          </cell>
          <cell r="G9">
            <v>41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25.904166666666665</v>
          </cell>
          <cell r="C10">
            <v>31.9</v>
          </cell>
          <cell r="D10">
            <v>22.1</v>
          </cell>
          <cell r="E10">
            <v>76.75</v>
          </cell>
          <cell r="F10">
            <v>93</v>
          </cell>
          <cell r="G10">
            <v>50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25.033333333333331</v>
          </cell>
          <cell r="C11">
            <v>31</v>
          </cell>
          <cell r="D11">
            <v>22.5</v>
          </cell>
          <cell r="E11">
            <v>84.875</v>
          </cell>
          <cell r="F11">
            <v>94</v>
          </cell>
          <cell r="G11">
            <v>58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26.479166666666661</v>
          </cell>
          <cell r="C12">
            <v>32.9</v>
          </cell>
          <cell r="D12">
            <v>22.7</v>
          </cell>
          <cell r="E12">
            <v>73.208333333333329</v>
          </cell>
          <cell r="F12">
            <v>91</v>
          </cell>
          <cell r="G12">
            <v>42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28.512500000000003</v>
          </cell>
          <cell r="C13">
            <v>35.200000000000003</v>
          </cell>
          <cell r="D13">
            <v>22</v>
          </cell>
          <cell r="E13">
            <v>55.833333333333336</v>
          </cell>
          <cell r="F13">
            <v>88</v>
          </cell>
          <cell r="G13">
            <v>27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28.691666666666663</v>
          </cell>
          <cell r="C14">
            <v>36.1</v>
          </cell>
          <cell r="D14">
            <v>23.7</v>
          </cell>
          <cell r="E14">
            <v>53.916666666666664</v>
          </cell>
          <cell r="F14">
            <v>80</v>
          </cell>
          <cell r="G14">
            <v>25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25.670833333333334</v>
          </cell>
          <cell r="C15">
            <v>29</v>
          </cell>
          <cell r="D15">
            <v>22.9</v>
          </cell>
          <cell r="E15">
            <v>63.375</v>
          </cell>
          <cell r="F15">
            <v>79</v>
          </cell>
          <cell r="G15">
            <v>45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25.779166666666665</v>
          </cell>
          <cell r="C16">
            <v>31.4</v>
          </cell>
          <cell r="D16">
            <v>23.6</v>
          </cell>
          <cell r="E16">
            <v>73.041666666666671</v>
          </cell>
          <cell r="F16">
            <v>82</v>
          </cell>
          <cell r="G16">
            <v>45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27.287499999999994</v>
          </cell>
          <cell r="C17">
            <v>34.299999999999997</v>
          </cell>
          <cell r="D17">
            <v>23.6</v>
          </cell>
          <cell r="E17">
            <v>69.208333333333329</v>
          </cell>
          <cell r="F17">
            <v>86</v>
          </cell>
          <cell r="G17">
            <v>35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25.529166666666665</v>
          </cell>
          <cell r="C18">
            <v>32.799999999999997</v>
          </cell>
          <cell r="D18">
            <v>21.5</v>
          </cell>
          <cell r="E18">
            <v>78.458333333333329</v>
          </cell>
          <cell r="F18">
            <v>94</v>
          </cell>
          <cell r="G18">
            <v>50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27.408333333333335</v>
          </cell>
          <cell r="C19">
            <v>34.200000000000003</v>
          </cell>
          <cell r="D19">
            <v>23.6</v>
          </cell>
          <cell r="E19">
            <v>71.125</v>
          </cell>
          <cell r="F19">
            <v>92</v>
          </cell>
          <cell r="G19">
            <v>39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28.774999999999995</v>
          </cell>
          <cell r="C20">
            <v>35.1</v>
          </cell>
          <cell r="D20">
            <v>23.8</v>
          </cell>
          <cell r="E20">
            <v>55.791666666666664</v>
          </cell>
          <cell r="F20">
            <v>83</v>
          </cell>
          <cell r="G20">
            <v>25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26.837499999999995</v>
          </cell>
          <cell r="C21">
            <v>35.799999999999997</v>
          </cell>
          <cell r="D21">
            <v>20.6</v>
          </cell>
          <cell r="E21">
            <v>70.916666666666671</v>
          </cell>
          <cell r="F21">
            <v>92</v>
          </cell>
          <cell r="G21">
            <v>34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27.637500000000003</v>
          </cell>
          <cell r="C22">
            <v>35.6</v>
          </cell>
          <cell r="D22">
            <v>21.4</v>
          </cell>
          <cell r="E22">
            <v>71.5</v>
          </cell>
          <cell r="F22">
            <v>92</v>
          </cell>
          <cell r="G22">
            <v>40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29.400000000000002</v>
          </cell>
          <cell r="C23">
            <v>36.799999999999997</v>
          </cell>
          <cell r="D23">
            <v>22.5</v>
          </cell>
          <cell r="E23">
            <v>63.791666666666664</v>
          </cell>
          <cell r="F23">
            <v>91</v>
          </cell>
          <cell r="G23">
            <v>31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27.991666666666671</v>
          </cell>
          <cell r="C24">
            <v>35.9</v>
          </cell>
          <cell r="D24">
            <v>23.7</v>
          </cell>
          <cell r="E24">
            <v>70.916666666666671</v>
          </cell>
          <cell r="F24">
            <v>89</v>
          </cell>
          <cell r="G24">
            <v>35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28.416666666666668</v>
          </cell>
          <cell r="C25">
            <v>36.4</v>
          </cell>
          <cell r="D25">
            <v>24.6</v>
          </cell>
          <cell r="E25">
            <v>66.541666666666671</v>
          </cell>
          <cell r="F25">
            <v>88</v>
          </cell>
          <cell r="G25">
            <v>32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27.845833333333335</v>
          </cell>
          <cell r="C26">
            <v>34.5</v>
          </cell>
          <cell r="D26">
            <v>23.7</v>
          </cell>
          <cell r="E26">
            <v>71.125</v>
          </cell>
          <cell r="F26">
            <v>90</v>
          </cell>
          <cell r="G26">
            <v>44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28.737499999999994</v>
          </cell>
          <cell r="C27">
            <v>34.6</v>
          </cell>
          <cell r="D27">
            <v>24.1</v>
          </cell>
          <cell r="E27">
            <v>67.416666666666671</v>
          </cell>
          <cell r="F27">
            <v>87</v>
          </cell>
          <cell r="G27">
            <v>43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29.179166666666674</v>
          </cell>
          <cell r="C28">
            <v>34.700000000000003</v>
          </cell>
          <cell r="D28">
            <v>23.4</v>
          </cell>
          <cell r="E28">
            <v>60.833333333333336</v>
          </cell>
          <cell r="F28">
            <v>85</v>
          </cell>
          <cell r="G28">
            <v>36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28.445833333333336</v>
          </cell>
          <cell r="C29">
            <v>34.299999999999997</v>
          </cell>
          <cell r="D29">
            <v>22.4</v>
          </cell>
          <cell r="E29">
            <v>54.625</v>
          </cell>
          <cell r="F29">
            <v>71</v>
          </cell>
          <cell r="G29">
            <v>33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28.645833333333325</v>
          </cell>
          <cell r="C30">
            <v>35.4</v>
          </cell>
          <cell r="D30">
            <v>22.8</v>
          </cell>
          <cell r="E30">
            <v>55.458333333333336</v>
          </cell>
          <cell r="F30">
            <v>72</v>
          </cell>
          <cell r="G30">
            <v>36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27.024999999999995</v>
          </cell>
          <cell r="C31">
            <v>33.299999999999997</v>
          </cell>
          <cell r="D31">
            <v>23.2</v>
          </cell>
          <cell r="E31">
            <v>68.166666666666671</v>
          </cell>
          <cell r="F31">
            <v>87</v>
          </cell>
          <cell r="G31">
            <v>42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24.92916666666666</v>
          </cell>
          <cell r="C32">
            <v>30.3</v>
          </cell>
          <cell r="D32">
            <v>21.3</v>
          </cell>
          <cell r="E32">
            <v>77.375</v>
          </cell>
          <cell r="F32">
            <v>93</v>
          </cell>
          <cell r="G32">
            <v>54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27.908333333333328</v>
          </cell>
          <cell r="C33">
            <v>33.700000000000003</v>
          </cell>
          <cell r="D33">
            <v>23.6</v>
          </cell>
          <cell r="E33">
            <v>65.458333333333329</v>
          </cell>
          <cell r="F33">
            <v>84</v>
          </cell>
          <cell r="G33">
            <v>40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26.708333333333329</v>
          </cell>
          <cell r="C34">
            <v>33.700000000000003</v>
          </cell>
          <cell r="D34">
            <v>22.2</v>
          </cell>
          <cell r="E34">
            <v>70.25</v>
          </cell>
          <cell r="F34">
            <v>89</v>
          </cell>
          <cell r="G34">
            <v>39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27.362500000000001</v>
          </cell>
          <cell r="C35">
            <v>31.8</v>
          </cell>
          <cell r="D35">
            <v>24.2</v>
          </cell>
          <cell r="E35">
            <v>65.166666666666671</v>
          </cell>
          <cell r="F35">
            <v>77</v>
          </cell>
          <cell r="G35">
            <v>46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24.275000000000002</v>
          </cell>
          <cell r="C5">
            <v>32.200000000000003</v>
          </cell>
          <cell r="D5">
            <v>20.399999999999999</v>
          </cell>
          <cell r="E5">
            <v>76.416666666666671</v>
          </cell>
          <cell r="F5">
            <v>95</v>
          </cell>
          <cell r="G5">
            <v>48</v>
          </cell>
          <cell r="H5">
            <v>18.720000000000002</v>
          </cell>
          <cell r="I5" t="str">
            <v>L</v>
          </cell>
          <cell r="J5">
            <v>39.96</v>
          </cell>
          <cell r="K5">
            <v>7</v>
          </cell>
        </row>
        <row r="6">
          <cell r="B6">
            <v>27.029166666666669</v>
          </cell>
          <cell r="C6">
            <v>33.700000000000003</v>
          </cell>
          <cell r="D6">
            <v>20.6</v>
          </cell>
          <cell r="E6">
            <v>69.375</v>
          </cell>
          <cell r="F6">
            <v>96</v>
          </cell>
          <cell r="G6">
            <v>42</v>
          </cell>
          <cell r="H6">
            <v>14.04</v>
          </cell>
          <cell r="I6" t="str">
            <v>N</v>
          </cell>
          <cell r="J6">
            <v>31.680000000000003</v>
          </cell>
          <cell r="K6">
            <v>0</v>
          </cell>
        </row>
        <row r="7">
          <cell r="B7">
            <v>24.762500000000003</v>
          </cell>
          <cell r="C7">
            <v>29.8</v>
          </cell>
          <cell r="D7">
            <v>20.5</v>
          </cell>
          <cell r="E7">
            <v>77.291666666666671</v>
          </cell>
          <cell r="F7">
            <v>98</v>
          </cell>
          <cell r="G7">
            <v>51</v>
          </cell>
          <cell r="H7">
            <v>21.96</v>
          </cell>
          <cell r="I7" t="str">
            <v>NO</v>
          </cell>
          <cell r="J7">
            <v>47.519999999999996</v>
          </cell>
          <cell r="K7">
            <v>6</v>
          </cell>
        </row>
        <row r="8">
          <cell r="B8">
            <v>22.374999999999996</v>
          </cell>
          <cell r="C8">
            <v>28</v>
          </cell>
          <cell r="D8">
            <v>19.7</v>
          </cell>
          <cell r="E8">
            <v>87.791666666666671</v>
          </cell>
          <cell r="F8">
            <v>98</v>
          </cell>
          <cell r="G8">
            <v>66</v>
          </cell>
          <cell r="H8">
            <v>19.440000000000001</v>
          </cell>
          <cell r="I8" t="str">
            <v>NE</v>
          </cell>
          <cell r="J8">
            <v>45</v>
          </cell>
          <cell r="K8">
            <v>4.2</v>
          </cell>
        </row>
        <row r="9">
          <cell r="B9">
            <v>21.645833333333332</v>
          </cell>
          <cell r="C9">
            <v>23.4</v>
          </cell>
          <cell r="D9">
            <v>20.6</v>
          </cell>
          <cell r="E9">
            <v>95.833333333333329</v>
          </cell>
          <cell r="F9">
            <v>99</v>
          </cell>
          <cell r="G9">
            <v>82</v>
          </cell>
          <cell r="H9">
            <v>19.079999999999998</v>
          </cell>
          <cell r="I9" t="str">
            <v>O</v>
          </cell>
          <cell r="J9">
            <v>37.080000000000005</v>
          </cell>
          <cell r="K9">
            <v>46.600000000000009</v>
          </cell>
        </row>
        <row r="10">
          <cell r="B10">
            <v>22.058333333333334</v>
          </cell>
          <cell r="C10">
            <v>26.4</v>
          </cell>
          <cell r="D10">
            <v>18.8</v>
          </cell>
          <cell r="E10">
            <v>85.75</v>
          </cell>
          <cell r="F10">
            <v>99</v>
          </cell>
          <cell r="G10">
            <v>60</v>
          </cell>
          <cell r="H10">
            <v>18</v>
          </cell>
          <cell r="I10" t="str">
            <v>SO</v>
          </cell>
          <cell r="J10">
            <v>36</v>
          </cell>
          <cell r="K10">
            <v>0.8</v>
          </cell>
        </row>
        <row r="11">
          <cell r="B11">
            <v>23.675000000000001</v>
          </cell>
          <cell r="C11">
            <v>29.3</v>
          </cell>
          <cell r="D11">
            <v>19.600000000000001</v>
          </cell>
          <cell r="E11">
            <v>74.708333333333329</v>
          </cell>
          <cell r="F11">
            <v>96</v>
          </cell>
          <cell r="G11">
            <v>43</v>
          </cell>
          <cell r="H11">
            <v>14.76</v>
          </cell>
          <cell r="I11" t="str">
            <v>S</v>
          </cell>
          <cell r="J11">
            <v>30.240000000000002</v>
          </cell>
          <cell r="K11">
            <v>0</v>
          </cell>
        </row>
        <row r="12">
          <cell r="B12">
            <v>25.254166666666663</v>
          </cell>
          <cell r="C12">
            <v>31.5</v>
          </cell>
          <cell r="D12">
            <v>19.2</v>
          </cell>
          <cell r="E12">
            <v>53.458333333333336</v>
          </cell>
          <cell r="F12">
            <v>78</v>
          </cell>
          <cell r="G12">
            <v>19</v>
          </cell>
          <cell r="H12">
            <v>9.7200000000000006</v>
          </cell>
          <cell r="I12" t="str">
            <v>S</v>
          </cell>
          <cell r="J12">
            <v>19.440000000000001</v>
          </cell>
          <cell r="K12">
            <v>0</v>
          </cell>
        </row>
        <row r="13">
          <cell r="B13">
            <v>26.679166666666664</v>
          </cell>
          <cell r="C13">
            <v>32.299999999999997</v>
          </cell>
          <cell r="D13">
            <v>20.6</v>
          </cell>
          <cell r="E13">
            <v>41.791666666666664</v>
          </cell>
          <cell r="F13">
            <v>59</v>
          </cell>
          <cell r="G13">
            <v>23</v>
          </cell>
          <cell r="H13">
            <v>10.44</v>
          </cell>
          <cell r="I13" t="str">
            <v>S</v>
          </cell>
          <cell r="J13">
            <v>23.040000000000003</v>
          </cell>
          <cell r="K13">
            <v>0</v>
          </cell>
        </row>
        <row r="14">
          <cell r="B14">
            <v>26.545833333333331</v>
          </cell>
          <cell r="C14">
            <v>33.1</v>
          </cell>
          <cell r="D14">
            <v>20.8</v>
          </cell>
          <cell r="E14">
            <v>44.5</v>
          </cell>
          <cell r="F14">
            <v>60</v>
          </cell>
          <cell r="G14">
            <v>26</v>
          </cell>
          <cell r="H14">
            <v>12.96</v>
          </cell>
          <cell r="I14" t="str">
            <v>NE</v>
          </cell>
          <cell r="J14">
            <v>26.28</v>
          </cell>
          <cell r="K14">
            <v>0</v>
          </cell>
        </row>
        <row r="15">
          <cell r="B15">
            <v>26.366666666666671</v>
          </cell>
          <cell r="C15">
            <v>33</v>
          </cell>
          <cell r="D15">
            <v>21.2</v>
          </cell>
          <cell r="E15">
            <v>57.375</v>
          </cell>
          <cell r="F15">
            <v>75</v>
          </cell>
          <cell r="G15">
            <v>43</v>
          </cell>
          <cell r="H15">
            <v>15.840000000000002</v>
          </cell>
          <cell r="I15" t="str">
            <v>N</v>
          </cell>
          <cell r="J15">
            <v>32.4</v>
          </cell>
          <cell r="K15">
            <v>0</v>
          </cell>
        </row>
        <row r="16">
          <cell r="B16">
            <v>26.624999999999989</v>
          </cell>
          <cell r="C16">
            <v>32.799999999999997</v>
          </cell>
          <cell r="D16">
            <v>21.6</v>
          </cell>
          <cell r="E16">
            <v>62.833333333333336</v>
          </cell>
          <cell r="F16">
            <v>79</v>
          </cell>
          <cell r="G16">
            <v>41</v>
          </cell>
          <cell r="H16">
            <v>14.4</v>
          </cell>
          <cell r="I16" t="str">
            <v>NE</v>
          </cell>
          <cell r="J16">
            <v>29.880000000000003</v>
          </cell>
          <cell r="K16">
            <v>0</v>
          </cell>
        </row>
        <row r="17">
          <cell r="B17">
            <v>27.154166666666669</v>
          </cell>
          <cell r="C17">
            <v>33.6</v>
          </cell>
          <cell r="D17">
            <v>21.2</v>
          </cell>
          <cell r="E17">
            <v>64.291666666666671</v>
          </cell>
          <cell r="F17">
            <v>87</v>
          </cell>
          <cell r="G17">
            <v>46</v>
          </cell>
          <cell r="H17">
            <v>21.6</v>
          </cell>
          <cell r="I17" t="str">
            <v>NO</v>
          </cell>
          <cell r="J17">
            <v>40.680000000000007</v>
          </cell>
          <cell r="K17">
            <v>0</v>
          </cell>
        </row>
        <row r="18">
          <cell r="B18">
            <v>21.779166666666658</v>
          </cell>
          <cell r="C18">
            <v>27.8</v>
          </cell>
          <cell r="D18">
            <v>17.899999999999999</v>
          </cell>
          <cell r="E18">
            <v>86.75</v>
          </cell>
          <cell r="F18">
            <v>99</v>
          </cell>
          <cell r="G18">
            <v>62</v>
          </cell>
          <cell r="H18">
            <v>24.48</v>
          </cell>
          <cell r="I18" t="str">
            <v>N</v>
          </cell>
          <cell r="J18">
            <v>48.24</v>
          </cell>
          <cell r="K18">
            <v>43</v>
          </cell>
        </row>
        <row r="19">
          <cell r="B19">
            <v>24.000000000000004</v>
          </cell>
          <cell r="C19">
            <v>30.7</v>
          </cell>
          <cell r="D19">
            <v>18.600000000000001</v>
          </cell>
          <cell r="E19">
            <v>76.916666666666671</v>
          </cell>
          <cell r="F19">
            <v>98</v>
          </cell>
          <cell r="G19">
            <v>52</v>
          </cell>
          <cell r="H19">
            <v>12.96</v>
          </cell>
          <cell r="I19" t="str">
            <v>NO</v>
          </cell>
          <cell r="J19">
            <v>27</v>
          </cell>
          <cell r="K19">
            <v>0.2</v>
          </cell>
        </row>
        <row r="20">
          <cell r="B20">
            <v>23.95</v>
          </cell>
          <cell r="C20">
            <v>28.8</v>
          </cell>
          <cell r="D20">
            <v>19.7</v>
          </cell>
          <cell r="E20">
            <v>82.375</v>
          </cell>
          <cell r="F20">
            <v>99</v>
          </cell>
          <cell r="G20">
            <v>65</v>
          </cell>
          <cell r="H20">
            <v>14.76</v>
          </cell>
          <cell r="I20" t="str">
            <v>N</v>
          </cell>
          <cell r="J20">
            <v>52.56</v>
          </cell>
          <cell r="K20">
            <v>53.2</v>
          </cell>
        </row>
        <row r="21">
          <cell r="B21">
            <v>23.170833333333334</v>
          </cell>
          <cell r="C21">
            <v>29.7</v>
          </cell>
          <cell r="D21">
            <v>19.600000000000001</v>
          </cell>
          <cell r="E21">
            <v>88.958333333333329</v>
          </cell>
          <cell r="F21">
            <v>99</v>
          </cell>
          <cell r="G21">
            <v>65</v>
          </cell>
          <cell r="H21">
            <v>15.120000000000001</v>
          </cell>
          <cell r="I21" t="str">
            <v>N</v>
          </cell>
          <cell r="J21">
            <v>66.600000000000009</v>
          </cell>
          <cell r="K21">
            <v>7</v>
          </cell>
        </row>
        <row r="22">
          <cell r="B22">
            <v>25.220833333333331</v>
          </cell>
          <cell r="C22">
            <v>33.5</v>
          </cell>
          <cell r="D22">
            <v>20.3</v>
          </cell>
          <cell r="E22">
            <v>79.791666666666671</v>
          </cell>
          <cell r="F22">
            <v>98</v>
          </cell>
          <cell r="G22">
            <v>45</v>
          </cell>
          <cell r="H22">
            <v>13.68</v>
          </cell>
          <cell r="I22" t="str">
            <v>N</v>
          </cell>
          <cell r="J22">
            <v>31.319999999999997</v>
          </cell>
          <cell r="K22">
            <v>0</v>
          </cell>
        </row>
        <row r="23">
          <cell r="B23">
            <v>27.662500000000005</v>
          </cell>
          <cell r="C23">
            <v>34</v>
          </cell>
          <cell r="D23">
            <v>20.9</v>
          </cell>
          <cell r="E23">
            <v>69.166666666666671</v>
          </cell>
          <cell r="F23">
            <v>97</v>
          </cell>
          <cell r="G23">
            <v>44</v>
          </cell>
          <cell r="H23">
            <v>18</v>
          </cell>
          <cell r="I23" t="str">
            <v>N</v>
          </cell>
          <cell r="J23">
            <v>38.519999999999996</v>
          </cell>
          <cell r="K23">
            <v>0</v>
          </cell>
        </row>
        <row r="24">
          <cell r="B24">
            <v>27.895833333333325</v>
          </cell>
          <cell r="C24">
            <v>32.6</v>
          </cell>
          <cell r="D24">
            <v>23.8</v>
          </cell>
          <cell r="E24">
            <v>64.625</v>
          </cell>
          <cell r="F24">
            <v>89</v>
          </cell>
          <cell r="G24">
            <v>50</v>
          </cell>
          <cell r="H24">
            <v>18.720000000000002</v>
          </cell>
          <cell r="I24" t="str">
            <v>N</v>
          </cell>
          <cell r="J24">
            <v>38.880000000000003</v>
          </cell>
          <cell r="K24">
            <v>1.4</v>
          </cell>
        </row>
        <row r="25">
          <cell r="B25">
            <v>22.016666666666666</v>
          </cell>
          <cell r="C25">
            <v>23.9</v>
          </cell>
          <cell r="D25">
            <v>20.3</v>
          </cell>
          <cell r="E25">
            <v>94.583333333333329</v>
          </cell>
          <cell r="F25">
            <v>98</v>
          </cell>
          <cell r="G25">
            <v>86</v>
          </cell>
          <cell r="H25">
            <v>19.8</v>
          </cell>
          <cell r="I25" t="str">
            <v>L</v>
          </cell>
          <cell r="J25">
            <v>38.159999999999997</v>
          </cell>
          <cell r="K25">
            <v>17.599999999999998</v>
          </cell>
        </row>
        <row r="26">
          <cell r="B26">
            <v>24.029166666666665</v>
          </cell>
          <cell r="C26">
            <v>29.2</v>
          </cell>
          <cell r="D26">
            <v>19.399999999999999</v>
          </cell>
          <cell r="E26">
            <v>73.666666666666671</v>
          </cell>
          <cell r="F26">
            <v>98</v>
          </cell>
          <cell r="G26">
            <v>48</v>
          </cell>
          <cell r="H26">
            <v>10.8</v>
          </cell>
          <cell r="I26" t="str">
            <v>S</v>
          </cell>
          <cell r="J26">
            <v>20.52</v>
          </cell>
          <cell r="K26">
            <v>0</v>
          </cell>
        </row>
        <row r="27">
          <cell r="B27">
            <v>25.191666666666674</v>
          </cell>
          <cell r="C27">
            <v>31.1</v>
          </cell>
          <cell r="D27">
            <v>19.3</v>
          </cell>
          <cell r="E27">
            <v>66.666666666666671</v>
          </cell>
          <cell r="F27">
            <v>81</v>
          </cell>
          <cell r="G27">
            <v>50</v>
          </cell>
          <cell r="H27">
            <v>10.44</v>
          </cell>
          <cell r="I27" t="str">
            <v>SE</v>
          </cell>
          <cell r="J27">
            <v>19.440000000000001</v>
          </cell>
          <cell r="K27">
            <v>0</v>
          </cell>
        </row>
        <row r="28">
          <cell r="B28">
            <v>25.9375</v>
          </cell>
          <cell r="C28">
            <v>31</v>
          </cell>
          <cell r="D28">
            <v>21.9</v>
          </cell>
          <cell r="E28">
            <v>77.75</v>
          </cell>
          <cell r="F28">
            <v>91</v>
          </cell>
          <cell r="G28">
            <v>61</v>
          </cell>
          <cell r="H28">
            <v>18.720000000000002</v>
          </cell>
          <cell r="I28" t="str">
            <v>L</v>
          </cell>
          <cell r="J28">
            <v>35.28</v>
          </cell>
          <cell r="K28">
            <v>0</v>
          </cell>
        </row>
        <row r="29">
          <cell r="B29">
            <v>24.425000000000001</v>
          </cell>
          <cell r="C29">
            <v>29.1</v>
          </cell>
          <cell r="D29">
            <v>21.2</v>
          </cell>
          <cell r="E29">
            <v>74.083333333333329</v>
          </cell>
          <cell r="F29">
            <v>86</v>
          </cell>
          <cell r="G29">
            <v>52</v>
          </cell>
          <cell r="H29">
            <v>22.32</v>
          </cell>
          <cell r="I29" t="str">
            <v>L</v>
          </cell>
          <cell r="J29">
            <v>38.519999999999996</v>
          </cell>
          <cell r="K29">
            <v>0</v>
          </cell>
        </row>
        <row r="30">
          <cell r="B30">
            <v>23.366666666666671</v>
          </cell>
          <cell r="C30">
            <v>29.5</v>
          </cell>
          <cell r="D30">
            <v>17.600000000000001</v>
          </cell>
          <cell r="E30">
            <v>74.375</v>
          </cell>
          <cell r="F30">
            <v>90</v>
          </cell>
          <cell r="G30">
            <v>46</v>
          </cell>
          <cell r="H30">
            <v>18</v>
          </cell>
          <cell r="I30" t="str">
            <v>L</v>
          </cell>
          <cell r="J30">
            <v>33.119999999999997</v>
          </cell>
          <cell r="K30">
            <v>0</v>
          </cell>
        </row>
        <row r="31">
          <cell r="B31">
            <v>24.600000000000005</v>
          </cell>
          <cell r="C31">
            <v>33</v>
          </cell>
          <cell r="D31">
            <v>19.600000000000001</v>
          </cell>
          <cell r="E31">
            <v>71.375</v>
          </cell>
          <cell r="F31">
            <v>88</v>
          </cell>
          <cell r="G31">
            <v>44</v>
          </cell>
          <cell r="H31">
            <v>18</v>
          </cell>
          <cell r="I31" t="str">
            <v>L</v>
          </cell>
          <cell r="J31">
            <v>41.4</v>
          </cell>
          <cell r="K31">
            <v>19</v>
          </cell>
        </row>
        <row r="32">
          <cell r="B32">
            <v>26.129166666666666</v>
          </cell>
          <cell r="C32">
            <v>33</v>
          </cell>
          <cell r="D32">
            <v>21.5</v>
          </cell>
          <cell r="E32">
            <v>74.875</v>
          </cell>
          <cell r="F32">
            <v>92</v>
          </cell>
          <cell r="G32">
            <v>47</v>
          </cell>
          <cell r="H32">
            <v>14.76</v>
          </cell>
          <cell r="I32" t="str">
            <v>N</v>
          </cell>
          <cell r="J32">
            <v>30.96</v>
          </cell>
          <cell r="K32">
            <v>0.6</v>
          </cell>
        </row>
        <row r="33">
          <cell r="B33">
            <v>24.791666666666668</v>
          </cell>
          <cell r="C33">
            <v>29.5</v>
          </cell>
          <cell r="D33">
            <v>21.9</v>
          </cell>
          <cell r="E33">
            <v>81.791666666666671</v>
          </cell>
          <cell r="F33">
            <v>93</v>
          </cell>
          <cell r="G33">
            <v>66</v>
          </cell>
          <cell r="H33">
            <v>18.36</v>
          </cell>
          <cell r="I33" t="str">
            <v>N</v>
          </cell>
          <cell r="J33">
            <v>35.64</v>
          </cell>
          <cell r="K33">
            <v>0</v>
          </cell>
        </row>
        <row r="34">
          <cell r="B34">
            <v>25.079166666666669</v>
          </cell>
          <cell r="C34">
            <v>31.7</v>
          </cell>
          <cell r="D34">
            <v>20.6</v>
          </cell>
          <cell r="E34">
            <v>78.833333333333329</v>
          </cell>
          <cell r="F34">
            <v>96</v>
          </cell>
          <cell r="G34">
            <v>54</v>
          </cell>
          <cell r="H34">
            <v>17.64</v>
          </cell>
          <cell r="I34" t="str">
            <v>NO</v>
          </cell>
          <cell r="J34">
            <v>45.72</v>
          </cell>
          <cell r="K34">
            <v>0.8</v>
          </cell>
        </row>
        <row r="35">
          <cell r="B35">
            <v>23.708333333333332</v>
          </cell>
          <cell r="C35">
            <v>26.9</v>
          </cell>
          <cell r="D35">
            <v>21.8</v>
          </cell>
          <cell r="E35">
            <v>85.5</v>
          </cell>
          <cell r="F35">
            <v>98</v>
          </cell>
          <cell r="G35">
            <v>72</v>
          </cell>
          <cell r="H35">
            <v>17.28</v>
          </cell>
          <cell r="I35" t="str">
            <v>NO</v>
          </cell>
          <cell r="J35">
            <v>36</v>
          </cell>
          <cell r="K35">
            <v>11.799999999999999</v>
          </cell>
        </row>
        <row r="36">
          <cell r="I36" t="str">
            <v>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 xml:space="preserve"> 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25.891666666666669</v>
          </cell>
          <cell r="C5">
            <v>32.1</v>
          </cell>
          <cell r="D5">
            <v>22.1</v>
          </cell>
          <cell r="E5">
            <v>81.208333333333329</v>
          </cell>
          <cell r="F5">
            <v>98</v>
          </cell>
          <cell r="G5">
            <v>56</v>
          </cell>
          <cell r="H5">
            <v>14.76</v>
          </cell>
          <cell r="I5" t="str">
            <v>NO</v>
          </cell>
          <cell r="J5">
            <v>29.16</v>
          </cell>
          <cell r="K5">
            <v>0</v>
          </cell>
        </row>
        <row r="6">
          <cell r="B6">
            <v>27.658333333333331</v>
          </cell>
          <cell r="C6">
            <v>35.200000000000003</v>
          </cell>
          <cell r="D6">
            <v>21.8</v>
          </cell>
          <cell r="E6">
            <v>73.291666666666671</v>
          </cell>
          <cell r="F6">
            <v>96</v>
          </cell>
          <cell r="G6">
            <v>46</v>
          </cell>
          <cell r="H6">
            <v>18</v>
          </cell>
          <cell r="I6" t="str">
            <v>N</v>
          </cell>
          <cell r="J6">
            <v>40.680000000000007</v>
          </cell>
          <cell r="K6">
            <v>0</v>
          </cell>
        </row>
        <row r="7">
          <cell r="B7">
            <v>27.833333333333329</v>
          </cell>
          <cell r="C7">
            <v>35.799999999999997</v>
          </cell>
          <cell r="D7">
            <v>23.3</v>
          </cell>
          <cell r="E7">
            <v>69.791666666666671</v>
          </cell>
          <cell r="F7">
            <v>94</v>
          </cell>
          <cell r="G7">
            <v>46</v>
          </cell>
          <cell r="H7">
            <v>25.56</v>
          </cell>
          <cell r="I7" t="str">
            <v>N</v>
          </cell>
          <cell r="J7">
            <v>49.680000000000007</v>
          </cell>
          <cell r="K7">
            <v>2.6</v>
          </cell>
        </row>
        <row r="8">
          <cell r="B8">
            <v>26.287499999999998</v>
          </cell>
          <cell r="C8">
            <v>34.1</v>
          </cell>
          <cell r="D8">
            <v>21.4</v>
          </cell>
          <cell r="E8">
            <v>78.333333333333329</v>
          </cell>
          <cell r="F8">
            <v>96</v>
          </cell>
          <cell r="G8">
            <v>45</v>
          </cell>
          <cell r="H8">
            <v>21.6</v>
          </cell>
          <cell r="I8" t="str">
            <v>N</v>
          </cell>
          <cell r="J8">
            <v>37.440000000000005</v>
          </cell>
          <cell r="K8">
            <v>0.2</v>
          </cell>
        </row>
        <row r="9">
          <cell r="B9">
            <v>24.727272727272727</v>
          </cell>
          <cell r="C9">
            <v>31.1</v>
          </cell>
          <cell r="D9">
            <v>21.3</v>
          </cell>
          <cell r="E9">
            <v>86.909090909090907</v>
          </cell>
          <cell r="F9">
            <v>98</v>
          </cell>
          <cell r="G9">
            <v>58</v>
          </cell>
          <cell r="H9">
            <v>29.52</v>
          </cell>
          <cell r="I9" t="str">
            <v>N</v>
          </cell>
          <cell r="J9">
            <v>56.88</v>
          </cell>
          <cell r="K9">
            <v>68.8</v>
          </cell>
        </row>
        <row r="10">
          <cell r="B10">
            <v>23.979166666666668</v>
          </cell>
          <cell r="C10">
            <v>30.3</v>
          </cell>
          <cell r="D10">
            <v>20.8</v>
          </cell>
          <cell r="E10">
            <v>82.416666666666671</v>
          </cell>
          <cell r="F10">
            <v>98</v>
          </cell>
          <cell r="G10">
            <v>50</v>
          </cell>
          <cell r="H10">
            <v>24.48</v>
          </cell>
          <cell r="I10" t="str">
            <v>SO</v>
          </cell>
          <cell r="J10">
            <v>36.36</v>
          </cell>
          <cell r="K10">
            <v>1.6</v>
          </cell>
        </row>
        <row r="11">
          <cell r="B11">
            <v>25.720833333333328</v>
          </cell>
          <cell r="C11">
            <v>32.9</v>
          </cell>
          <cell r="D11">
            <v>19.7</v>
          </cell>
          <cell r="E11">
            <v>71.875</v>
          </cell>
          <cell r="F11">
            <v>95</v>
          </cell>
          <cell r="G11">
            <v>44</v>
          </cell>
          <cell r="H11">
            <v>16.920000000000002</v>
          </cell>
          <cell r="I11" t="str">
            <v>S</v>
          </cell>
          <cell r="J11">
            <v>30.240000000000002</v>
          </cell>
          <cell r="K11">
            <v>0</v>
          </cell>
        </row>
        <row r="12">
          <cell r="B12">
            <v>26.658333333333335</v>
          </cell>
          <cell r="C12">
            <v>34</v>
          </cell>
          <cell r="D12">
            <v>19.8</v>
          </cell>
          <cell r="E12">
            <v>69.041666666666671</v>
          </cell>
          <cell r="F12">
            <v>92</v>
          </cell>
          <cell r="G12">
            <v>39</v>
          </cell>
          <cell r="H12">
            <v>10.8</v>
          </cell>
          <cell r="I12" t="str">
            <v>SO</v>
          </cell>
          <cell r="J12">
            <v>21.96</v>
          </cell>
          <cell r="K12">
            <v>0</v>
          </cell>
        </row>
        <row r="13">
          <cell r="B13">
            <v>27.849999999999998</v>
          </cell>
          <cell r="C13">
            <v>36.200000000000003</v>
          </cell>
          <cell r="D13">
            <v>19.5</v>
          </cell>
          <cell r="E13">
            <v>59.916666666666664</v>
          </cell>
          <cell r="F13">
            <v>95</v>
          </cell>
          <cell r="G13">
            <v>27</v>
          </cell>
          <cell r="H13">
            <v>14.04</v>
          </cell>
          <cell r="I13" t="str">
            <v>O</v>
          </cell>
          <cell r="J13">
            <v>34.92</v>
          </cell>
          <cell r="K13">
            <v>0</v>
          </cell>
        </row>
        <row r="14">
          <cell r="B14">
            <v>27.354166666666668</v>
          </cell>
          <cell r="C14">
            <v>35.4</v>
          </cell>
          <cell r="D14">
            <v>18.600000000000001</v>
          </cell>
          <cell r="E14">
            <v>56.291666666666664</v>
          </cell>
          <cell r="F14">
            <v>88</v>
          </cell>
          <cell r="G14">
            <v>30</v>
          </cell>
          <cell r="H14">
            <v>15.48</v>
          </cell>
          <cell r="I14" t="str">
            <v>O</v>
          </cell>
          <cell r="J14">
            <v>29.52</v>
          </cell>
          <cell r="K14">
            <v>0</v>
          </cell>
        </row>
        <row r="15">
          <cell r="B15">
            <v>27.137499999999999</v>
          </cell>
          <cell r="C15">
            <v>33.700000000000003</v>
          </cell>
          <cell r="D15">
            <v>21.5</v>
          </cell>
          <cell r="E15">
            <v>64.041666666666671</v>
          </cell>
          <cell r="F15">
            <v>85</v>
          </cell>
          <cell r="G15">
            <v>45</v>
          </cell>
          <cell r="H15">
            <v>23.400000000000002</v>
          </cell>
          <cell r="I15" t="str">
            <v>N</v>
          </cell>
          <cell r="J15">
            <v>45.36</v>
          </cell>
          <cell r="K15">
            <v>0</v>
          </cell>
        </row>
        <row r="16">
          <cell r="B16">
            <v>27.533333333333335</v>
          </cell>
          <cell r="C16">
            <v>33.299999999999997</v>
          </cell>
          <cell r="D16">
            <v>21.6</v>
          </cell>
          <cell r="E16">
            <v>66.791666666666671</v>
          </cell>
          <cell r="F16">
            <v>90</v>
          </cell>
          <cell r="G16">
            <v>45</v>
          </cell>
          <cell r="H16">
            <v>19.079999999999998</v>
          </cell>
          <cell r="I16" t="str">
            <v>N</v>
          </cell>
          <cell r="J16">
            <v>32.76</v>
          </cell>
          <cell r="K16">
            <v>0</v>
          </cell>
        </row>
        <row r="17">
          <cell r="B17">
            <v>28.341666666666665</v>
          </cell>
          <cell r="C17">
            <v>34.299999999999997</v>
          </cell>
          <cell r="D17">
            <v>23.2</v>
          </cell>
          <cell r="E17">
            <v>67.25</v>
          </cell>
          <cell r="F17">
            <v>89</v>
          </cell>
          <cell r="G17">
            <v>48</v>
          </cell>
          <cell r="H17">
            <v>22.68</v>
          </cell>
          <cell r="I17" t="str">
            <v>N</v>
          </cell>
          <cell r="J17">
            <v>41.04</v>
          </cell>
          <cell r="K17">
            <v>0</v>
          </cell>
        </row>
        <row r="18">
          <cell r="B18">
            <v>23.587499999999995</v>
          </cell>
          <cell r="C18">
            <v>28.9</v>
          </cell>
          <cell r="D18">
            <v>19.600000000000001</v>
          </cell>
          <cell r="E18">
            <v>84.458333333333329</v>
          </cell>
          <cell r="F18">
            <v>98</v>
          </cell>
          <cell r="G18">
            <v>62</v>
          </cell>
          <cell r="H18">
            <v>25.56</v>
          </cell>
          <cell r="I18" t="str">
            <v>N</v>
          </cell>
          <cell r="J18">
            <v>80.28</v>
          </cell>
          <cell r="K18">
            <v>67.800000000000011</v>
          </cell>
        </row>
        <row r="19">
          <cell r="B19">
            <v>25.145833333333339</v>
          </cell>
          <cell r="C19">
            <v>33.1</v>
          </cell>
          <cell r="D19">
            <v>18.899999999999999</v>
          </cell>
          <cell r="E19">
            <v>80.541666666666671</v>
          </cell>
          <cell r="F19">
            <v>98</v>
          </cell>
          <cell r="G19">
            <v>52</v>
          </cell>
          <cell r="H19">
            <v>16.920000000000002</v>
          </cell>
          <cell r="I19" t="str">
            <v>N</v>
          </cell>
          <cell r="J19">
            <v>32.04</v>
          </cell>
          <cell r="K19">
            <v>0</v>
          </cell>
        </row>
        <row r="20">
          <cell r="B20">
            <v>27.550000000000008</v>
          </cell>
          <cell r="C20">
            <v>35.5</v>
          </cell>
          <cell r="D20">
            <v>23.3</v>
          </cell>
          <cell r="E20">
            <v>73.791666666666671</v>
          </cell>
          <cell r="F20">
            <v>92</v>
          </cell>
          <cell r="G20">
            <v>43</v>
          </cell>
          <cell r="H20">
            <v>25.56</v>
          </cell>
          <cell r="I20" t="str">
            <v>N</v>
          </cell>
          <cell r="J20">
            <v>40.680000000000007</v>
          </cell>
          <cell r="K20">
            <v>0</v>
          </cell>
        </row>
        <row r="21">
          <cell r="B21">
            <v>27.575000000000003</v>
          </cell>
          <cell r="C21">
            <v>36</v>
          </cell>
          <cell r="D21">
            <v>22.2</v>
          </cell>
          <cell r="E21">
            <v>78.333333333333329</v>
          </cell>
          <cell r="F21">
            <v>98</v>
          </cell>
          <cell r="G21">
            <v>47</v>
          </cell>
          <cell r="H21">
            <v>22.68</v>
          </cell>
          <cell r="I21" t="str">
            <v>SO</v>
          </cell>
          <cell r="J21">
            <v>47.519999999999996</v>
          </cell>
          <cell r="K21">
            <v>0</v>
          </cell>
        </row>
        <row r="22">
          <cell r="B22">
            <v>28.270833333333332</v>
          </cell>
          <cell r="C22">
            <v>35</v>
          </cell>
          <cell r="D22">
            <v>22.9</v>
          </cell>
          <cell r="E22">
            <v>75.458333333333329</v>
          </cell>
          <cell r="F22">
            <v>96</v>
          </cell>
          <cell r="G22">
            <v>51</v>
          </cell>
          <cell r="H22">
            <v>15.48</v>
          </cell>
          <cell r="I22" t="str">
            <v>N</v>
          </cell>
          <cell r="J22">
            <v>34.200000000000003</v>
          </cell>
          <cell r="K22">
            <v>0</v>
          </cell>
        </row>
        <row r="23">
          <cell r="B23">
            <v>28.845833333333328</v>
          </cell>
          <cell r="C23">
            <v>35.200000000000003</v>
          </cell>
          <cell r="D23">
            <v>23.4</v>
          </cell>
          <cell r="E23">
            <v>69.166666666666671</v>
          </cell>
          <cell r="F23">
            <v>89</v>
          </cell>
          <cell r="G23">
            <v>43</v>
          </cell>
          <cell r="H23">
            <v>21.6</v>
          </cell>
          <cell r="I23" t="str">
            <v>N</v>
          </cell>
          <cell r="J23">
            <v>41.04</v>
          </cell>
          <cell r="K23">
            <v>0</v>
          </cell>
        </row>
        <row r="24">
          <cell r="B24">
            <v>29.670833333333334</v>
          </cell>
          <cell r="C24">
            <v>37.5</v>
          </cell>
          <cell r="D24">
            <v>24.3</v>
          </cell>
          <cell r="E24">
            <v>63.791666666666664</v>
          </cell>
          <cell r="F24">
            <v>82</v>
          </cell>
          <cell r="G24">
            <v>41</v>
          </cell>
          <cell r="H24">
            <v>20.16</v>
          </cell>
          <cell r="I24" t="str">
            <v>N</v>
          </cell>
          <cell r="J24">
            <v>37.440000000000005</v>
          </cell>
          <cell r="K24">
            <v>0</v>
          </cell>
        </row>
        <row r="25">
          <cell r="B25">
            <v>26.3125</v>
          </cell>
          <cell r="C25">
            <v>33.299999999999997</v>
          </cell>
          <cell r="D25">
            <v>23.1</v>
          </cell>
          <cell r="E25">
            <v>83.125</v>
          </cell>
          <cell r="F25">
            <v>96</v>
          </cell>
          <cell r="G25">
            <v>54</v>
          </cell>
          <cell r="H25">
            <v>18.720000000000002</v>
          </cell>
          <cell r="I25" t="str">
            <v>L</v>
          </cell>
          <cell r="J25">
            <v>40.32</v>
          </cell>
          <cell r="K25">
            <v>0</v>
          </cell>
        </row>
        <row r="26">
          <cell r="B26">
            <v>26.604166666666668</v>
          </cell>
          <cell r="C26">
            <v>34.299999999999997</v>
          </cell>
          <cell r="D26">
            <v>21.4</v>
          </cell>
          <cell r="E26">
            <v>78.5</v>
          </cell>
          <cell r="F26">
            <v>97</v>
          </cell>
          <cell r="G26">
            <v>49</v>
          </cell>
          <cell r="H26">
            <v>16.559999999999999</v>
          </cell>
          <cell r="I26" t="str">
            <v>S</v>
          </cell>
          <cell r="J26">
            <v>26.64</v>
          </cell>
          <cell r="K26">
            <v>0</v>
          </cell>
        </row>
        <row r="27">
          <cell r="B27">
            <v>28.204166666666666</v>
          </cell>
          <cell r="C27">
            <v>35.799999999999997</v>
          </cell>
          <cell r="D27">
            <v>21.8</v>
          </cell>
          <cell r="E27">
            <v>69.5</v>
          </cell>
          <cell r="F27">
            <v>88</v>
          </cell>
          <cell r="G27">
            <v>43</v>
          </cell>
          <cell r="H27">
            <v>12.96</v>
          </cell>
          <cell r="I27" t="str">
            <v>SE</v>
          </cell>
          <cell r="J27">
            <v>22.68</v>
          </cell>
          <cell r="K27">
            <v>0</v>
          </cell>
        </row>
        <row r="28">
          <cell r="B28">
            <v>29.108333333333331</v>
          </cell>
          <cell r="C28">
            <v>36.4</v>
          </cell>
          <cell r="D28">
            <v>23.2</v>
          </cell>
          <cell r="E28">
            <v>70.583333333333329</v>
          </cell>
          <cell r="F28">
            <v>95</v>
          </cell>
          <cell r="G28">
            <v>42</v>
          </cell>
          <cell r="H28">
            <v>19.079999999999998</v>
          </cell>
          <cell r="I28" t="str">
            <v>L</v>
          </cell>
          <cell r="J28">
            <v>42.480000000000004</v>
          </cell>
          <cell r="K28">
            <v>0</v>
          </cell>
        </row>
        <row r="29">
          <cell r="B29">
            <v>27.887500000000006</v>
          </cell>
          <cell r="C29">
            <v>35</v>
          </cell>
          <cell r="D29">
            <v>22</v>
          </cell>
          <cell r="E29">
            <v>69.166666666666671</v>
          </cell>
          <cell r="F29">
            <v>95</v>
          </cell>
          <cell r="G29">
            <v>41</v>
          </cell>
          <cell r="H29">
            <v>18</v>
          </cell>
          <cell r="I29" t="str">
            <v>SE</v>
          </cell>
          <cell r="J29">
            <v>35.64</v>
          </cell>
          <cell r="K29">
            <v>0</v>
          </cell>
        </row>
        <row r="30">
          <cell r="B30">
            <v>27.041666666666671</v>
          </cell>
          <cell r="C30">
            <v>34.9</v>
          </cell>
          <cell r="D30">
            <v>19.7</v>
          </cell>
          <cell r="E30">
            <v>64.041666666666671</v>
          </cell>
          <cell r="F30">
            <v>89</v>
          </cell>
          <cell r="G30">
            <v>34</v>
          </cell>
          <cell r="H30">
            <v>13.68</v>
          </cell>
          <cell r="I30" t="str">
            <v>SE</v>
          </cell>
          <cell r="J30">
            <v>27.36</v>
          </cell>
          <cell r="K30">
            <v>0</v>
          </cell>
        </row>
        <row r="31">
          <cell r="B31">
            <v>28.091666666666669</v>
          </cell>
          <cell r="C31">
            <v>35.4</v>
          </cell>
          <cell r="D31">
            <v>21.8</v>
          </cell>
          <cell r="E31">
            <v>64.666666666666671</v>
          </cell>
          <cell r="F31">
            <v>84</v>
          </cell>
          <cell r="G31">
            <v>44</v>
          </cell>
          <cell r="H31">
            <v>14.76</v>
          </cell>
          <cell r="I31" t="str">
            <v>NE</v>
          </cell>
          <cell r="J31">
            <v>30.240000000000002</v>
          </cell>
          <cell r="K31">
            <v>0</v>
          </cell>
        </row>
        <row r="32">
          <cell r="B32">
            <v>29.233333333333338</v>
          </cell>
          <cell r="C32">
            <v>35.4</v>
          </cell>
          <cell r="D32">
            <v>24.2</v>
          </cell>
          <cell r="E32">
            <v>65.625</v>
          </cell>
          <cell r="F32">
            <v>86</v>
          </cell>
          <cell r="G32">
            <v>43</v>
          </cell>
          <cell r="H32">
            <v>21.6</v>
          </cell>
          <cell r="I32" t="str">
            <v>N</v>
          </cell>
          <cell r="J32">
            <v>39.96</v>
          </cell>
          <cell r="K32">
            <v>0</v>
          </cell>
        </row>
        <row r="33">
          <cell r="B33">
            <v>27.270833333333329</v>
          </cell>
          <cell r="C33">
            <v>34.1</v>
          </cell>
          <cell r="D33">
            <v>22.9</v>
          </cell>
          <cell r="E33">
            <v>73.5</v>
          </cell>
          <cell r="F33">
            <v>93</v>
          </cell>
          <cell r="G33">
            <v>51</v>
          </cell>
          <cell r="H33">
            <v>18</v>
          </cell>
          <cell r="I33" t="str">
            <v>N</v>
          </cell>
          <cell r="J33">
            <v>33.840000000000003</v>
          </cell>
          <cell r="K33">
            <v>0</v>
          </cell>
        </row>
        <row r="34">
          <cell r="B34">
            <v>26.824999999999999</v>
          </cell>
          <cell r="C34">
            <v>34.700000000000003</v>
          </cell>
          <cell r="D34">
            <v>22.4</v>
          </cell>
          <cell r="E34">
            <v>73.916666666666671</v>
          </cell>
          <cell r="F34">
            <v>94</v>
          </cell>
          <cell r="G34">
            <v>46</v>
          </cell>
          <cell r="H34">
            <v>25.2</v>
          </cell>
          <cell r="I34" t="str">
            <v>N</v>
          </cell>
          <cell r="J34">
            <v>45</v>
          </cell>
          <cell r="K34">
            <v>0</v>
          </cell>
        </row>
        <row r="35">
          <cell r="B35">
            <v>26.741666666666664</v>
          </cell>
          <cell r="C35">
            <v>33.1</v>
          </cell>
          <cell r="D35">
            <v>23.3</v>
          </cell>
          <cell r="E35">
            <v>75.083333333333329</v>
          </cell>
          <cell r="F35">
            <v>93</v>
          </cell>
          <cell r="G35">
            <v>49</v>
          </cell>
          <cell r="H35">
            <v>20.16</v>
          </cell>
          <cell r="I35" t="str">
            <v>N</v>
          </cell>
          <cell r="J35">
            <v>37.080000000000005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74" sqref="AL74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56" t="s">
        <v>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7" s="4" customFormat="1" ht="20.100000000000001" customHeight="1" x14ac:dyDescent="0.2">
      <c r="A2" s="159" t="s">
        <v>21</v>
      </c>
      <c r="B2" s="153" t="s">
        <v>235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</row>
    <row r="3" spans="1:37" s="5" customFormat="1" ht="20.100000000000001" customHeight="1" x14ac:dyDescent="0.2">
      <c r="A3" s="159"/>
      <c r="B3" s="150">
        <v>1</v>
      </c>
      <c r="C3" s="150">
        <f>SUM(B3+1)</f>
        <v>2</v>
      </c>
      <c r="D3" s="150">
        <f t="shared" ref="D3:AB3" si="0">SUM(C3+1)</f>
        <v>3</v>
      </c>
      <c r="E3" s="150">
        <f t="shared" si="0"/>
        <v>4</v>
      </c>
      <c r="F3" s="150">
        <f t="shared" si="0"/>
        <v>5</v>
      </c>
      <c r="G3" s="150">
        <v>6</v>
      </c>
      <c r="H3" s="150"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>SUM(AB3+1)</f>
        <v>28</v>
      </c>
      <c r="AD3" s="150">
        <f>SUM(AC3+1)</f>
        <v>29</v>
      </c>
      <c r="AE3" s="150">
        <v>30</v>
      </c>
      <c r="AF3" s="151">
        <v>31</v>
      </c>
      <c r="AG3" s="146" t="s">
        <v>36</v>
      </c>
    </row>
    <row r="4" spans="1:37" s="5" customForma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2"/>
      <c r="AG4" s="147"/>
    </row>
    <row r="5" spans="1:37" s="5" customFormat="1" x14ac:dyDescent="0.2">
      <c r="A5" s="58" t="s">
        <v>40</v>
      </c>
      <c r="B5" s="129">
        <f>[1]Dezembro!$B$5</f>
        <v>29.004166666666666</v>
      </c>
      <c r="C5" s="129">
        <f>[1]Dezembro!$B$6</f>
        <v>26.995833333333334</v>
      </c>
      <c r="D5" s="129">
        <f>[1]Dezembro!$B$7</f>
        <v>25.204166666666666</v>
      </c>
      <c r="E5" s="129">
        <f>[1]Dezembro!$B$8</f>
        <v>25.316666666666666</v>
      </c>
      <c r="F5" s="129">
        <f>[1]Dezembro!$B$9</f>
        <v>26.433333333333326</v>
      </c>
      <c r="G5" s="129">
        <f>[1]Dezembro!$B$10</f>
        <v>26.9375</v>
      </c>
      <c r="H5" s="129">
        <f>[1]Dezembro!$B$11</f>
        <v>26.825000000000006</v>
      </c>
      <c r="I5" s="129">
        <f>[1]Dezembro!$B$12</f>
        <v>27.133333333333329</v>
      </c>
      <c r="J5" s="129">
        <f>[1]Dezembro!$B$13</f>
        <v>28.220833333333331</v>
      </c>
      <c r="K5" s="129">
        <f>[1]Dezembro!$B$14</f>
        <v>27.929166666666664</v>
      </c>
      <c r="L5" s="129">
        <f>[1]Dezembro!$B$15</f>
        <v>26.166666666666668</v>
      </c>
      <c r="M5" s="129">
        <f>[1]Dezembro!$B$16</f>
        <v>26.408333333333342</v>
      </c>
      <c r="N5" s="129">
        <f>[1]Dezembro!$B$17</f>
        <v>27.095833333333331</v>
      </c>
      <c r="O5" s="129">
        <f>[1]Dezembro!$B$18</f>
        <v>26.249999999999996</v>
      </c>
      <c r="P5" s="129">
        <f>[1]Dezembro!$B$19</f>
        <v>27.7</v>
      </c>
      <c r="Q5" s="129">
        <f>[1]Dezembro!$B$20</f>
        <v>27.025000000000002</v>
      </c>
      <c r="R5" s="129">
        <f>[1]Dezembro!$B$21</f>
        <v>26.975000000000005</v>
      </c>
      <c r="S5" s="129">
        <f>[1]Dezembro!$B$22</f>
        <v>28.224999999999998</v>
      </c>
      <c r="T5" s="129">
        <f>[1]Dezembro!$B$23</f>
        <v>28.729166666666671</v>
      </c>
      <c r="U5" s="129">
        <f>[1]Dezembro!$B$24</f>
        <v>27.900000000000002</v>
      </c>
      <c r="V5" s="129">
        <f>[1]Dezembro!$B$25</f>
        <v>27.804166666666664</v>
      </c>
      <c r="W5" s="129">
        <f>[1]Dezembro!$B$26</f>
        <v>27.495833333333341</v>
      </c>
      <c r="X5" s="129">
        <f>[1]Dezembro!$B$27</f>
        <v>28.375000000000011</v>
      </c>
      <c r="Y5" s="129">
        <f>[1]Dezembro!$B$28</f>
        <v>28.908333333333331</v>
      </c>
      <c r="Z5" s="129">
        <f>[1]Dezembro!$B$29</f>
        <v>28.258333333333329</v>
      </c>
      <c r="AA5" s="129">
        <f>[1]Dezembro!$B$30</f>
        <v>28.316666666666666</v>
      </c>
      <c r="AB5" s="129">
        <f>[1]Dezembro!$B$31</f>
        <v>27.229166666666668</v>
      </c>
      <c r="AC5" s="129">
        <f>[1]Dezembro!$B$32</f>
        <v>25.912499999999994</v>
      </c>
      <c r="AD5" s="129">
        <f>[1]Dezembro!$B$33</f>
        <v>27.641666666666676</v>
      </c>
      <c r="AE5" s="129">
        <f>[1]Dezembro!$B$34</f>
        <v>25.641666666666669</v>
      </c>
      <c r="AF5" s="129">
        <f>[1]Dezembro!$B$35</f>
        <v>26.375</v>
      </c>
      <c r="AG5" s="97">
        <f>AVERAGE(B5:AF5)</f>
        <v>27.239784946236561</v>
      </c>
    </row>
    <row r="6" spans="1:37" x14ac:dyDescent="0.2">
      <c r="A6" s="58" t="s">
        <v>0</v>
      </c>
      <c r="B6" s="11" t="str">
        <f>[2]Dezembro!$B$5</f>
        <v>*</v>
      </c>
      <c r="C6" s="11" t="str">
        <f>[2]Dezembro!$B$6</f>
        <v>*</v>
      </c>
      <c r="D6" s="11" t="str">
        <f>[2]Dezembro!$B$7</f>
        <v>*</v>
      </c>
      <c r="E6" s="11" t="str">
        <f>[2]Dezembro!$B$8</f>
        <v>*</v>
      </c>
      <c r="F6" s="11" t="str">
        <f>[2]Dezembro!$B$9</f>
        <v>*</v>
      </c>
      <c r="G6" s="11" t="str">
        <f>[2]Dezembro!$B$10</f>
        <v>*</v>
      </c>
      <c r="H6" s="11" t="str">
        <f>[2]Dezembro!$B$11</f>
        <v>*</v>
      </c>
      <c r="I6" s="11" t="str">
        <f>[2]Dezembro!$B$12</f>
        <v>*</v>
      </c>
      <c r="J6" s="11" t="str">
        <f>[2]Dezembro!$B$13</f>
        <v>*</v>
      </c>
      <c r="K6" s="11" t="str">
        <f>[2]Dezembro!$B$14</f>
        <v>*</v>
      </c>
      <c r="L6" s="11" t="str">
        <f>[2]Dezembro!$B$15</f>
        <v>*</v>
      </c>
      <c r="M6" s="11" t="str">
        <f>[2]Dezembro!$B$16</f>
        <v>*</v>
      </c>
      <c r="N6" s="11" t="str">
        <f>[2]Dezembro!$B$17</f>
        <v>*</v>
      </c>
      <c r="O6" s="11" t="str">
        <f>[2]Dezembro!$B$18</f>
        <v>*</v>
      </c>
      <c r="P6" s="11" t="str">
        <f>[2]Dezembro!$B$19</f>
        <v>*</v>
      </c>
      <c r="Q6" s="11" t="str">
        <f>[2]Dezembro!$B$20</f>
        <v>*</v>
      </c>
      <c r="R6" s="11" t="str">
        <f>[2]Dezembro!$B$21</f>
        <v>*</v>
      </c>
      <c r="S6" s="11" t="str">
        <f>[2]Dezembro!$B$22</f>
        <v>*</v>
      </c>
      <c r="T6" s="11" t="str">
        <f>[2]Dezembro!$B$23</f>
        <v>*</v>
      </c>
      <c r="U6" s="11" t="str">
        <f>[2]Dezembro!$B$24</f>
        <v>*</v>
      </c>
      <c r="V6" s="11" t="str">
        <f>[2]Dezembro!$B$25</f>
        <v>*</v>
      </c>
      <c r="W6" s="11" t="str">
        <f>[2]Dezembro!$B$26</f>
        <v>*</v>
      </c>
      <c r="X6" s="11" t="str">
        <f>[2]Dezembro!$B$27</f>
        <v>*</v>
      </c>
      <c r="Y6" s="11" t="str">
        <f>[2]Dezembro!$B$28</f>
        <v>*</v>
      </c>
      <c r="Z6" s="11" t="str">
        <f>[2]Dezembro!$B$29</f>
        <v>*</v>
      </c>
      <c r="AA6" s="11" t="str">
        <f>[2]Dezembro!$B$30</f>
        <v>*</v>
      </c>
      <c r="AB6" s="11" t="str">
        <f>[2]Dezembro!$B$31</f>
        <v>*</v>
      </c>
      <c r="AC6" s="11" t="str">
        <f>[2]Dezembro!$B$32</f>
        <v>*</v>
      </c>
      <c r="AD6" s="11" t="str">
        <f>[2]Dezembro!$B$33</f>
        <v>*</v>
      </c>
      <c r="AE6" s="11" t="str">
        <f>[2]Dezembro!$B$34</f>
        <v>*</v>
      </c>
      <c r="AF6" s="11" t="str">
        <f>[2]Dezembro!$B$35</f>
        <v>*</v>
      </c>
      <c r="AG6" s="93" t="s">
        <v>226</v>
      </c>
    </row>
    <row r="7" spans="1:37" x14ac:dyDescent="0.2">
      <c r="A7" s="58" t="s">
        <v>104</v>
      </c>
      <c r="B7" s="11">
        <f>[3]Dezembro!$B$5</f>
        <v>26.458333333333343</v>
      </c>
      <c r="C7" s="11">
        <f>[3]Dezembro!$B$6</f>
        <v>27.92916666666666</v>
      </c>
      <c r="D7" s="11">
        <f>[3]Dezembro!$B$7</f>
        <v>25.537500000000009</v>
      </c>
      <c r="E7" s="11">
        <f>[3]Dezembro!$B$8</f>
        <v>23.774999999999995</v>
      </c>
      <c r="F7" s="11">
        <f>[3]Dezembro!$B$9</f>
        <v>24.787499999999998</v>
      </c>
      <c r="G7" s="11">
        <f>[3]Dezembro!$B$10</f>
        <v>24.025000000000002</v>
      </c>
      <c r="H7" s="11">
        <f>[3]Dezembro!$B$11</f>
        <v>23.216666666666665</v>
      </c>
      <c r="I7" s="11">
        <f>[3]Dezembro!$B$12</f>
        <v>26.141666666666662</v>
      </c>
      <c r="J7" s="11">
        <f>[3]Dezembro!$B$13</f>
        <v>27.454166666666666</v>
      </c>
      <c r="K7" s="11">
        <f>[3]Dezembro!$B$14</f>
        <v>28.020833333333329</v>
      </c>
      <c r="L7" s="11">
        <f>[3]Dezembro!$B$15</f>
        <v>26.899999999999991</v>
      </c>
      <c r="M7" s="11">
        <f>[3]Dezembro!$B$16</f>
        <v>27.533333333333331</v>
      </c>
      <c r="N7" s="11">
        <f>[3]Dezembro!$B$17</f>
        <v>26.479166666666668</v>
      </c>
      <c r="O7" s="11">
        <f>[3]Dezembro!$B$18</f>
        <v>23.887500000000003</v>
      </c>
      <c r="P7" s="11">
        <f>[3]Dezembro!$B$19</f>
        <v>26.762499999999992</v>
      </c>
      <c r="Q7" s="11">
        <f>[3]Dezembro!$B$20</f>
        <v>26.137500000000003</v>
      </c>
      <c r="R7" s="11">
        <f>[3]Dezembro!$B$21</f>
        <v>23.820833333333326</v>
      </c>
      <c r="S7" s="11">
        <f>[3]Dezembro!$B$22</f>
        <v>25.670833333333334</v>
      </c>
      <c r="T7" s="11">
        <f>[3]Dezembro!$B$23</f>
        <v>28.666666666666668</v>
      </c>
      <c r="U7" s="11">
        <f>[3]Dezembro!$B$24</f>
        <v>28.612500000000001</v>
      </c>
      <c r="V7" s="11">
        <f>[3]Dezembro!$B$25</f>
        <v>26.350000000000005</v>
      </c>
      <c r="W7" s="11">
        <f>[3]Dezembro!$B$26</f>
        <v>27.716666666666669</v>
      </c>
      <c r="X7" s="11">
        <f>[3]Dezembro!$B$27</f>
        <v>28.358333333333334</v>
      </c>
      <c r="Y7" s="11">
        <f>[3]Dezembro!$B$28</f>
        <v>28.437500000000004</v>
      </c>
      <c r="Z7" s="11">
        <f>[3]Dezembro!$B$29</f>
        <v>27.308333333333337</v>
      </c>
      <c r="AA7" s="11">
        <f>[3]Dezembro!$B$30</f>
        <v>27.308333333333334</v>
      </c>
      <c r="AB7" s="11">
        <f>[3]Dezembro!$B$31</f>
        <v>28.245833333333337</v>
      </c>
      <c r="AC7" s="11">
        <f>[3]Dezembro!$B$32</f>
        <v>25.287500000000009</v>
      </c>
      <c r="AD7" s="11">
        <f>[3]Dezembro!$B$33</f>
        <v>25.254166666666666</v>
      </c>
      <c r="AE7" s="11">
        <f>[3]Dezembro!$B$34</f>
        <v>26.375</v>
      </c>
      <c r="AF7" s="11">
        <f>[3]Dezembro!$B$35</f>
        <v>25.358333333333331</v>
      </c>
      <c r="AG7" s="97">
        <f>AVERAGE(B7:AF7)</f>
        <v>26.381182795698923</v>
      </c>
    </row>
    <row r="8" spans="1:37" x14ac:dyDescent="0.2">
      <c r="A8" s="58" t="s">
        <v>1</v>
      </c>
      <c r="B8" s="11" t="str">
        <f>[4]Dezembro!$B$5</f>
        <v>*</v>
      </c>
      <c r="C8" s="11" t="str">
        <f>[4]Dezembro!$B$6</f>
        <v>*</v>
      </c>
      <c r="D8" s="11" t="str">
        <f>[4]Dezembro!$B$7</f>
        <v>*</v>
      </c>
      <c r="E8" s="11" t="str">
        <f>[4]Dezembro!$B$8</f>
        <v>*</v>
      </c>
      <c r="F8" s="11" t="str">
        <f>[4]Dezembro!$B$9</f>
        <v>*</v>
      </c>
      <c r="G8" s="11" t="str">
        <f>[4]Dezembro!$B$10</f>
        <v>*</v>
      </c>
      <c r="H8" s="11" t="str">
        <f>[4]Dezembro!$B$11</f>
        <v>*</v>
      </c>
      <c r="I8" s="11" t="str">
        <f>[4]Dezembro!$B$12</f>
        <v>*</v>
      </c>
      <c r="J8" s="11" t="str">
        <f>[4]Dezembro!$B$13</f>
        <v>*</v>
      </c>
      <c r="K8" s="11" t="str">
        <f>[4]Dezembro!$B$14</f>
        <v>*</v>
      </c>
      <c r="L8" s="11" t="str">
        <f>[4]Dezembro!$B$15</f>
        <v>*</v>
      </c>
      <c r="M8" s="11" t="str">
        <f>[4]Dezembro!$B$16</f>
        <v>*</v>
      </c>
      <c r="N8" s="11" t="str">
        <f>[4]Dezembro!$B$17</f>
        <v>*</v>
      </c>
      <c r="O8" s="11" t="str">
        <f>[4]Dezembro!$B$18</f>
        <v>*</v>
      </c>
      <c r="P8" s="11" t="str">
        <f>[4]Dezembro!$B$19</f>
        <v>*</v>
      </c>
      <c r="Q8" s="11" t="str">
        <f>[4]Dezembro!$B$20</f>
        <v>*</v>
      </c>
      <c r="R8" s="11" t="str">
        <f>[4]Dezembro!$B$21</f>
        <v>*</v>
      </c>
      <c r="S8" s="11" t="str">
        <f>[4]Dezembro!$B$22</f>
        <v>*</v>
      </c>
      <c r="T8" s="11" t="str">
        <f>[4]Dezembro!$B$23</f>
        <v>*</v>
      </c>
      <c r="U8" s="11" t="str">
        <f>[4]Dezembro!$B$24</f>
        <v>*</v>
      </c>
      <c r="V8" s="11" t="str">
        <f>[4]Dezembro!$B$25</f>
        <v>*</v>
      </c>
      <c r="W8" s="11" t="str">
        <f>[4]Dezembro!$B$26</f>
        <v>*</v>
      </c>
      <c r="X8" s="11" t="str">
        <f>[4]Dezembro!$B$27</f>
        <v>*</v>
      </c>
      <c r="Y8" s="11" t="str">
        <f>[4]Dezembro!$B$28</f>
        <v>*</v>
      </c>
      <c r="Z8" s="11" t="str">
        <f>[4]Dezembro!$B$29</f>
        <v>*</v>
      </c>
      <c r="AA8" s="11" t="str">
        <f>[4]Dezembro!$B$30</f>
        <v>*</v>
      </c>
      <c r="AB8" s="11" t="str">
        <f>[4]Dezembro!$B$31</f>
        <v>*</v>
      </c>
      <c r="AC8" s="11" t="str">
        <f>[4]Dezembro!$B$32</f>
        <v>*</v>
      </c>
      <c r="AD8" s="11" t="str">
        <f>[4]Dezembro!$B$33</f>
        <v>*</v>
      </c>
      <c r="AE8" s="11">
        <f>[4]Dezembro!$B$34</f>
        <v>30.972727272727273</v>
      </c>
      <c r="AF8" s="11">
        <f>[4]Dezembro!$B$35</f>
        <v>26.449999999999992</v>
      </c>
      <c r="AG8" s="97">
        <f>AVERAGE(B8:AF8)</f>
        <v>28.711363636363632</v>
      </c>
    </row>
    <row r="9" spans="1:37" x14ac:dyDescent="0.2">
      <c r="A9" s="58" t="s">
        <v>167</v>
      </c>
      <c r="B9" s="11">
        <f>[5]Dezembro!$B$5</f>
        <v>24.275000000000002</v>
      </c>
      <c r="C9" s="11">
        <f>[5]Dezembro!$B$6</f>
        <v>27.029166666666669</v>
      </c>
      <c r="D9" s="11">
        <f>[5]Dezembro!$B$7</f>
        <v>24.762500000000003</v>
      </c>
      <c r="E9" s="11">
        <f>[5]Dezembro!$B$8</f>
        <v>22.374999999999996</v>
      </c>
      <c r="F9" s="11">
        <f>[5]Dezembro!$B$9</f>
        <v>21.645833333333332</v>
      </c>
      <c r="G9" s="11">
        <f>[5]Dezembro!$B$10</f>
        <v>22.058333333333334</v>
      </c>
      <c r="H9" s="11">
        <f>[5]Dezembro!$B$11</f>
        <v>23.675000000000001</v>
      </c>
      <c r="I9" s="11">
        <f>[5]Dezembro!$B$12</f>
        <v>25.254166666666663</v>
      </c>
      <c r="J9" s="11">
        <f>[5]Dezembro!$B$13</f>
        <v>26.679166666666664</v>
      </c>
      <c r="K9" s="11">
        <f>[5]Dezembro!$B$14</f>
        <v>26.545833333333331</v>
      </c>
      <c r="L9" s="11">
        <f>[5]Dezembro!$B$15</f>
        <v>26.366666666666671</v>
      </c>
      <c r="M9" s="11">
        <f>[5]Dezembro!$B$16</f>
        <v>26.624999999999989</v>
      </c>
      <c r="N9" s="11">
        <f>[5]Dezembro!$B$17</f>
        <v>27.154166666666669</v>
      </c>
      <c r="O9" s="11">
        <f>[5]Dezembro!$B$18</f>
        <v>21.779166666666658</v>
      </c>
      <c r="P9" s="11">
        <f>[5]Dezembro!$B$19</f>
        <v>24.000000000000004</v>
      </c>
      <c r="Q9" s="11">
        <f>[5]Dezembro!$B$20</f>
        <v>23.95</v>
      </c>
      <c r="R9" s="11">
        <f>[5]Dezembro!$B$21</f>
        <v>23.170833333333334</v>
      </c>
      <c r="S9" s="11">
        <f>[5]Dezembro!$B$22</f>
        <v>25.220833333333331</v>
      </c>
      <c r="T9" s="11">
        <f>[5]Dezembro!$B$23</f>
        <v>27.662500000000005</v>
      </c>
      <c r="U9" s="11">
        <f>[5]Dezembro!$B$24</f>
        <v>27.895833333333325</v>
      </c>
      <c r="V9" s="11">
        <f>[5]Dezembro!$B$25</f>
        <v>22.016666666666666</v>
      </c>
      <c r="W9" s="11">
        <f>[5]Dezembro!$B$26</f>
        <v>24.029166666666665</v>
      </c>
      <c r="X9" s="11">
        <f>[5]Dezembro!$B$27</f>
        <v>25.191666666666674</v>
      </c>
      <c r="Y9" s="11">
        <f>[5]Dezembro!$B$28</f>
        <v>25.9375</v>
      </c>
      <c r="Z9" s="11">
        <f>[5]Dezembro!$B$29</f>
        <v>24.425000000000001</v>
      </c>
      <c r="AA9" s="11">
        <f>[5]Dezembro!$B$30</f>
        <v>23.366666666666671</v>
      </c>
      <c r="AB9" s="11">
        <f>[5]Dezembro!$B$31</f>
        <v>24.600000000000005</v>
      </c>
      <c r="AC9" s="11">
        <f>[5]Dezembro!$B$32</f>
        <v>26.129166666666666</v>
      </c>
      <c r="AD9" s="11">
        <f>[5]Dezembro!$B$33</f>
        <v>24.791666666666668</v>
      </c>
      <c r="AE9" s="11">
        <f>[5]Dezembro!$B$34</f>
        <v>25.079166666666669</v>
      </c>
      <c r="AF9" s="11">
        <f>[5]Dezembro!$B$35</f>
        <v>23.708333333333332</v>
      </c>
      <c r="AG9" s="97">
        <f>AVERAGE(B9:AF9)</f>
        <v>24.754838709677422</v>
      </c>
    </row>
    <row r="10" spans="1:37" x14ac:dyDescent="0.2">
      <c r="A10" s="58" t="s">
        <v>111</v>
      </c>
      <c r="B10" s="11" t="str">
        <f>[6]Dezembro!$B$5</f>
        <v>*</v>
      </c>
      <c r="C10" s="11" t="str">
        <f>[6]Dezembro!$B$6</f>
        <v>*</v>
      </c>
      <c r="D10" s="11" t="str">
        <f>[6]Dezembro!$B$7</f>
        <v>*</v>
      </c>
      <c r="E10" s="11" t="str">
        <f>[6]Dezembro!$B$8</f>
        <v>*</v>
      </c>
      <c r="F10" s="11" t="str">
        <f>[6]Dezembro!$B$9</f>
        <v>*</v>
      </c>
      <c r="G10" s="11" t="str">
        <f>[6]Dezembro!$B$10</f>
        <v>*</v>
      </c>
      <c r="H10" s="11" t="str">
        <f>[6]Dezembro!$B$11</f>
        <v>*</v>
      </c>
      <c r="I10" s="11" t="str">
        <f>[6]Dezembro!$B$12</f>
        <v>*</v>
      </c>
      <c r="J10" s="11" t="str">
        <f>[6]Dezembro!$B$13</f>
        <v>*</v>
      </c>
      <c r="K10" s="11" t="str">
        <f>[6]Dezembro!$B$14</f>
        <v>*</v>
      </c>
      <c r="L10" s="11" t="str">
        <f>[6]Dezembro!$B$15</f>
        <v>*</v>
      </c>
      <c r="M10" s="11" t="str">
        <f>[6]Dezembro!$B$16</f>
        <v>*</v>
      </c>
      <c r="N10" s="11" t="str">
        <f>[6]Dezembro!$B$17</f>
        <v>*</v>
      </c>
      <c r="O10" s="11" t="str">
        <f>[6]Dezembro!$B$18</f>
        <v>*</v>
      </c>
      <c r="P10" s="11" t="str">
        <f>[6]Dezembro!$B$19</f>
        <v>*</v>
      </c>
      <c r="Q10" s="11" t="str">
        <f>[6]Dezembro!$B$20</f>
        <v>*</v>
      </c>
      <c r="R10" s="11" t="str">
        <f>[6]Dezembro!$B$21</f>
        <v>*</v>
      </c>
      <c r="S10" s="11" t="str">
        <f>[6]Dezembro!$B$22</f>
        <v>*</v>
      </c>
      <c r="T10" s="11" t="str">
        <f>[6]Dezembro!$B$23</f>
        <v>*</v>
      </c>
      <c r="U10" s="11" t="str">
        <f>[6]Dezembro!$B$24</f>
        <v>*</v>
      </c>
      <c r="V10" s="11" t="str">
        <f>[6]Dezembro!$B$25</f>
        <v>*</v>
      </c>
      <c r="W10" s="11" t="str">
        <f>[6]Dezembro!$B$26</f>
        <v>*</v>
      </c>
      <c r="X10" s="11" t="str">
        <f>[6]Dezembro!$B$27</f>
        <v>*</v>
      </c>
      <c r="Y10" s="11" t="str">
        <f>[6]Dezembro!$B$28</f>
        <v>*</v>
      </c>
      <c r="Z10" s="11" t="str">
        <f>[6]Dezembro!$B$29</f>
        <v>*</v>
      </c>
      <c r="AA10" s="11" t="str">
        <f>[6]Dezembro!$B$30</f>
        <v>*</v>
      </c>
      <c r="AB10" s="11" t="str">
        <f>[6]Dezembro!$B$31</f>
        <v>*</v>
      </c>
      <c r="AC10" s="11" t="str">
        <f>[6]Dezembro!$B$32</f>
        <v>*</v>
      </c>
      <c r="AD10" s="11" t="str">
        <f>[6]Dezembro!$B$33</f>
        <v>*</v>
      </c>
      <c r="AE10" s="11" t="str">
        <f>[6]Dezembro!$B$34</f>
        <v>*</v>
      </c>
      <c r="AF10" s="11" t="str">
        <f>[6]Dezembro!$B$35</f>
        <v>*</v>
      </c>
      <c r="AG10" s="138" t="s">
        <v>226</v>
      </c>
    </row>
    <row r="11" spans="1:37" x14ac:dyDescent="0.2">
      <c r="A11" s="58" t="s">
        <v>64</v>
      </c>
      <c r="B11" s="11" t="str">
        <f>[7]Dezembro!$B$5</f>
        <v xml:space="preserve"> </v>
      </c>
      <c r="C11" s="11" t="str">
        <f>[7]Dezembro!$B$6</f>
        <v>*</v>
      </c>
      <c r="D11" s="11" t="str">
        <f>[7]Dezembro!$B$7</f>
        <v>*</v>
      </c>
      <c r="E11" s="11" t="str">
        <f>[7]Dezembro!$B$8</f>
        <v>*</v>
      </c>
      <c r="F11" s="11" t="str">
        <f>[7]Dezembro!$B$9</f>
        <v>*</v>
      </c>
      <c r="G11" s="11" t="str">
        <f>[7]Dezembro!$B$10</f>
        <v>*</v>
      </c>
      <c r="H11" s="11" t="str">
        <f>[7]Dezembro!$B$11</f>
        <v>*</v>
      </c>
      <c r="I11" s="11" t="str">
        <f>[7]Dezembro!$B$12</f>
        <v>*</v>
      </c>
      <c r="J11" s="11" t="str">
        <f>[7]Dezembro!$B$13</f>
        <v>*</v>
      </c>
      <c r="K11" s="11" t="str">
        <f>[7]Dezembro!$B$14</f>
        <v>*</v>
      </c>
      <c r="L11" s="11" t="str">
        <f>[7]Dezembro!$B$15</f>
        <v>*</v>
      </c>
      <c r="M11" s="11" t="str">
        <f>[7]Dezembro!$B$16</f>
        <v>*</v>
      </c>
      <c r="N11" s="11" t="str">
        <f>[7]Dezembro!$B$17</f>
        <v>*</v>
      </c>
      <c r="O11" s="11" t="str">
        <f>[7]Dezembro!$B$18</f>
        <v>*</v>
      </c>
      <c r="P11" s="11" t="str">
        <f>[7]Dezembro!$B$19</f>
        <v>*</v>
      </c>
      <c r="Q11" s="11" t="str">
        <f>[7]Dezembro!$B$20</f>
        <v>*</v>
      </c>
      <c r="R11" s="11" t="str">
        <f>[7]Dezembro!$B$21</f>
        <v>*</v>
      </c>
      <c r="S11" s="11" t="str">
        <f>[7]Dezembro!$B$22</f>
        <v>*</v>
      </c>
      <c r="T11" s="11" t="str">
        <f>[7]Dezembro!$B$23</f>
        <v>*</v>
      </c>
      <c r="U11" s="11" t="str">
        <f>[7]Dezembro!$B$24</f>
        <v>*</v>
      </c>
      <c r="V11" s="11" t="str">
        <f>[7]Dezembro!$B$25</f>
        <v>*</v>
      </c>
      <c r="W11" s="11" t="str">
        <f>[7]Dezembro!$B$26</f>
        <v>*</v>
      </c>
      <c r="X11" s="11" t="str">
        <f>[7]Dezembro!$B$27</f>
        <v>*</v>
      </c>
      <c r="Y11" s="11" t="str">
        <f>[7]Dezembro!$B$28</f>
        <v>*</v>
      </c>
      <c r="Z11" s="11" t="str">
        <f>[7]Dezembro!$B$29</f>
        <v>*</v>
      </c>
      <c r="AA11" s="11" t="str">
        <f>[7]Dezembro!$B$30</f>
        <v>*</v>
      </c>
      <c r="AB11" s="11" t="str">
        <f>[7]Dezembro!$B$31</f>
        <v>*</v>
      </c>
      <c r="AC11" s="11" t="str">
        <f>[7]Dezembro!$B$32</f>
        <v>*</v>
      </c>
      <c r="AD11" s="11" t="str">
        <f>[7]Dezembro!$B$33</f>
        <v>*</v>
      </c>
      <c r="AE11" s="11" t="str">
        <f>[7]Dezembro!$B$34</f>
        <v>*</v>
      </c>
      <c r="AF11" s="11" t="str">
        <f>[7]Dezembro!$B$35</f>
        <v>*</v>
      </c>
      <c r="AG11" s="93" t="s">
        <v>226</v>
      </c>
    </row>
    <row r="12" spans="1:37" x14ac:dyDescent="0.2">
      <c r="A12" s="58" t="s">
        <v>41</v>
      </c>
      <c r="B12" s="11" t="str">
        <f>[8]Dezembro!$B$5</f>
        <v>*</v>
      </c>
      <c r="C12" s="11" t="str">
        <f>[8]Dezembro!$B$6</f>
        <v>*</v>
      </c>
      <c r="D12" s="11" t="str">
        <f>[8]Dezembro!$B$7</f>
        <v>*</v>
      </c>
      <c r="E12" s="11" t="str">
        <f>[8]Dezembro!$B$8</f>
        <v>*</v>
      </c>
      <c r="F12" s="11" t="str">
        <f>[8]Dezembro!$B$9</f>
        <v>*</v>
      </c>
      <c r="G12" s="11" t="str">
        <f>[8]Dezembro!$B$10</f>
        <v>*</v>
      </c>
      <c r="H12" s="11" t="str">
        <f>[8]Dezembro!$B$11</f>
        <v>*</v>
      </c>
      <c r="I12" s="11" t="str">
        <f>[8]Dezembro!$B$12</f>
        <v>*</v>
      </c>
      <c r="J12" s="11" t="str">
        <f>[8]Dezembro!$B$13</f>
        <v>*</v>
      </c>
      <c r="K12" s="11" t="str">
        <f>[8]Dezembro!$B$14</f>
        <v>*</v>
      </c>
      <c r="L12" s="11" t="str">
        <f>[8]Dezembro!$B$15</f>
        <v>*</v>
      </c>
      <c r="M12" s="11" t="str">
        <f>[8]Dezembro!$B$16</f>
        <v>*</v>
      </c>
      <c r="N12" s="11" t="str">
        <f>[8]Dezembro!$B$17</f>
        <v>*</v>
      </c>
      <c r="O12" s="11" t="str">
        <f>[8]Dezembro!$B$18</f>
        <v>*</v>
      </c>
      <c r="P12" s="11" t="str">
        <f>[8]Dezembro!$B$19</f>
        <v>*</v>
      </c>
      <c r="Q12" s="11" t="str">
        <f>[8]Dezembro!$B$20</f>
        <v>*</v>
      </c>
      <c r="R12" s="11" t="str">
        <f>[8]Dezembro!$B$21</f>
        <v>*</v>
      </c>
      <c r="S12" s="11" t="str">
        <f>[8]Dezembro!$B$22</f>
        <v>*</v>
      </c>
      <c r="T12" s="11" t="str">
        <f>[8]Dezembro!$B$23</f>
        <v>*</v>
      </c>
      <c r="U12" s="11" t="str">
        <f>[8]Dezembro!$B$24</f>
        <v>*</v>
      </c>
      <c r="V12" s="11" t="str">
        <f>[8]Dezembro!$B$25</f>
        <v>*</v>
      </c>
      <c r="W12" s="11" t="str">
        <f>[8]Dezembro!$B$26</f>
        <v>*</v>
      </c>
      <c r="X12" s="11" t="str">
        <f>[8]Dezembro!$B$27</f>
        <v>*</v>
      </c>
      <c r="Y12" s="11" t="str">
        <f>[8]Dezembro!$B$28</f>
        <v>*</v>
      </c>
      <c r="Z12" s="11" t="str">
        <f>[8]Dezembro!$B$29</f>
        <v>*</v>
      </c>
      <c r="AA12" s="11" t="str">
        <f>[8]Dezembro!$B$30</f>
        <v>*</v>
      </c>
      <c r="AB12" s="11" t="str">
        <f>[8]Dezembro!$B$31</f>
        <v>*</v>
      </c>
      <c r="AC12" s="11" t="str">
        <f>[8]Dezembro!$B$32</f>
        <v>*</v>
      </c>
      <c r="AD12" s="11" t="str">
        <f>[8]Dezembro!$B$33</f>
        <v>*</v>
      </c>
      <c r="AE12" s="11" t="str">
        <f>[8]Dezembro!$B$34</f>
        <v>*</v>
      </c>
      <c r="AF12" s="11" t="str">
        <f>[8]Dezembro!$B$35</f>
        <v>*</v>
      </c>
      <c r="AG12" s="93" t="s">
        <v>226</v>
      </c>
      <c r="AJ12" t="s">
        <v>47</v>
      </c>
    </row>
    <row r="13" spans="1:37" x14ac:dyDescent="0.2">
      <c r="A13" s="58" t="s">
        <v>114</v>
      </c>
      <c r="B13" s="11">
        <f>[9]Dezembro!$B$5</f>
        <v>25.891666666666669</v>
      </c>
      <c r="C13" s="11">
        <f>[9]Dezembro!$B$6</f>
        <v>27.658333333333331</v>
      </c>
      <c r="D13" s="11">
        <f>[9]Dezembro!$B$7</f>
        <v>27.833333333333329</v>
      </c>
      <c r="E13" s="11">
        <f>[9]Dezembro!$B$8</f>
        <v>26.287499999999998</v>
      </c>
      <c r="F13" s="11">
        <f>[9]Dezembro!$B$9</f>
        <v>24.727272727272727</v>
      </c>
      <c r="G13" s="11">
        <f>[9]Dezembro!$B$10</f>
        <v>23.979166666666668</v>
      </c>
      <c r="H13" s="11">
        <f>[9]Dezembro!$B$11</f>
        <v>25.720833333333328</v>
      </c>
      <c r="I13" s="11">
        <f>[9]Dezembro!$B$12</f>
        <v>26.658333333333335</v>
      </c>
      <c r="J13" s="11">
        <f>[9]Dezembro!$B$13</f>
        <v>27.849999999999998</v>
      </c>
      <c r="K13" s="11">
        <f>[9]Dezembro!$B$14</f>
        <v>27.354166666666668</v>
      </c>
      <c r="L13" s="11">
        <f>[9]Dezembro!$B$15</f>
        <v>27.137499999999999</v>
      </c>
      <c r="M13" s="11">
        <f>[9]Dezembro!$B$16</f>
        <v>27.533333333333335</v>
      </c>
      <c r="N13" s="11">
        <f>[9]Dezembro!$B$17</f>
        <v>28.341666666666665</v>
      </c>
      <c r="O13" s="11">
        <f>[9]Dezembro!$B$18</f>
        <v>23.587499999999995</v>
      </c>
      <c r="P13" s="11">
        <f>[9]Dezembro!$B$19</f>
        <v>25.145833333333339</v>
      </c>
      <c r="Q13" s="11">
        <f>[9]Dezembro!$B$20</f>
        <v>27.550000000000008</v>
      </c>
      <c r="R13" s="11">
        <f>[9]Dezembro!$B$21</f>
        <v>27.575000000000003</v>
      </c>
      <c r="S13" s="11">
        <f>[9]Dezembro!$B$22</f>
        <v>28.270833333333332</v>
      </c>
      <c r="T13" s="11">
        <f>[9]Dezembro!$B$23</f>
        <v>28.845833333333328</v>
      </c>
      <c r="U13" s="11">
        <f>[9]Dezembro!$B$24</f>
        <v>29.670833333333334</v>
      </c>
      <c r="V13" s="11">
        <f>[9]Dezembro!$B$25</f>
        <v>26.3125</v>
      </c>
      <c r="W13" s="11">
        <f>[9]Dezembro!$B$26</f>
        <v>26.604166666666668</v>
      </c>
      <c r="X13" s="11">
        <f>[9]Dezembro!$B$27</f>
        <v>28.204166666666666</v>
      </c>
      <c r="Y13" s="11">
        <f>[9]Dezembro!$B$28</f>
        <v>29.108333333333331</v>
      </c>
      <c r="Z13" s="11">
        <f>[9]Dezembro!$B$29</f>
        <v>27.887500000000006</v>
      </c>
      <c r="AA13" s="11">
        <f>[9]Dezembro!$B$30</f>
        <v>27.041666666666671</v>
      </c>
      <c r="AB13" s="11">
        <f>[9]Dezembro!$B$31</f>
        <v>28.091666666666669</v>
      </c>
      <c r="AC13" s="11">
        <f>[9]Dezembro!$B$32</f>
        <v>29.233333333333338</v>
      </c>
      <c r="AD13" s="11">
        <f>[9]Dezembro!$B$33</f>
        <v>27.270833333333329</v>
      </c>
      <c r="AE13" s="11">
        <f>[9]Dezembro!$B$34</f>
        <v>26.824999999999999</v>
      </c>
      <c r="AF13" s="11">
        <f>[9]Dezembro!$B$35</f>
        <v>26.741666666666664</v>
      </c>
      <c r="AG13" s="97">
        <f>AVERAGE(B13:AF13)</f>
        <v>27.127089442815251</v>
      </c>
    </row>
    <row r="14" spans="1:37" x14ac:dyDescent="0.2">
      <c r="A14" s="58" t="s">
        <v>118</v>
      </c>
      <c r="B14" s="11" t="str">
        <f>[10]Dezembro!$B$5</f>
        <v>*</v>
      </c>
      <c r="C14" s="11" t="str">
        <f>[10]Dezembro!$B$6</f>
        <v>*</v>
      </c>
      <c r="D14" s="11" t="str">
        <f>[10]Dezembro!$B$7</f>
        <v>*</v>
      </c>
      <c r="E14" s="11" t="str">
        <f>[10]Dezembro!$B$8</f>
        <v>*</v>
      </c>
      <c r="F14" s="11" t="str">
        <f>[10]Dezembro!$B$9</f>
        <v>*</v>
      </c>
      <c r="G14" s="11" t="str">
        <f>[10]Dezembro!$B$10</f>
        <v>*</v>
      </c>
      <c r="H14" s="11" t="str">
        <f>[10]Dezembro!$B$11</f>
        <v>*</v>
      </c>
      <c r="I14" s="11" t="str">
        <f>[10]Dezembro!$B$12</f>
        <v>*</v>
      </c>
      <c r="J14" s="11" t="str">
        <f>[10]Dezembro!$B$13</f>
        <v>*</v>
      </c>
      <c r="K14" s="11" t="str">
        <f>[10]Dezembro!$B$14</f>
        <v>*</v>
      </c>
      <c r="L14" s="11" t="str">
        <f>[10]Dezembro!$B$15</f>
        <v>*</v>
      </c>
      <c r="M14" s="11" t="str">
        <f>[10]Dezembro!$B$16</f>
        <v>*</v>
      </c>
      <c r="N14" s="11" t="str">
        <f>[10]Dezembro!$B$17</f>
        <v>*</v>
      </c>
      <c r="O14" s="11" t="str">
        <f>[10]Dezembro!$B$18</f>
        <v>*</v>
      </c>
      <c r="P14" s="11" t="str">
        <f>[10]Dezembro!$B$19</f>
        <v>*</v>
      </c>
      <c r="Q14" s="11" t="str">
        <f>[10]Dezembro!$B$20</f>
        <v>*</v>
      </c>
      <c r="R14" s="11" t="str">
        <f>[10]Dezembro!$B$21</f>
        <v>*</v>
      </c>
      <c r="S14" s="11" t="str">
        <f>[10]Dezembro!$B$22</f>
        <v>*</v>
      </c>
      <c r="T14" s="11" t="str">
        <f>[10]Dezembro!$B$23</f>
        <v>*</v>
      </c>
      <c r="U14" s="11" t="str">
        <f>[10]Dezembro!$B$24</f>
        <v>*</v>
      </c>
      <c r="V14" s="11" t="str">
        <f>[10]Dezembro!$B$25</f>
        <v>*</v>
      </c>
      <c r="W14" s="11" t="str">
        <f>[10]Dezembro!$B$26</f>
        <v>*</v>
      </c>
      <c r="X14" s="11" t="str">
        <f>[10]Dezembro!$B$27</f>
        <v>*</v>
      </c>
      <c r="Y14" s="11" t="str">
        <f>[10]Dezembro!$B$28</f>
        <v>*</v>
      </c>
      <c r="Z14" s="11" t="str">
        <f>[10]Dezembro!$B$29</f>
        <v>*</v>
      </c>
      <c r="AA14" s="11" t="str">
        <f>[10]Dezembro!$B$30</f>
        <v>*</v>
      </c>
      <c r="AB14" s="11" t="str">
        <f>[10]Dezembro!$B$31</f>
        <v>*</v>
      </c>
      <c r="AC14" s="11" t="str">
        <f>[10]Dezembro!$B$32</f>
        <v>*</v>
      </c>
      <c r="AD14" s="11" t="str">
        <f>[10]Dezembro!$B$33</f>
        <v>*</v>
      </c>
      <c r="AE14" s="11" t="str">
        <f>[10]Dezembro!$B$34</f>
        <v>*</v>
      </c>
      <c r="AF14" s="11" t="str">
        <f>[10]Dezembro!$B$35</f>
        <v>*</v>
      </c>
      <c r="AG14" s="132" t="s">
        <v>226</v>
      </c>
    </row>
    <row r="15" spans="1:37" x14ac:dyDescent="0.2">
      <c r="A15" s="58" t="s">
        <v>121</v>
      </c>
      <c r="B15" s="11">
        <f>[11]Dezembro!$B$5</f>
        <v>24.816666666666666</v>
      </c>
      <c r="C15" s="11">
        <f>[11]Dezembro!$B$6</f>
        <v>28.262499999999999</v>
      </c>
      <c r="D15" s="11">
        <f>[11]Dezembro!$B$7</f>
        <v>24.779166666666665</v>
      </c>
      <c r="E15" s="11">
        <f>[11]Dezembro!$B$8</f>
        <v>22.891666666666669</v>
      </c>
      <c r="F15" s="11">
        <f>[11]Dezembro!$B$9</f>
        <v>23.350000000000005</v>
      </c>
      <c r="G15" s="11">
        <f>[11]Dezembro!$B$10</f>
        <v>22.650000000000002</v>
      </c>
      <c r="H15" s="11">
        <f>[11]Dezembro!$B$11</f>
        <v>23.783333333333335</v>
      </c>
      <c r="I15" s="11">
        <f>[11]Dezembro!$B$12</f>
        <v>25.016666666666669</v>
      </c>
      <c r="J15" s="11">
        <f>[11]Dezembro!$B$13</f>
        <v>25.483333333333331</v>
      </c>
      <c r="K15" s="11">
        <f>[11]Dezembro!$B$14</f>
        <v>26.566666666666666</v>
      </c>
      <c r="L15" s="11">
        <f>[11]Dezembro!$B$15</f>
        <v>26.570833333333336</v>
      </c>
      <c r="M15" s="11">
        <f>[11]Dezembro!$B$16</f>
        <v>27.183333333333334</v>
      </c>
      <c r="N15" s="11">
        <f>[11]Dezembro!$B$17</f>
        <v>27.645833333333332</v>
      </c>
      <c r="O15" s="11">
        <f>[11]Dezembro!$B$18</f>
        <v>23.3</v>
      </c>
      <c r="P15" s="11">
        <f>[11]Dezembro!$B$19</f>
        <v>25.070833333333329</v>
      </c>
      <c r="Q15" s="11">
        <f>[11]Dezembro!$B$20</f>
        <v>25.125000000000004</v>
      </c>
      <c r="R15" s="11">
        <f>[11]Dezembro!$B$21</f>
        <v>22.283333333333331</v>
      </c>
      <c r="S15" s="11">
        <f>[11]Dezembro!$B$22</f>
        <v>24.862499999999997</v>
      </c>
      <c r="T15" s="11">
        <f>[11]Dezembro!$B$23</f>
        <v>28.154166666666669</v>
      </c>
      <c r="U15" s="11">
        <f>[11]Dezembro!$B$24</f>
        <v>27.829166666666666</v>
      </c>
      <c r="V15" s="11">
        <f>[11]Dezembro!$B$25</f>
        <v>23.416666666666668</v>
      </c>
      <c r="W15" s="11">
        <f>[11]Dezembro!$B$26</f>
        <v>24.754166666666674</v>
      </c>
      <c r="X15" s="11">
        <f>[11]Dezembro!$B$27</f>
        <v>25.75</v>
      </c>
      <c r="Y15" s="11">
        <f>[11]Dezembro!$B$28</f>
        <v>27.854166666666668</v>
      </c>
      <c r="Z15" s="11">
        <f>[11]Dezembro!$B$29</f>
        <v>26.516666666666666</v>
      </c>
      <c r="AA15" s="11">
        <f>[11]Dezembro!$B$30</f>
        <v>25.495833333333334</v>
      </c>
      <c r="AB15" s="11">
        <f>[11]Dezembro!$B$31</f>
        <v>26.212499999999991</v>
      </c>
      <c r="AC15" s="11">
        <f>[11]Dezembro!$B$32</f>
        <v>26.966666666666672</v>
      </c>
      <c r="AD15" s="11">
        <f>[11]Dezembro!$B$33</f>
        <v>25.174999999999997</v>
      </c>
      <c r="AE15" s="11">
        <f>[11]Dezembro!$B$34</f>
        <v>25.983333333333334</v>
      </c>
      <c r="AF15" s="11">
        <f>[11]Dezembro!$B$35</f>
        <v>25.020833333333339</v>
      </c>
      <c r="AG15" s="97">
        <f>AVERAGE(B15:AF15)</f>
        <v>25.444220430107524</v>
      </c>
      <c r="AK15" t="s">
        <v>47</v>
      </c>
    </row>
    <row r="16" spans="1:37" x14ac:dyDescent="0.2">
      <c r="A16" s="58" t="s">
        <v>168</v>
      </c>
      <c r="B16" s="11" t="str">
        <f>[12]Dezembro!$B$5</f>
        <v>*</v>
      </c>
      <c r="C16" s="11" t="str">
        <f>[12]Dezembro!$B$6</f>
        <v>*</v>
      </c>
      <c r="D16" s="11" t="str">
        <f>[12]Dezembro!$B$7</f>
        <v>*</v>
      </c>
      <c r="E16" s="11" t="str">
        <f>[12]Dezembro!$B$8</f>
        <v>*</v>
      </c>
      <c r="F16" s="11" t="str">
        <f>[12]Dezembro!$B$9</f>
        <v>*</v>
      </c>
      <c r="G16" s="11" t="str">
        <f>[12]Dezembro!$B$10</f>
        <v>*</v>
      </c>
      <c r="H16" s="11" t="str">
        <f>[12]Dezembro!$B$11</f>
        <v>*</v>
      </c>
      <c r="I16" s="11" t="str">
        <f>[12]Dezembro!$B$12</f>
        <v>*</v>
      </c>
      <c r="J16" s="11" t="str">
        <f>[12]Dezembro!$B$13</f>
        <v>*</v>
      </c>
      <c r="K16" s="11" t="str">
        <f>[12]Dezembro!$B$14</f>
        <v>*</v>
      </c>
      <c r="L16" s="11" t="str">
        <f>[12]Dezembro!$B$15</f>
        <v>*</v>
      </c>
      <c r="M16" s="11" t="str">
        <f>[12]Dezembro!$B$16</f>
        <v>*</v>
      </c>
      <c r="N16" s="11" t="str">
        <f>[12]Dezembro!$B$17</f>
        <v>*</v>
      </c>
      <c r="O16" s="11" t="str">
        <f>[12]Dezembro!$B$18</f>
        <v>*</v>
      </c>
      <c r="P16" s="11" t="str">
        <f>[12]Dezembro!$B$19</f>
        <v>*</v>
      </c>
      <c r="Q16" s="11" t="str">
        <f>[12]Dezembro!$B$20</f>
        <v>*</v>
      </c>
      <c r="R16" s="11" t="str">
        <f>[12]Dezembro!$B$21</f>
        <v>*</v>
      </c>
      <c r="S16" s="11" t="str">
        <f>[12]Dezembro!$B$22</f>
        <v>*</v>
      </c>
      <c r="T16" s="11" t="str">
        <f>[12]Dezembro!$B$23</f>
        <v>*</v>
      </c>
      <c r="U16" s="11" t="str">
        <f>[12]Dezembro!$B$24</f>
        <v>*</v>
      </c>
      <c r="V16" s="11" t="str">
        <f>[12]Dezembro!$B$25</f>
        <v>*</v>
      </c>
      <c r="W16" s="11" t="str">
        <f>[12]Dezembro!$B$26</f>
        <v>*</v>
      </c>
      <c r="X16" s="11" t="str">
        <f>[12]Dezembro!$B$27</f>
        <v>*</v>
      </c>
      <c r="Y16" s="11" t="str">
        <f>[12]Dezembro!$B$28</f>
        <v>*</v>
      </c>
      <c r="Z16" s="11" t="str">
        <f>[12]Dezembro!$B$29</f>
        <v>*</v>
      </c>
      <c r="AA16" s="11" t="str">
        <f>[12]Dezembro!$B$30</f>
        <v>*</v>
      </c>
      <c r="AB16" s="11" t="str">
        <f>[12]Dezembro!$B$31</f>
        <v>*</v>
      </c>
      <c r="AC16" s="11" t="str">
        <f>[12]Dezembro!$B$32</f>
        <v>*</v>
      </c>
      <c r="AD16" s="11" t="str">
        <f>[12]Dezembro!$B$33</f>
        <v>*</v>
      </c>
      <c r="AE16" s="11" t="str">
        <f>[12]Dezembro!$B$34</f>
        <v>*</v>
      </c>
      <c r="AF16" s="11" t="str">
        <f>[12]Dezembro!$B$35</f>
        <v>*</v>
      </c>
      <c r="AG16" s="132" t="s">
        <v>226</v>
      </c>
      <c r="AK16" t="s">
        <v>47</v>
      </c>
    </row>
    <row r="17" spans="1:38" x14ac:dyDescent="0.2">
      <c r="A17" s="58" t="s">
        <v>2</v>
      </c>
      <c r="B17" s="11">
        <f>[13]Dezembro!$B$5</f>
        <v>25.800000000000008</v>
      </c>
      <c r="C17" s="11">
        <f>[13]Dezembro!$B$6</f>
        <v>27.208333333333329</v>
      </c>
      <c r="D17" s="11">
        <f>[13]Dezembro!$B$7</f>
        <v>26.49166666666666</v>
      </c>
      <c r="E17" s="11">
        <f>[13]Dezembro!$B$8</f>
        <v>25.041666666666668</v>
      </c>
      <c r="F17" s="11">
        <f>[13]Dezembro!$B$9</f>
        <v>22.145833333333332</v>
      </c>
      <c r="G17" s="11">
        <f>[13]Dezembro!$B$10</f>
        <v>23.229166666666668</v>
      </c>
      <c r="H17" s="11">
        <f>[13]Dezembro!$B$11</f>
        <v>23.837500000000006</v>
      </c>
      <c r="I17" s="11">
        <f>[13]Dezembro!$B$12</f>
        <v>25.504166666666674</v>
      </c>
      <c r="J17" s="11">
        <f>[13]Dezembro!$B$13</f>
        <v>27.233333333333331</v>
      </c>
      <c r="K17" s="11">
        <f>[13]Dezembro!$B$14</f>
        <v>26.837499999999995</v>
      </c>
      <c r="L17" s="11">
        <f>[13]Dezembro!$B$15</f>
        <v>24.579166666666662</v>
      </c>
      <c r="M17" s="11">
        <f>[13]Dezembro!$B$16</f>
        <v>25.633333333333329</v>
      </c>
      <c r="N17" s="11">
        <f>[13]Dezembro!$B$17</f>
        <v>26.420833333333334</v>
      </c>
      <c r="O17" s="11">
        <f>[13]Dezembro!$B$18</f>
        <v>23.049999999999997</v>
      </c>
      <c r="P17" s="11">
        <f>[13]Dezembro!$B$19</f>
        <v>25.070833333333336</v>
      </c>
      <c r="Q17" s="11">
        <f>[13]Dezembro!$B$20</f>
        <v>26.700000000000003</v>
      </c>
      <c r="R17" s="11">
        <f>[13]Dezembro!$B$21</f>
        <v>27.808333333333337</v>
      </c>
      <c r="S17" s="11">
        <f>[13]Dezembro!$B$22</f>
        <v>27.362499999999997</v>
      </c>
      <c r="T17" s="11">
        <f>[13]Dezembro!$B$23</f>
        <v>28.354166666666661</v>
      </c>
      <c r="U17" s="11">
        <f>[13]Dezembro!$B$24</f>
        <v>28.695833333333336</v>
      </c>
      <c r="V17" s="11">
        <f>[13]Dezembro!$B$25</f>
        <v>26.529166666666665</v>
      </c>
      <c r="W17" s="11">
        <f>[13]Dezembro!$B$26</f>
        <v>25.145833333333329</v>
      </c>
      <c r="X17" s="11">
        <f>[13]Dezembro!$B$27</f>
        <v>26.899999999999995</v>
      </c>
      <c r="Y17" s="11">
        <f>[13]Dezembro!$B$28</f>
        <v>27.166666666666661</v>
      </c>
      <c r="Z17" s="11">
        <f>[13]Dezembro!$B$29</f>
        <v>27.895833333333332</v>
      </c>
      <c r="AA17" s="11">
        <f>[13]Dezembro!$B$30</f>
        <v>27.695833333333336</v>
      </c>
      <c r="AB17" s="11">
        <f>[13]Dezembro!$B$31</f>
        <v>26.475000000000005</v>
      </c>
      <c r="AC17" s="11">
        <f>[13]Dezembro!$B$32</f>
        <v>26.116666666666671</v>
      </c>
      <c r="AD17" s="11">
        <f>[13]Dezembro!$B$33</f>
        <v>26.141666666666666</v>
      </c>
      <c r="AE17" s="11">
        <f>[13]Dezembro!$B$34</f>
        <v>24.658333333333331</v>
      </c>
      <c r="AF17" s="11">
        <f>[13]Dezembro!$B$35</f>
        <v>23.591666666666669</v>
      </c>
      <c r="AG17" s="93">
        <f t="shared" ref="AG17:AG22" si="1">AVERAGE(B17:AF17)</f>
        <v>25.978091397849465</v>
      </c>
      <c r="AI17" s="12" t="s">
        <v>47</v>
      </c>
    </row>
    <row r="18" spans="1:38" x14ac:dyDescent="0.2">
      <c r="A18" s="58" t="s">
        <v>3</v>
      </c>
      <c r="B18" s="11">
        <f>[14]Dezembro!$B$5</f>
        <v>29.485714285714288</v>
      </c>
      <c r="C18" s="11">
        <f>[14]Dezembro!$B$6</f>
        <v>24.700000000000006</v>
      </c>
      <c r="D18" s="11">
        <f>[14]Dezembro!$B$7</f>
        <v>27.65454545454546</v>
      </c>
      <c r="E18" s="11">
        <f>[14]Dezembro!$B$8</f>
        <v>26</v>
      </c>
      <c r="F18" s="11">
        <f>[14]Dezembro!$B$9</f>
        <v>25.272727272727273</v>
      </c>
      <c r="G18" s="11">
        <f>[14]Dezembro!$B$10</f>
        <v>27.147826086956524</v>
      </c>
      <c r="H18" s="11">
        <f>[14]Dezembro!$B$11</f>
        <v>24.425000000000001</v>
      </c>
      <c r="I18" s="11">
        <f>[14]Dezembro!$B$12</f>
        <v>25.843478260869574</v>
      </c>
      <c r="J18" s="11">
        <f>[14]Dezembro!$B$13</f>
        <v>27.35217391304348</v>
      </c>
      <c r="K18" s="11">
        <f>[14]Dezembro!$B$14</f>
        <v>25.979166666666668</v>
      </c>
      <c r="L18" s="11">
        <f>[14]Dezembro!$B$15</f>
        <v>22.191304347826087</v>
      </c>
      <c r="M18" s="11">
        <f>[14]Dezembro!$B$16</f>
        <v>23.133333333333329</v>
      </c>
      <c r="N18" s="11">
        <f>[14]Dezembro!$B$17</f>
        <v>24.804166666666664</v>
      </c>
      <c r="O18" s="11">
        <f>[14]Dezembro!$B$18</f>
        <v>24.886956521739133</v>
      </c>
      <c r="P18" s="11">
        <f>[14]Dezembro!$B$19</f>
        <v>26.552173913043486</v>
      </c>
      <c r="Q18" s="11">
        <f>[14]Dezembro!$B$20</f>
        <v>25.120833333333334</v>
      </c>
      <c r="R18" s="11">
        <f>[14]Dezembro!$B$21</f>
        <v>27.030434782608697</v>
      </c>
      <c r="S18" s="11">
        <f>[14]Dezembro!$B$22</f>
        <v>26.708333333333332</v>
      </c>
      <c r="T18" s="11">
        <f>[14]Dezembro!$B$23</f>
        <v>25.574999999999999</v>
      </c>
      <c r="U18" s="11">
        <f>[14]Dezembro!$B$24</f>
        <v>26.662500000000005</v>
      </c>
      <c r="V18" s="11">
        <f>[14]Dezembro!$B$25</f>
        <v>27.462500000000002</v>
      </c>
      <c r="W18" s="11">
        <f>[14]Dezembro!$B$26</f>
        <v>25.668181818181822</v>
      </c>
      <c r="X18" s="11">
        <f>[14]Dezembro!$B$27</f>
        <v>26.19130434782608</v>
      </c>
      <c r="Y18" s="11">
        <f>[14]Dezembro!$B$28</f>
        <v>26.18571428571429</v>
      </c>
      <c r="Z18" s="11">
        <f>[14]Dezembro!$B$29</f>
        <v>26.765217391304351</v>
      </c>
      <c r="AA18" s="11">
        <f>[14]Dezembro!$B$30</f>
        <v>26.549999999999997</v>
      </c>
      <c r="AB18" s="11">
        <f>[14]Dezembro!$B$31</f>
        <v>24.987500000000001</v>
      </c>
      <c r="AC18" s="11">
        <f>[14]Dezembro!$B$32</f>
        <v>23.878260869565221</v>
      </c>
      <c r="AD18" s="11">
        <f>[14]Dezembro!$B$33</f>
        <v>24.565217391304348</v>
      </c>
      <c r="AE18" s="11">
        <f>[14]Dezembro!$B$34</f>
        <v>25.258333333333336</v>
      </c>
      <c r="AF18" s="11">
        <f>[14]Dezembro!$B$35</f>
        <v>24.574999999999999</v>
      </c>
      <c r="AG18" s="93">
        <f>AVERAGE(B18:AF18)</f>
        <v>25.76170637450441</v>
      </c>
      <c r="AH18" s="12" t="s">
        <v>47</v>
      </c>
      <c r="AI18" s="12" t="s">
        <v>47</v>
      </c>
      <c r="AK18" t="s">
        <v>47</v>
      </c>
      <c r="AL18" t="s">
        <v>47</v>
      </c>
    </row>
    <row r="19" spans="1:38" x14ac:dyDescent="0.2">
      <c r="A19" s="58" t="s">
        <v>4</v>
      </c>
      <c r="B19" s="11" t="str">
        <f>[15]Dezembro!$B$5</f>
        <v>*</v>
      </c>
      <c r="C19" s="11" t="str">
        <f>[15]Dezembro!$B$6</f>
        <v>*</v>
      </c>
      <c r="D19" s="11" t="str">
        <f>[15]Dezembro!$B$7</f>
        <v>*</v>
      </c>
      <c r="E19" s="11" t="str">
        <f>[15]Dezembro!$B$8</f>
        <v>*</v>
      </c>
      <c r="F19" s="11" t="str">
        <f>[15]Dezembro!$B$9</f>
        <v>*</v>
      </c>
      <c r="G19" s="11" t="str">
        <f>[15]Dezembro!$B$10</f>
        <v>*</v>
      </c>
      <c r="H19" s="11" t="str">
        <f>[15]Dezembro!$B$11</f>
        <v>*</v>
      </c>
      <c r="I19" s="11" t="str">
        <f>[15]Dezembro!$B$12</f>
        <v>*</v>
      </c>
      <c r="J19" s="11" t="str">
        <f>[15]Dezembro!$B$13</f>
        <v>*</v>
      </c>
      <c r="K19" s="11" t="str">
        <f>[15]Dezembro!$B$14</f>
        <v>*</v>
      </c>
      <c r="L19" s="11" t="str">
        <f>[15]Dezembro!$B$15</f>
        <v>*</v>
      </c>
      <c r="M19" s="11" t="str">
        <f>[15]Dezembro!$B$16</f>
        <v>*</v>
      </c>
      <c r="N19" s="11" t="str">
        <f>[15]Dezembro!$B$17</f>
        <v>*</v>
      </c>
      <c r="O19" s="11" t="str">
        <f>[15]Dezembro!$B$18</f>
        <v>*</v>
      </c>
      <c r="P19" s="11" t="str">
        <f>[15]Dezembro!$B$19</f>
        <v>*</v>
      </c>
      <c r="Q19" s="11" t="str">
        <f>[15]Dezembro!$B$20</f>
        <v>*</v>
      </c>
      <c r="R19" s="11" t="str">
        <f>[15]Dezembro!$B$21</f>
        <v>*</v>
      </c>
      <c r="S19" s="11" t="str">
        <f>[15]Dezembro!$B$22</f>
        <v>*</v>
      </c>
      <c r="T19" s="11" t="str">
        <f>[15]Dezembro!$B$23</f>
        <v>*</v>
      </c>
      <c r="U19" s="11" t="str">
        <f>[15]Dezembro!$B$24</f>
        <v>*</v>
      </c>
      <c r="V19" s="11" t="str">
        <f>[15]Dezembro!$B$25</f>
        <v>*</v>
      </c>
      <c r="W19" s="11" t="str">
        <f>[15]Dezembro!$B$26</f>
        <v>*</v>
      </c>
      <c r="X19" s="11" t="str">
        <f>[15]Dezembro!$B$27</f>
        <v>*</v>
      </c>
      <c r="Y19" s="11" t="str">
        <f>[15]Dezembro!$B$28</f>
        <v>*</v>
      </c>
      <c r="Z19" s="11" t="str">
        <f>[15]Dezembro!$B$29</f>
        <v>*</v>
      </c>
      <c r="AA19" s="11" t="str">
        <f>[15]Dezembro!$B$30</f>
        <v>*</v>
      </c>
      <c r="AB19" s="11" t="str">
        <f>[15]Dezembro!$B$31</f>
        <v>*</v>
      </c>
      <c r="AC19" s="11" t="str">
        <f>[15]Dezembro!$B$32</f>
        <v>*</v>
      </c>
      <c r="AD19" s="11" t="str">
        <f>[15]Dezembro!$B$33</f>
        <v>*</v>
      </c>
      <c r="AE19" s="11" t="str">
        <f>[15]Dezembro!$B$34</f>
        <v>*</v>
      </c>
      <c r="AF19" s="11" t="str">
        <f>[15]Dezembro!$B$35</f>
        <v>*</v>
      </c>
      <c r="AG19" s="93" t="s">
        <v>226</v>
      </c>
      <c r="AH19" t="s">
        <v>47</v>
      </c>
      <c r="AI19" s="12" t="s">
        <v>47</v>
      </c>
      <c r="AK19" t="s">
        <v>47</v>
      </c>
    </row>
    <row r="20" spans="1:38" x14ac:dyDescent="0.2">
      <c r="A20" s="58" t="s">
        <v>5</v>
      </c>
      <c r="B20" s="11">
        <f>[16]Dezembro!$B$5</f>
        <v>28.014285714285712</v>
      </c>
      <c r="C20" s="11">
        <f>[16]Dezembro!$B$6</f>
        <v>28.676190476190477</v>
      </c>
      <c r="D20" s="11">
        <f>[16]Dezembro!$B$7</f>
        <v>30.854166666666661</v>
      </c>
      <c r="E20" s="11">
        <f>[16]Dezembro!$B$8</f>
        <v>30.63636363636363</v>
      </c>
      <c r="F20" s="11">
        <f>[16]Dezembro!$B$9</f>
        <v>25.07826086956522</v>
      </c>
      <c r="G20" s="11">
        <f>[16]Dezembro!$B$10</f>
        <v>24.570833333333329</v>
      </c>
      <c r="H20" s="11">
        <f>[16]Dezembro!$B$11</f>
        <v>27.820833333333329</v>
      </c>
      <c r="I20" s="11">
        <f>[16]Dezembro!$B$12</f>
        <v>28.983333333333334</v>
      </c>
      <c r="J20" s="11">
        <f>[16]Dezembro!$B$13</f>
        <v>30.133333333333329</v>
      </c>
      <c r="K20" s="11">
        <f>[16]Dezembro!$B$14</f>
        <v>28.430434782608696</v>
      </c>
      <c r="L20" s="11">
        <f>[16]Dezembro!$B$15</f>
        <v>28.552173913043475</v>
      </c>
      <c r="M20" s="11">
        <f>[16]Dezembro!$B$16</f>
        <v>28.328571428571433</v>
      </c>
      <c r="N20" s="11">
        <f>[16]Dezembro!$B$17</f>
        <v>28.999999999999996</v>
      </c>
      <c r="O20" s="11">
        <f>[16]Dezembro!$B$18</f>
        <v>28.35217391304348</v>
      </c>
      <c r="P20" s="11">
        <f>[16]Dezembro!$B$19</f>
        <v>28.809090909090909</v>
      </c>
      <c r="Q20" s="11">
        <f>[16]Dezembro!$B$20</f>
        <v>31.129166666666666</v>
      </c>
      <c r="R20" s="11">
        <f>[16]Dezembro!$B$21</f>
        <v>30.724999999999998</v>
      </c>
      <c r="S20" s="11">
        <f>[16]Dezembro!$B$22</f>
        <v>30.408333333333335</v>
      </c>
      <c r="T20" s="11">
        <f>[16]Dezembro!$B$23</f>
        <v>31.183333333333334</v>
      </c>
      <c r="U20" s="11">
        <f>[16]Dezembro!$B$24</f>
        <v>32.378260869565231</v>
      </c>
      <c r="V20" s="11">
        <f>[16]Dezembro!$B$25</f>
        <v>30.429166666666671</v>
      </c>
      <c r="W20" s="11">
        <f>[16]Dezembro!$B$26</f>
        <v>26.804347826086968</v>
      </c>
      <c r="X20" s="11">
        <f>[16]Dezembro!$B$27</f>
        <v>29.816666666666666</v>
      </c>
      <c r="Y20" s="11">
        <f>[16]Dezembro!$B$28</f>
        <v>29.858333333333334</v>
      </c>
      <c r="Z20" s="11">
        <f>[16]Dezembro!$B$29</f>
        <v>28.134782608695648</v>
      </c>
      <c r="AA20" s="11">
        <f>[16]Dezembro!$B$30</f>
        <v>30.387499999999999</v>
      </c>
      <c r="AB20" s="11">
        <f>[16]Dezembro!$B$31</f>
        <v>29.666666666666661</v>
      </c>
      <c r="AC20" s="11">
        <f>[16]Dezembro!$B$32</f>
        <v>29.139130434782611</v>
      </c>
      <c r="AD20" s="11">
        <f>[16]Dezembro!$B$33</f>
        <v>28.654166666666669</v>
      </c>
      <c r="AE20" s="11">
        <f>[16]Dezembro!$B$34</f>
        <v>27.354166666666661</v>
      </c>
      <c r="AF20" s="11">
        <f>[16]Dezembro!$B$35</f>
        <v>26.604166666666671</v>
      </c>
      <c r="AG20" s="93">
        <f t="shared" si="1"/>
        <v>28.99720109834065</v>
      </c>
      <c r="AH20" s="12" t="s">
        <v>47</v>
      </c>
      <c r="AI20" s="12" t="s">
        <v>47</v>
      </c>
    </row>
    <row r="21" spans="1:38" x14ac:dyDescent="0.2">
      <c r="A21" s="58" t="s">
        <v>43</v>
      </c>
      <c r="B21" s="11">
        <f>[17]Dezembro!$B$5</f>
        <v>26.241666666666664</v>
      </c>
      <c r="C21" s="11">
        <f>[17]Dezembro!$B$6</f>
        <v>24.191666666666674</v>
      </c>
      <c r="D21" s="11">
        <f>[17]Dezembro!$B$7</f>
        <v>27.4375</v>
      </c>
      <c r="E21" s="11">
        <f>[17]Dezembro!$B$8</f>
        <v>24.687499999999996</v>
      </c>
      <c r="F21" s="11">
        <f>[17]Dezembro!$B$9</f>
        <v>22.320833333333336</v>
      </c>
      <c r="G21" s="11">
        <f>[17]Dezembro!$B$10</f>
        <v>24.070833333333329</v>
      </c>
      <c r="H21" s="11">
        <f>[17]Dezembro!$B$11</f>
        <v>25.445833333333329</v>
      </c>
      <c r="I21" s="11">
        <f>[17]Dezembro!$B$12</f>
        <v>25.716666666666672</v>
      </c>
      <c r="J21" s="11">
        <f>[17]Dezembro!$B$13</f>
        <v>25.662499999999998</v>
      </c>
      <c r="K21" s="11">
        <f>[17]Dezembro!$B$14</f>
        <v>22.908333333333331</v>
      </c>
      <c r="L21" s="11">
        <f>[17]Dezembro!$B$15</f>
        <v>22.020833333333332</v>
      </c>
      <c r="M21" s="11">
        <f>[17]Dezembro!$B$16</f>
        <v>22.816666666666666</v>
      </c>
      <c r="N21" s="11">
        <f>[17]Dezembro!$B$17</f>
        <v>23.849999999999998</v>
      </c>
      <c r="O21" s="11">
        <f>[17]Dezembro!$B$18</f>
        <v>24.237500000000001</v>
      </c>
      <c r="P21" s="11">
        <f>[17]Dezembro!$B$19</f>
        <v>23.824999999999999</v>
      </c>
      <c r="Q21" s="11">
        <f>[17]Dezembro!$B$20</f>
        <v>24.470833333333331</v>
      </c>
      <c r="R21" s="11">
        <f>[17]Dezembro!$B$21</f>
        <v>24.479166666666668</v>
      </c>
      <c r="S21" s="11">
        <f>[17]Dezembro!$B$22</f>
        <v>24.766666666666666</v>
      </c>
      <c r="T21" s="11">
        <f>[17]Dezembro!$B$23</f>
        <v>25.933333333333334</v>
      </c>
      <c r="U21" s="11">
        <f>[17]Dezembro!$B$24</f>
        <v>25.262500000000006</v>
      </c>
      <c r="V21" s="11">
        <f>[17]Dezembro!$B$25</f>
        <v>25.212500000000002</v>
      </c>
      <c r="W21" s="11">
        <f>[17]Dezembro!$B$26</f>
        <v>23.483333333333331</v>
      </c>
      <c r="X21" s="11">
        <f>[17]Dezembro!$B$27</f>
        <v>23.75</v>
      </c>
      <c r="Y21" s="11">
        <f>[17]Dezembro!$B$28</f>
        <v>24.354166666666661</v>
      </c>
      <c r="Z21" s="11">
        <f>[17]Dezembro!$B$29</f>
        <v>25.720833333333335</v>
      </c>
      <c r="AA21" s="11">
        <f>[17]Dezembro!$B$30</f>
        <v>24.554166666666671</v>
      </c>
      <c r="AB21" s="11">
        <f>[17]Dezembro!$B$31</f>
        <v>24.183333333333337</v>
      </c>
      <c r="AC21" s="11">
        <f>[17]Dezembro!$B$32</f>
        <v>22.929166666666664</v>
      </c>
      <c r="AD21" s="11">
        <f>[17]Dezembro!$B$33</f>
        <v>22.520833333333332</v>
      </c>
      <c r="AE21" s="11">
        <f>[17]Dezembro!$B$34</f>
        <v>23.295833333333338</v>
      </c>
      <c r="AF21" s="11">
        <f>[17]Dezembro!$B$35</f>
        <v>23.329166666666676</v>
      </c>
      <c r="AG21" s="93">
        <f>AVERAGE(B21:AF21)</f>
        <v>24.312231182795703</v>
      </c>
      <c r="AI21" s="12" t="s">
        <v>47</v>
      </c>
      <c r="AJ21" t="s">
        <v>47</v>
      </c>
      <c r="AK21" t="s">
        <v>47</v>
      </c>
    </row>
    <row r="22" spans="1:38" x14ac:dyDescent="0.2">
      <c r="A22" s="58" t="s">
        <v>6</v>
      </c>
      <c r="B22" s="11">
        <f>[18]Dezembro!$B$5</f>
        <v>27.190909090909091</v>
      </c>
      <c r="C22" s="11">
        <f>[18]Dezembro!$B$6</f>
        <v>26.765217391304343</v>
      </c>
      <c r="D22" s="11">
        <f>[18]Dezembro!$B$7</f>
        <v>27.930434782608689</v>
      </c>
      <c r="E22" s="11">
        <f>[18]Dezembro!$B$8</f>
        <v>27.390909090909091</v>
      </c>
      <c r="F22" s="11">
        <f>[18]Dezembro!$B$9</f>
        <v>24.678260869565218</v>
      </c>
      <c r="G22" s="11">
        <f>[18]Dezembro!$B$10</f>
        <v>26.295238095238098</v>
      </c>
      <c r="H22" s="11">
        <f>[18]Dezembro!$B$11</f>
        <v>27.25</v>
      </c>
      <c r="I22" s="11">
        <f>[18]Dezembro!$B$12</f>
        <v>28.478260869565212</v>
      </c>
      <c r="J22" s="11">
        <f>[18]Dezembro!$B$13</f>
        <v>28.88333333333334</v>
      </c>
      <c r="K22" s="11">
        <f>[18]Dezembro!$B$14</f>
        <v>26.039130434782606</v>
      </c>
      <c r="L22" s="11">
        <f>[18]Dezembro!$B$15</f>
        <v>25.713636363636361</v>
      </c>
      <c r="M22" s="11">
        <f>[18]Dezembro!$B$16</f>
        <v>26.186956521739134</v>
      </c>
      <c r="N22" s="11">
        <f>[18]Dezembro!$B$17</f>
        <v>27.566666666666666</v>
      </c>
      <c r="O22" s="11">
        <f>[18]Dezembro!$B$18</f>
        <v>26.143478260869568</v>
      </c>
      <c r="P22" s="11">
        <f>[18]Dezembro!$B$19</f>
        <v>26.686956521739127</v>
      </c>
      <c r="Q22" s="11">
        <f>[18]Dezembro!$B$20</f>
        <v>27.770833333333332</v>
      </c>
      <c r="R22" s="11">
        <f>[18]Dezembro!$B$21</f>
        <v>27.933333333333334</v>
      </c>
      <c r="S22" s="11">
        <f>[18]Dezembro!$B$22</f>
        <v>29.247826086956529</v>
      </c>
      <c r="T22" s="11">
        <f>[18]Dezembro!$B$23</f>
        <v>29.95</v>
      </c>
      <c r="U22" s="11">
        <f>[18]Dezembro!$B$24</f>
        <v>29.604166666666668</v>
      </c>
      <c r="V22" s="11">
        <f>[18]Dezembro!$B$25</f>
        <v>27.679166666666671</v>
      </c>
      <c r="W22" s="11">
        <f>[18]Dezembro!$B$26</f>
        <v>27.083333333333339</v>
      </c>
      <c r="X22" s="11">
        <f>[18]Dezembro!$B$27</f>
        <v>26.976190476190474</v>
      </c>
      <c r="Y22" s="11">
        <f>[18]Dezembro!$B$28</f>
        <v>27.686363636363637</v>
      </c>
      <c r="Z22" s="11">
        <f>[18]Dezembro!$B$29</f>
        <v>28.904347826086955</v>
      </c>
      <c r="AA22" s="11">
        <f>[18]Dezembro!$B$30</f>
        <v>28.24166666666666</v>
      </c>
      <c r="AB22" s="11">
        <f>[18]Dezembro!$B$31</f>
        <v>26.695833333333329</v>
      </c>
      <c r="AC22" s="11">
        <f>[18]Dezembro!$B$32</f>
        <v>26.070833333333336</v>
      </c>
      <c r="AD22" s="11">
        <f>[18]Dezembro!$B$33</f>
        <v>27.360869565217396</v>
      </c>
      <c r="AE22" s="11">
        <f>[18]Dezembro!$B$34</f>
        <v>25.22608695652174</v>
      </c>
      <c r="AF22" s="11">
        <f>[18]Dezembro!$B$35</f>
        <v>25.900000000000002</v>
      </c>
      <c r="AG22" s="93">
        <f t="shared" si="1"/>
        <v>27.275169016350642</v>
      </c>
      <c r="AH22" t="s">
        <v>47</v>
      </c>
      <c r="AK22" t="s">
        <v>47</v>
      </c>
    </row>
    <row r="23" spans="1:38" x14ac:dyDescent="0.2">
      <c r="A23" s="58" t="s">
        <v>7</v>
      </c>
      <c r="B23" s="11">
        <f>[19]Dezembro!$B$5</f>
        <v>30.254545454545454</v>
      </c>
      <c r="C23" s="11">
        <f>[19]Dezembro!$B$6</f>
        <v>31.24</v>
      </c>
      <c r="D23" s="11">
        <f>[19]Dezembro!$B$7</f>
        <v>27.639999999999997</v>
      </c>
      <c r="E23" s="11" t="str">
        <f>[19]Dezembro!$B$8</f>
        <v>*</v>
      </c>
      <c r="F23" s="11" t="str">
        <f>[19]Dezembro!$B$9</f>
        <v>*</v>
      </c>
      <c r="G23" s="11" t="str">
        <f>[19]Dezembro!$B$10</f>
        <v>*</v>
      </c>
      <c r="H23" s="11" t="str">
        <f>[19]Dezembro!$B$11</f>
        <v>*</v>
      </c>
      <c r="I23" s="11" t="str">
        <f>[19]Dezembro!$B$12</f>
        <v>*</v>
      </c>
      <c r="J23" s="11" t="str">
        <f>[19]Dezembro!$B$13</f>
        <v>*</v>
      </c>
      <c r="K23" s="11" t="str">
        <f>[19]Dezembro!$B$14</f>
        <v>*</v>
      </c>
      <c r="L23" s="11" t="str">
        <f>[19]Dezembro!$B$15</f>
        <v>*</v>
      </c>
      <c r="M23" s="11" t="str">
        <f>[19]Dezembro!$B$16</f>
        <v>*</v>
      </c>
      <c r="N23" s="11" t="str">
        <f>[19]Dezembro!$B$17</f>
        <v>*</v>
      </c>
      <c r="O23" s="11" t="str">
        <f>[19]Dezembro!$B$18</f>
        <v>*</v>
      </c>
      <c r="P23" s="11" t="str">
        <f>[19]Dezembro!$B$19</f>
        <v>*</v>
      </c>
      <c r="Q23" s="11" t="str">
        <f>[19]Dezembro!$B$20</f>
        <v>*</v>
      </c>
      <c r="R23" s="11" t="str">
        <f>[19]Dezembro!$B$21</f>
        <v>*</v>
      </c>
      <c r="S23" s="11" t="str">
        <f>[19]Dezembro!$B$22</f>
        <v>*</v>
      </c>
      <c r="T23" s="11" t="str">
        <f>[19]Dezembro!$B$23</f>
        <v>*</v>
      </c>
      <c r="U23" s="11" t="str">
        <f>[19]Dezembro!$B$24</f>
        <v>*</v>
      </c>
      <c r="V23" s="11" t="str">
        <f>[19]Dezembro!$B$25</f>
        <v>*</v>
      </c>
      <c r="W23" s="11" t="str">
        <f>[19]Dezembro!$B$26</f>
        <v>*</v>
      </c>
      <c r="X23" s="11" t="str">
        <f>[19]Dezembro!$B$27</f>
        <v>*</v>
      </c>
      <c r="Y23" s="11" t="str">
        <f>[19]Dezembro!$B$28</f>
        <v>*</v>
      </c>
      <c r="Z23" s="11" t="str">
        <f>[19]Dezembro!$B$29</f>
        <v>*</v>
      </c>
      <c r="AA23" s="11" t="str">
        <f>[19]Dezembro!$B$30</f>
        <v>*</v>
      </c>
      <c r="AB23" s="11">
        <f>[19]Dezembro!$B$31</f>
        <v>32.76</v>
      </c>
      <c r="AC23" s="11">
        <f>[19]Dezembro!$B$32</f>
        <v>29.959999999999997</v>
      </c>
      <c r="AD23" s="11">
        <f>[19]Dezembro!$B$33</f>
        <v>28.529999999999994</v>
      </c>
      <c r="AE23" s="11">
        <f>[19]Dezembro!$B$34</f>
        <v>30.655555555555559</v>
      </c>
      <c r="AF23" s="11">
        <f>[19]Dezembro!$B$35</f>
        <v>27.35</v>
      </c>
      <c r="AG23" s="93">
        <f>AVERAGE(B23:AF23)</f>
        <v>29.798762626262626</v>
      </c>
      <c r="AI23" t="s">
        <v>47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[20]Dezembro!$B$5</f>
        <v>*</v>
      </c>
      <c r="C24" s="11" t="str">
        <f>[20]Dezembro!$B$6</f>
        <v>*</v>
      </c>
      <c r="D24" s="11" t="str">
        <f>[20]Dezembro!$B$7</f>
        <v>*</v>
      </c>
      <c r="E24" s="11" t="str">
        <f>[20]Dezembro!$B$8</f>
        <v>*</v>
      </c>
      <c r="F24" s="11" t="str">
        <f>[20]Dezembro!$B$9</f>
        <v>*</v>
      </c>
      <c r="G24" s="11" t="str">
        <f>[20]Dezembro!$B$10</f>
        <v>*</v>
      </c>
      <c r="H24" s="11" t="str">
        <f>[20]Dezembro!$B$11</f>
        <v>*</v>
      </c>
      <c r="I24" s="11" t="str">
        <f>[20]Dezembro!$B$12</f>
        <v>*</v>
      </c>
      <c r="J24" s="11" t="str">
        <f>[20]Dezembro!$B$13</f>
        <v>*</v>
      </c>
      <c r="K24" s="11" t="str">
        <f>[20]Dezembro!$B$14</f>
        <v>*</v>
      </c>
      <c r="L24" s="11" t="str">
        <f>[20]Dezembro!$B$15</f>
        <v>*</v>
      </c>
      <c r="M24" s="11" t="str">
        <f>[20]Dezembro!$B$16</f>
        <v>*</v>
      </c>
      <c r="N24" s="11" t="str">
        <f>[20]Dezembro!$B$17</f>
        <v>*</v>
      </c>
      <c r="O24" s="11" t="str">
        <f>[20]Dezembro!$B$18</f>
        <v>*</v>
      </c>
      <c r="P24" s="11" t="str">
        <f>[20]Dezembro!$B$19</f>
        <v>*</v>
      </c>
      <c r="Q24" s="11" t="str">
        <f>[20]Dezembro!$B$20</f>
        <v>*</v>
      </c>
      <c r="R24" s="11" t="str">
        <f>[20]Dezembro!$B$21</f>
        <v>*</v>
      </c>
      <c r="S24" s="11" t="str">
        <f>[20]Dezembro!$B$22</f>
        <v>*</v>
      </c>
      <c r="T24" s="11" t="str">
        <f>[20]Dezembro!$B$23</f>
        <v>*</v>
      </c>
      <c r="U24" s="11" t="str">
        <f>[20]Dezembro!$B$24</f>
        <v>*</v>
      </c>
      <c r="V24" s="11" t="str">
        <f>[20]Dezembro!$B$25</f>
        <v>*</v>
      </c>
      <c r="W24" s="11" t="str">
        <f>[20]Dezembro!$B$26</f>
        <v>*</v>
      </c>
      <c r="X24" s="11" t="str">
        <f>[20]Dezembro!$B$27</f>
        <v>*</v>
      </c>
      <c r="Y24" s="11" t="str">
        <f>[20]Dezembro!$B$28</f>
        <v>*</v>
      </c>
      <c r="Z24" s="11" t="str">
        <f>[20]Dezembro!$B$29</f>
        <v>*</v>
      </c>
      <c r="AA24" s="11" t="str">
        <f>[20]Dezembro!$B$30</f>
        <v>*</v>
      </c>
      <c r="AB24" s="11" t="str">
        <f>[20]Dezembro!$B$31</f>
        <v>*</v>
      </c>
      <c r="AC24" s="11" t="str">
        <f>[20]Dezembro!$B$32</f>
        <v>*</v>
      </c>
      <c r="AD24" s="11" t="str">
        <f>[20]Dezembro!$B$33</f>
        <v>*</v>
      </c>
      <c r="AE24" s="11" t="str">
        <f>[20]Dezembro!$B$34</f>
        <v>*</v>
      </c>
      <c r="AF24" s="11" t="str">
        <f>[20]Dezembro!$B$35</f>
        <v>*</v>
      </c>
      <c r="AG24" s="138" t="s">
        <v>226</v>
      </c>
      <c r="AI24" s="12" t="s">
        <v>47</v>
      </c>
      <c r="AJ24" t="s">
        <v>47</v>
      </c>
      <c r="AK24" t="s">
        <v>47</v>
      </c>
    </row>
    <row r="25" spans="1:38" x14ac:dyDescent="0.2">
      <c r="A25" s="58" t="s">
        <v>170</v>
      </c>
      <c r="B25" s="11">
        <f>[21]Dezembro!$B$5</f>
        <v>25.012500000000003</v>
      </c>
      <c r="C25" s="11">
        <f>[21]Dezembro!$B$6</f>
        <v>26.970833333333335</v>
      </c>
      <c r="D25" s="11">
        <f>[21]Dezembro!$B$7</f>
        <v>23.337500000000002</v>
      </c>
      <c r="E25" s="11">
        <f>[21]Dezembro!$B$8</f>
        <v>21.662499999999998</v>
      </c>
      <c r="F25" s="11">
        <f>[21]Dezembro!$B$9</f>
        <v>23.195833333333329</v>
      </c>
      <c r="G25" s="11">
        <f>[21]Dezembro!$B$10</f>
        <v>22.833333333333329</v>
      </c>
      <c r="H25" s="11">
        <f>[21]Dezembro!$B$11</f>
        <v>25.041666666666668</v>
      </c>
      <c r="I25" s="11">
        <f>[21]Dezembro!$B$12</f>
        <v>24.662499999999998</v>
      </c>
      <c r="J25" s="11">
        <f>[21]Dezembro!$B$13</f>
        <v>24.883333333333336</v>
      </c>
      <c r="K25" s="11">
        <f>[21]Dezembro!$B$14</f>
        <v>25.825000000000006</v>
      </c>
      <c r="L25" s="11">
        <f>[21]Dezembro!$B$15</f>
        <v>26.829166666666676</v>
      </c>
      <c r="M25" s="11">
        <f>[21]Dezembro!$B$16</f>
        <v>27.712500000000002</v>
      </c>
      <c r="N25" s="11">
        <f>[21]Dezembro!$B$17</f>
        <v>28.958333333333339</v>
      </c>
      <c r="O25" s="11">
        <f>[21]Dezembro!$B$18</f>
        <v>23.829166666666666</v>
      </c>
      <c r="P25" s="11">
        <f>[21]Dezembro!$B$19</f>
        <v>26.045833333333334</v>
      </c>
      <c r="Q25" s="11">
        <f>[21]Dezembro!$B$20</f>
        <v>23.283333333333335</v>
      </c>
      <c r="R25" s="11">
        <f>[21]Dezembro!$B$21</f>
        <v>23.083333333333329</v>
      </c>
      <c r="S25" s="11">
        <f>[21]Dezembro!$B$22</f>
        <v>25.866666666666664</v>
      </c>
      <c r="T25" s="11">
        <f>[21]Dezembro!$B$23</f>
        <v>28.229166666666661</v>
      </c>
      <c r="U25" s="11">
        <f>[21]Dezembro!$B$24</f>
        <v>26.416666666666661</v>
      </c>
      <c r="V25" s="11">
        <f>[21]Dezembro!$B$25</f>
        <v>23.637499999999999</v>
      </c>
      <c r="W25" s="11">
        <f>[21]Dezembro!$B$26</f>
        <v>25.3</v>
      </c>
      <c r="X25" s="11">
        <f>[21]Dezembro!$B$27</f>
        <v>25.716666666666669</v>
      </c>
      <c r="Y25" s="11">
        <f>[21]Dezembro!$B$28</f>
        <v>27.537499999999994</v>
      </c>
      <c r="Z25" s="11">
        <f>[21]Dezembro!$B$29</f>
        <v>26.616666666666674</v>
      </c>
      <c r="AA25" s="11">
        <f>[21]Dezembro!$B$30</f>
        <v>25.674999999999997</v>
      </c>
      <c r="AB25" s="11">
        <f>[21]Dezembro!$B$31</f>
        <v>25.645833333333332</v>
      </c>
      <c r="AC25" s="11">
        <f>[21]Dezembro!$B$32</f>
        <v>25.316666666666666</v>
      </c>
      <c r="AD25" s="11">
        <f>[21]Dezembro!$B$33</f>
        <v>24.537499999999998</v>
      </c>
      <c r="AE25" s="11">
        <f>[21]Dezembro!$B$34</f>
        <v>25.479166666666668</v>
      </c>
      <c r="AF25" s="11">
        <f>[21]Dezembro!$B$35</f>
        <v>24.312500000000004</v>
      </c>
      <c r="AG25" s="97">
        <f t="shared" ref="AG25:AG26" si="2">AVERAGE(B25:AF25)</f>
        <v>25.272715053763445</v>
      </c>
      <c r="AH25" s="12" t="s">
        <v>47</v>
      </c>
      <c r="AI25" s="12" t="s">
        <v>47</v>
      </c>
      <c r="AJ25" t="s">
        <v>47</v>
      </c>
    </row>
    <row r="26" spans="1:38" x14ac:dyDescent="0.2">
      <c r="A26" s="58" t="s">
        <v>171</v>
      </c>
      <c r="B26" s="11">
        <f>[22]Dezembro!$B$5</f>
        <v>27.666666666666668</v>
      </c>
      <c r="C26" s="11">
        <f>[22]Dezembro!$B$6</f>
        <v>28.504166666666666</v>
      </c>
      <c r="D26" s="11">
        <f>[22]Dezembro!$B$7</f>
        <v>25.562500000000004</v>
      </c>
      <c r="E26" s="11">
        <f>[22]Dezembro!$B$8</f>
        <v>24.587499999999995</v>
      </c>
      <c r="F26" s="11">
        <f>[22]Dezembro!$B$9</f>
        <v>24.879166666666663</v>
      </c>
      <c r="G26" s="11">
        <f>[22]Dezembro!$B$10</f>
        <v>23.958333333333329</v>
      </c>
      <c r="H26" s="11">
        <f>[22]Dezembro!$B$11</f>
        <v>23.829166666666666</v>
      </c>
      <c r="I26" s="11">
        <f>[22]Dezembro!$B$12</f>
        <v>26.083333333333329</v>
      </c>
      <c r="J26" s="11">
        <f>[22]Dezembro!$B$13</f>
        <v>26.354166666666661</v>
      </c>
      <c r="K26" s="11">
        <f>[22]Dezembro!$B$14</f>
        <v>26.383333333333336</v>
      </c>
      <c r="L26" s="11">
        <f>[22]Dezembro!$B$15</f>
        <v>26.354166666666668</v>
      </c>
      <c r="M26" s="11">
        <f>[22]Dezembro!$B$16</f>
        <v>27.008333333333329</v>
      </c>
      <c r="N26" s="11">
        <f>[22]Dezembro!$B$17</f>
        <v>27.487499999999997</v>
      </c>
      <c r="O26" s="11">
        <f>[22]Dezembro!$B$18</f>
        <v>24.05</v>
      </c>
      <c r="P26" s="11">
        <f>[22]Dezembro!$B$19</f>
        <v>25.541666666666668</v>
      </c>
      <c r="Q26" s="11">
        <f>[22]Dezembro!$B$20</f>
        <v>26.237499999999994</v>
      </c>
      <c r="R26" s="11">
        <f>[22]Dezembro!$B$21</f>
        <v>24.137499999999999</v>
      </c>
      <c r="S26" s="11">
        <f>[22]Dezembro!$B$22</f>
        <v>24.804166666666664</v>
      </c>
      <c r="T26" s="11">
        <f>[22]Dezembro!$B$23</f>
        <v>27.591666666666672</v>
      </c>
      <c r="U26" s="11">
        <f>[22]Dezembro!$B$24</f>
        <v>28.224999999999994</v>
      </c>
      <c r="V26" s="11">
        <f>[22]Dezembro!$B$25</f>
        <v>24.933333333333334</v>
      </c>
      <c r="W26" s="11">
        <f>[22]Dezembro!$B$26</f>
        <v>26.487499999999997</v>
      </c>
      <c r="X26" s="11">
        <f>[22]Dezembro!$B$27</f>
        <v>27.712499999999995</v>
      </c>
      <c r="Y26" s="11">
        <f>[22]Dezembro!$B$28</f>
        <v>27.629166666666663</v>
      </c>
      <c r="Z26" s="11">
        <f>[22]Dezembro!$B$29</f>
        <v>26.270833333333329</v>
      </c>
      <c r="AA26" s="11">
        <f>[22]Dezembro!$B$30</f>
        <v>26.670833333333334</v>
      </c>
      <c r="AB26" s="11">
        <f>[22]Dezembro!$B$31</f>
        <v>27.566666666666663</v>
      </c>
      <c r="AC26" s="11">
        <f>[22]Dezembro!$B$32</f>
        <v>27.562499999999996</v>
      </c>
      <c r="AD26" s="11">
        <f>[22]Dezembro!$B$33</f>
        <v>26.508333333333326</v>
      </c>
      <c r="AE26" s="11">
        <f>[22]Dezembro!$B$34</f>
        <v>26.429166666666671</v>
      </c>
      <c r="AF26" s="11">
        <f>[22]Dezembro!$B$35</f>
        <v>26.141666666666666</v>
      </c>
      <c r="AG26" s="97">
        <f t="shared" si="2"/>
        <v>26.230913978494623</v>
      </c>
      <c r="AI26" s="12" t="s">
        <v>47</v>
      </c>
      <c r="AJ26" t="s">
        <v>47</v>
      </c>
      <c r="AK26" t="s">
        <v>47</v>
      </c>
    </row>
    <row r="27" spans="1:38" x14ac:dyDescent="0.2">
      <c r="A27" s="58" t="s">
        <v>8</v>
      </c>
      <c r="B27" s="11">
        <f>[23]Dezembro!$B$5</f>
        <v>25.512499999999999</v>
      </c>
      <c r="C27" s="11">
        <f>[23]Dezembro!$B$6</f>
        <v>26.400000000000002</v>
      </c>
      <c r="D27" s="11">
        <f>[23]Dezembro!$B$7</f>
        <v>23.049999999999997</v>
      </c>
      <c r="E27" s="11">
        <f>[23]Dezembro!$B$8</f>
        <v>21.466666666666665</v>
      </c>
      <c r="F27" s="11">
        <f>[23]Dezembro!$B$9</f>
        <v>23.429166666666671</v>
      </c>
      <c r="G27" s="11">
        <f>[23]Dezembro!$B$10</f>
        <v>22.650000000000002</v>
      </c>
      <c r="H27" s="11">
        <f>[23]Dezembro!$B$11</f>
        <v>24.137499999999992</v>
      </c>
      <c r="I27" s="11">
        <f>[23]Dezembro!$B$12</f>
        <v>25.5</v>
      </c>
      <c r="J27" s="11">
        <f>[23]Dezembro!$B$13</f>
        <v>26.349999999999994</v>
      </c>
      <c r="K27" s="11">
        <f>[23]Dezembro!$B$14</f>
        <v>26.637499999999999</v>
      </c>
      <c r="L27" s="11">
        <f>[23]Dezembro!$B$15</f>
        <v>27.025000000000002</v>
      </c>
      <c r="M27" s="11">
        <f>[23]Dezembro!$B$16</f>
        <v>27.275000000000006</v>
      </c>
      <c r="N27" s="11">
        <f>[23]Dezembro!$B$17</f>
        <v>28.258333333333336</v>
      </c>
      <c r="O27" s="11">
        <f>[23]Dezembro!$B$18</f>
        <v>23.704166666666669</v>
      </c>
      <c r="P27" s="11">
        <f>[23]Dezembro!$B$19</f>
        <v>25.724999999999998</v>
      </c>
      <c r="Q27" s="11">
        <f>[23]Dezembro!$B$20</f>
        <v>23.962500000000002</v>
      </c>
      <c r="R27" s="11">
        <f>[23]Dezembro!$B$21</f>
        <v>22.525000000000002</v>
      </c>
      <c r="S27" s="11">
        <f>[23]Dezembro!$B$22</f>
        <v>26.429166666666671</v>
      </c>
      <c r="T27" s="11">
        <f>[23]Dezembro!$B$23</f>
        <v>28.062500000000004</v>
      </c>
      <c r="U27" s="11">
        <f>[23]Dezembro!$B$24</f>
        <v>26.437500000000004</v>
      </c>
      <c r="V27" s="11">
        <f>[23]Dezembro!$B$25</f>
        <v>23.295833333333331</v>
      </c>
      <c r="W27" s="11">
        <f>[23]Dezembro!$B$26</f>
        <v>25.991666666666671</v>
      </c>
      <c r="X27" s="11">
        <f>[23]Dezembro!$B$27</f>
        <v>26.058333333333326</v>
      </c>
      <c r="Y27" s="11">
        <f>[23]Dezembro!$B$28</f>
        <v>27.079166666666669</v>
      </c>
      <c r="Z27" s="11">
        <f>[23]Dezembro!$B$29</f>
        <v>25.712500000000002</v>
      </c>
      <c r="AA27" s="11">
        <f>[23]Dezembro!$B$30</f>
        <v>25.633333333333329</v>
      </c>
      <c r="AB27" s="11">
        <f>[23]Dezembro!$B$31</f>
        <v>25.86666666666666</v>
      </c>
      <c r="AC27" s="11">
        <f>[23]Dezembro!$B$32</f>
        <v>24.95</v>
      </c>
      <c r="AD27" s="11">
        <f>[23]Dezembro!$B$33</f>
        <v>24.287499999999998</v>
      </c>
      <c r="AE27" s="11">
        <f>[23]Dezembro!$B$34</f>
        <v>24.891666666666676</v>
      </c>
      <c r="AF27" s="11">
        <f>[23]Dezembro!$B$35</f>
        <v>23.470833333333331</v>
      </c>
      <c r="AG27" s="93">
        <f t="shared" ref="AG27" si="3">AVERAGE(B27:AF27)</f>
        <v>25.218548387096771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[24]Dezembro!$B$5</f>
        <v>31.9</v>
      </c>
      <c r="C28" s="11">
        <f>[24]Dezembro!$B$6</f>
        <v>28.94285714285714</v>
      </c>
      <c r="D28" s="11">
        <f>[24]Dezembro!$B$7</f>
        <v>29.000000000000004</v>
      </c>
      <c r="E28" s="11">
        <f>[24]Dezembro!$B$8</f>
        <v>27.785714285714281</v>
      </c>
      <c r="F28" s="11">
        <f>[24]Dezembro!$B$9</f>
        <v>26.85</v>
      </c>
      <c r="G28" s="11">
        <f>[24]Dezembro!$B$10</f>
        <v>24.687500000000004</v>
      </c>
      <c r="H28" s="11">
        <f>[24]Dezembro!$B$11</f>
        <v>24.150000000000002</v>
      </c>
      <c r="I28" s="11">
        <f>[24]Dezembro!$B$12</f>
        <v>29.266666666666666</v>
      </c>
      <c r="J28" s="11">
        <f>[24]Dezembro!$B$13</f>
        <v>31.423076923076923</v>
      </c>
      <c r="K28" s="11">
        <f>[24]Dezembro!$B$14</f>
        <v>31.392307692307693</v>
      </c>
      <c r="L28" s="11">
        <f>[24]Dezembro!$B$15</f>
        <v>29.478571428571428</v>
      </c>
      <c r="M28" s="11">
        <f>[24]Dezembro!$B$16</f>
        <v>30.035714285714285</v>
      </c>
      <c r="N28" s="11">
        <f>[24]Dezembro!$B$17</f>
        <v>27.713333333333331</v>
      </c>
      <c r="O28" s="11">
        <f>[24]Dezembro!$B$18</f>
        <v>25.241666666666664</v>
      </c>
      <c r="P28" s="11">
        <f>[24]Dezembro!$B$19</f>
        <v>28.54</v>
      </c>
      <c r="Q28" s="11">
        <f>[24]Dezembro!$B$20</f>
        <v>26.714999999999996</v>
      </c>
      <c r="R28" s="11">
        <f>[24]Dezembro!$B$21</f>
        <v>24.142105263157895</v>
      </c>
      <c r="S28" s="11">
        <f>[24]Dezembro!$B$22</f>
        <v>26.670000000000005</v>
      </c>
      <c r="T28" s="11">
        <f>[24]Dezembro!$B$23</f>
        <v>28.604166666666671</v>
      </c>
      <c r="U28" s="11">
        <f>[24]Dezembro!$B$24</f>
        <v>28.678260869565218</v>
      </c>
      <c r="V28" s="11">
        <f>[24]Dezembro!$B$25</f>
        <v>25.74166666666666</v>
      </c>
      <c r="W28" s="11">
        <f>[24]Dezembro!$B$26</f>
        <v>27.631818181818179</v>
      </c>
      <c r="X28" s="11">
        <f>[24]Dezembro!$B$27</f>
        <v>28.033333333333335</v>
      </c>
      <c r="Y28" s="11">
        <f>[24]Dezembro!$B$28</f>
        <v>28.80952380952381</v>
      </c>
      <c r="Z28" s="11">
        <f>[24]Dezembro!$B$29</f>
        <v>28.299999999999997</v>
      </c>
      <c r="AA28" s="11">
        <f>[24]Dezembro!$B$30</f>
        <v>29.081250000000001</v>
      </c>
      <c r="AB28" s="11">
        <f>[24]Dezembro!$B$31</f>
        <v>30.614285714285717</v>
      </c>
      <c r="AC28" s="11">
        <f>[24]Dezembro!$B$32</f>
        <v>28.2</v>
      </c>
      <c r="AD28" s="11">
        <f>[24]Dezembro!$B$33</f>
        <v>27.673333333333332</v>
      </c>
      <c r="AE28" s="11">
        <f>[24]Dezembro!$B$34</f>
        <v>28.706249999999997</v>
      </c>
      <c r="AF28" s="11">
        <f>[24]Dezembro!$B$35</f>
        <v>26.54</v>
      </c>
      <c r="AG28" s="93">
        <f>AVERAGE(B28:AF28)</f>
        <v>28.08220652462126</v>
      </c>
      <c r="AH28" t="s">
        <v>47</v>
      </c>
      <c r="AJ28" t="s">
        <v>47</v>
      </c>
      <c r="AK28" t="s">
        <v>47</v>
      </c>
    </row>
    <row r="29" spans="1:38" x14ac:dyDescent="0.2">
      <c r="A29" s="58" t="s">
        <v>42</v>
      </c>
      <c r="B29" s="11">
        <f>[25]Dezembro!$B$5</f>
        <v>28.909090909090914</v>
      </c>
      <c r="C29" s="11">
        <f>[25]Dezembro!$B$6</f>
        <v>31.963636363636361</v>
      </c>
      <c r="D29" s="11">
        <f>[25]Dezembro!$B$7</f>
        <v>29.018181818181816</v>
      </c>
      <c r="E29" s="11">
        <f>[25]Dezembro!$B$8</f>
        <v>29.063636363636359</v>
      </c>
      <c r="F29" s="11">
        <f>[25]Dezembro!$B$9</f>
        <v>25.439999999999998</v>
      </c>
      <c r="G29" s="11">
        <f>[25]Dezembro!$B$10</f>
        <v>25.810000000000002</v>
      </c>
      <c r="H29" s="11">
        <f>[25]Dezembro!$B$11</f>
        <v>29.172727272727272</v>
      </c>
      <c r="I29" s="11">
        <f>[25]Dezembro!$B$12</f>
        <v>30.463636363636361</v>
      </c>
      <c r="J29" s="11">
        <f>[25]Dezembro!$B$13</f>
        <v>31.860000000000003</v>
      </c>
      <c r="K29" s="11">
        <f>[25]Dezembro!$B$14</f>
        <v>31.809090909090909</v>
      </c>
      <c r="L29" s="11">
        <f>[25]Dezembro!$B$15</f>
        <v>30.054545454545458</v>
      </c>
      <c r="M29" s="11">
        <f>[25]Dezembro!$B$16</f>
        <v>30.436363636363637</v>
      </c>
      <c r="N29" s="11">
        <f>[25]Dezembro!$B$17</f>
        <v>31.081818181818178</v>
      </c>
      <c r="O29" s="11">
        <f>[25]Dezembro!$B$18</f>
        <v>24.255555555555556</v>
      </c>
      <c r="P29" s="11">
        <f>[25]Dezembro!$B$19</f>
        <v>28.927272727272726</v>
      </c>
      <c r="Q29" s="11">
        <f>[25]Dezembro!$B$20</f>
        <v>29.51</v>
      </c>
      <c r="R29" s="11">
        <f>[25]Dezembro!$B$21</f>
        <v>29.75</v>
      </c>
      <c r="S29" s="11">
        <f>[25]Dezembro!$B$22</f>
        <v>31.599999999999998</v>
      </c>
      <c r="T29" s="11">
        <f>[25]Dezembro!$B$23</f>
        <v>33.011111111111113</v>
      </c>
      <c r="U29" s="11">
        <f>[25]Dezembro!$B$24</f>
        <v>29.783333333333328</v>
      </c>
      <c r="V29" s="11">
        <f>[25]Dezembro!$B$25</f>
        <v>29.366666666666671</v>
      </c>
      <c r="W29" s="11">
        <f>[25]Dezembro!$B$26</f>
        <v>29.972727272727273</v>
      </c>
      <c r="X29" s="11">
        <f>[25]Dezembro!$B$27</f>
        <v>32.181818181818187</v>
      </c>
      <c r="Y29" s="11">
        <f>[25]Dezembro!$B$28</f>
        <v>31.816666666666663</v>
      </c>
      <c r="Z29" s="11">
        <f>[25]Dezembro!$B$29</f>
        <v>31.775000000000002</v>
      </c>
      <c r="AA29" s="11">
        <f>[25]Dezembro!$B$30</f>
        <v>31.633333333333329</v>
      </c>
      <c r="AB29" s="11">
        <f>[25]Dezembro!$B$31</f>
        <v>32.033333333333339</v>
      </c>
      <c r="AC29" s="11">
        <f>[25]Dezembro!$B$32</f>
        <v>32.03</v>
      </c>
      <c r="AD29" s="11">
        <f>[25]Dezembro!$B$33</f>
        <v>30</v>
      </c>
      <c r="AE29" s="11">
        <f>[25]Dezembro!$B$34</f>
        <v>29.244444444444444</v>
      </c>
      <c r="AF29" s="11">
        <f>[25]Dezembro!$B$35</f>
        <v>26.450000000000003</v>
      </c>
      <c r="AG29" s="93">
        <f>AVERAGE(B29:AF29)</f>
        <v>29.949160964483536</v>
      </c>
      <c r="AI29" s="12" t="s">
        <v>47</v>
      </c>
      <c r="AK29" s="12" t="s">
        <v>47</v>
      </c>
    </row>
    <row r="30" spans="1:38" x14ac:dyDescent="0.2">
      <c r="A30" s="58" t="s">
        <v>10</v>
      </c>
      <c r="B30" s="11" t="str">
        <f>[26]Dezembro!$B$5</f>
        <v>*</v>
      </c>
      <c r="C30" s="11" t="str">
        <f>[26]Dezembro!$B$6</f>
        <v>*</v>
      </c>
      <c r="D30" s="11" t="str">
        <f>[26]Dezembro!$B$7</f>
        <v>*</v>
      </c>
      <c r="E30" s="11" t="str">
        <f>[26]Dezembro!$B$8</f>
        <v>*</v>
      </c>
      <c r="F30" s="11" t="str">
        <f>[26]Dezembro!$B$9</f>
        <v>*</v>
      </c>
      <c r="G30" s="11" t="str">
        <f>[26]Dezembro!$B$10</f>
        <v>*</v>
      </c>
      <c r="H30" s="11" t="str">
        <f>[26]Dezembro!$B$11</f>
        <v>*</v>
      </c>
      <c r="I30" s="11" t="str">
        <f>[26]Dezembro!$B$12</f>
        <v>*</v>
      </c>
      <c r="J30" s="11" t="str">
        <f>[26]Dezembro!$B$13</f>
        <v>*</v>
      </c>
      <c r="K30" s="11" t="str">
        <f>[26]Dezembro!$B$14</f>
        <v>*</v>
      </c>
      <c r="L30" s="11" t="str">
        <f>[26]Dezembro!$B$15</f>
        <v>*</v>
      </c>
      <c r="M30" s="11" t="str">
        <f>[26]Dezembro!$B$16</f>
        <v>*</v>
      </c>
      <c r="N30" s="11" t="str">
        <f>[26]Dezembro!$B$17</f>
        <v>*</v>
      </c>
      <c r="O30" s="11" t="str">
        <f>[26]Dezembro!$B$18</f>
        <v>*</v>
      </c>
      <c r="P30" s="11" t="str">
        <f>[26]Dezembro!$B$19</f>
        <v>*</v>
      </c>
      <c r="Q30" s="11" t="str">
        <f>[26]Dezembro!$B$20</f>
        <v>*</v>
      </c>
      <c r="R30" s="11" t="str">
        <f>[26]Dezembro!$B$21</f>
        <v>*</v>
      </c>
      <c r="S30" s="11" t="str">
        <f>[26]Dezembro!$B$22</f>
        <v>*</v>
      </c>
      <c r="T30" s="11" t="str">
        <f>[26]Dezembro!$B$23</f>
        <v>*</v>
      </c>
      <c r="U30" s="11" t="str">
        <f>[26]Dezembro!$B$24</f>
        <v>*</v>
      </c>
      <c r="V30" s="11" t="str">
        <f>[26]Dezembro!$B$25</f>
        <v>*</v>
      </c>
      <c r="W30" s="11" t="str">
        <f>[26]Dezembro!$B$26</f>
        <v>*</v>
      </c>
      <c r="X30" s="11" t="str">
        <f>[26]Dezembro!$B$27</f>
        <v>*</v>
      </c>
      <c r="Y30" s="11" t="str">
        <f>[26]Dezembro!$B$28</f>
        <v>*</v>
      </c>
      <c r="Z30" s="11" t="str">
        <f>[26]Dezembro!$B$29</f>
        <v>*</v>
      </c>
      <c r="AA30" s="11" t="str">
        <f>[26]Dezembro!$B$30</f>
        <v>*</v>
      </c>
      <c r="AB30" s="11" t="str">
        <f>[26]Dezembro!$B$31</f>
        <v>*</v>
      </c>
      <c r="AC30" s="11" t="str">
        <f>[26]Dezembro!$B$32</f>
        <v>*</v>
      </c>
      <c r="AD30" s="11" t="str">
        <f>[26]Dezembro!$B$33</f>
        <v>*</v>
      </c>
      <c r="AE30" s="11" t="str">
        <f>[26]Dezembro!$B$34</f>
        <v>*</v>
      </c>
      <c r="AF30" s="11" t="str">
        <f>[26]Dezembro!$B$35</f>
        <v>*</v>
      </c>
      <c r="AG30" s="93" t="s">
        <v>226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[27]Dezembro!$B$5</f>
        <v>26.631250000000001</v>
      </c>
      <c r="C31" s="11">
        <f>[27]Dezembro!$B$6</f>
        <v>28.747058823529407</v>
      </c>
      <c r="D31" s="11">
        <f>[27]Dezembro!$B$7</f>
        <v>23.886666666666667</v>
      </c>
      <c r="E31" s="11">
        <f>[27]Dezembro!$B$8</f>
        <v>23.986666666666668</v>
      </c>
      <c r="F31" s="11">
        <f>[27]Dezembro!$B$9</f>
        <v>23.793750000000003</v>
      </c>
      <c r="G31" s="11">
        <f>[27]Dezembro!$B$10</f>
        <v>23.178571428571427</v>
      </c>
      <c r="H31" s="11">
        <f>[27]Dezembro!$B$11</f>
        <v>25.266666666666662</v>
      </c>
      <c r="I31" s="11">
        <f>[27]Dezembro!$B$12</f>
        <v>27.300000000000004</v>
      </c>
      <c r="J31" s="11">
        <f>[27]Dezembro!$B$13</f>
        <v>27.517647058823531</v>
      </c>
      <c r="K31" s="11">
        <f>[27]Dezembro!$B$14</f>
        <v>28.064705882352939</v>
      </c>
      <c r="L31" s="11">
        <f>[27]Dezembro!$B$15</f>
        <v>26.737499999999997</v>
      </c>
      <c r="M31" s="11">
        <f>[27]Dezembro!$B$16</f>
        <v>27.5625</v>
      </c>
      <c r="N31" s="11">
        <f>[27]Dezembro!$B$17</f>
        <v>28.156249999999993</v>
      </c>
      <c r="O31" s="11">
        <f>[27]Dezembro!$B$18</f>
        <v>23.053333333333335</v>
      </c>
      <c r="P31" s="11">
        <f>[27]Dezembro!$B$19</f>
        <v>26.953333333333333</v>
      </c>
      <c r="Q31" s="11">
        <f>[27]Dezembro!$B$20</f>
        <v>24.974999999999994</v>
      </c>
      <c r="R31" s="11">
        <f>[27]Dezembro!$B$21</f>
        <v>23.691666666666663</v>
      </c>
      <c r="S31" s="11">
        <f>[27]Dezembro!$B$22</f>
        <v>25.7</v>
      </c>
      <c r="T31" s="11">
        <f>[27]Dezembro!$B$23</f>
        <v>28.566666666666666</v>
      </c>
      <c r="U31" s="11">
        <f>[27]Dezembro!$B$24</f>
        <v>27.8</v>
      </c>
      <c r="V31" s="11">
        <f>[27]Dezembro!$B$25</f>
        <v>24.092857142857138</v>
      </c>
      <c r="W31" s="11">
        <f>[27]Dezembro!$B$26</f>
        <v>27.36428571428571</v>
      </c>
      <c r="X31" s="11">
        <f>[27]Dezembro!$B$27</f>
        <v>27.90625</v>
      </c>
      <c r="Y31" s="11">
        <f>[27]Dezembro!$B$28</f>
        <v>27.55</v>
      </c>
      <c r="Z31" s="11">
        <f>[27]Dezembro!$B$29</f>
        <v>26.018749999999997</v>
      </c>
      <c r="AA31" s="11">
        <f>[27]Dezembro!$B$30</f>
        <v>26.8125</v>
      </c>
      <c r="AB31" s="11">
        <f>[27]Dezembro!$B$31</f>
        <v>28.237500000000001</v>
      </c>
      <c r="AC31" s="11">
        <f>[27]Dezembro!$B$32</f>
        <v>28.481249999999999</v>
      </c>
      <c r="AD31" s="11">
        <f>[27]Dezembro!$B$33</f>
        <v>25.443749999999998</v>
      </c>
      <c r="AE31" s="11">
        <f>[27]Dezembro!$B$34</f>
        <v>28.233333333333338</v>
      </c>
      <c r="AF31" s="11">
        <f>[27]Dezembro!$B$35</f>
        <v>25.287499999999998</v>
      </c>
      <c r="AG31" s="97">
        <f>AVERAGE(B31:AF31)</f>
        <v>26.354748689798502</v>
      </c>
      <c r="AH31" s="12" t="s">
        <v>47</v>
      </c>
    </row>
    <row r="32" spans="1:38" x14ac:dyDescent="0.2">
      <c r="A32" s="58" t="s">
        <v>11</v>
      </c>
      <c r="B32" s="11" t="str">
        <f>[28]Dezembro!$B$5</f>
        <v>*</v>
      </c>
      <c r="C32" s="11" t="str">
        <f>[28]Dezembro!$B$6</f>
        <v>*</v>
      </c>
      <c r="D32" s="11" t="str">
        <f>[28]Dezembro!$B$7</f>
        <v>*</v>
      </c>
      <c r="E32" s="11" t="str">
        <f>[28]Dezembro!$B$8</f>
        <v>*</v>
      </c>
      <c r="F32" s="11" t="str">
        <f>[28]Dezembro!$B$9</f>
        <v>*</v>
      </c>
      <c r="G32" s="11" t="str">
        <f>[28]Dezembro!$B$10</f>
        <v>*</v>
      </c>
      <c r="H32" s="11" t="str">
        <f>[28]Dezembro!$B$11</f>
        <v>*</v>
      </c>
      <c r="I32" s="11" t="str">
        <f>[28]Dezembro!$B$12</f>
        <v>*</v>
      </c>
      <c r="J32" s="11" t="str">
        <f>[28]Dezembro!$B$13</f>
        <v>*</v>
      </c>
      <c r="K32" s="11" t="str">
        <f>[28]Dezembro!$B$14</f>
        <v>*</v>
      </c>
      <c r="L32" s="11" t="str">
        <f>[28]Dezembro!$B$15</f>
        <v>*</v>
      </c>
      <c r="M32" s="11" t="str">
        <f>[28]Dezembro!$B$16</f>
        <v>*</v>
      </c>
      <c r="N32" s="11" t="str">
        <f>[28]Dezembro!$B$17</f>
        <v>*</v>
      </c>
      <c r="O32" s="11" t="str">
        <f>[28]Dezembro!$B$18</f>
        <v>*</v>
      </c>
      <c r="P32" s="11" t="str">
        <f>[28]Dezembro!$B$19</f>
        <v>*</v>
      </c>
      <c r="Q32" s="11" t="str">
        <f>[28]Dezembro!$B$20</f>
        <v>*</v>
      </c>
      <c r="R32" s="11" t="str">
        <f>[28]Dezembro!$B$21</f>
        <v>*</v>
      </c>
      <c r="S32" s="11" t="str">
        <f>[28]Dezembro!$B$22</f>
        <v>*</v>
      </c>
      <c r="T32" s="11" t="str">
        <f>[28]Dezembro!$B$23</f>
        <v>*</v>
      </c>
      <c r="U32" s="11" t="str">
        <f>[28]Dezembro!$B$24</f>
        <v>*</v>
      </c>
      <c r="V32" s="11" t="str">
        <f>[28]Dezembro!$B$25</f>
        <v>*</v>
      </c>
      <c r="W32" s="11" t="str">
        <f>[28]Dezembro!$B$26</f>
        <v>*</v>
      </c>
      <c r="X32" s="11" t="str">
        <f>[28]Dezembro!$B$27</f>
        <v>*</v>
      </c>
      <c r="Y32" s="11" t="str">
        <f>[28]Dezembro!$B$28</f>
        <v>*</v>
      </c>
      <c r="Z32" s="11" t="str">
        <f>[28]Dezembro!$B$29</f>
        <v>*</v>
      </c>
      <c r="AA32" s="11" t="str">
        <f>[28]Dezembro!$B$30</f>
        <v>*</v>
      </c>
      <c r="AB32" s="11" t="str">
        <f>[28]Dezembro!$B$31</f>
        <v>*</v>
      </c>
      <c r="AC32" s="11" t="str">
        <f>[28]Dezembro!$B$32</f>
        <v>*</v>
      </c>
      <c r="AD32" s="11" t="str">
        <f>[28]Dezembro!$B$33</f>
        <v>*</v>
      </c>
      <c r="AE32" s="11" t="str">
        <f>[28]Dezembro!$B$34</f>
        <v>*</v>
      </c>
      <c r="AF32" s="11" t="str">
        <f>[28]Dezembro!$B$35</f>
        <v>*</v>
      </c>
      <c r="AG32" s="93" t="s">
        <v>226</v>
      </c>
      <c r="AI32" s="12" t="s">
        <v>47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 t="str">
        <f>[29]Dezembro!$B$5</f>
        <v>*</v>
      </c>
      <c r="C33" s="11" t="str">
        <f>[29]Dezembro!$B$6</f>
        <v>*</v>
      </c>
      <c r="D33" s="11" t="str">
        <f>[29]Dezembro!$B$7</f>
        <v>*</v>
      </c>
      <c r="E33" s="11">
        <f>[29]Dezembro!$B$8</f>
        <v>29.781818181818178</v>
      </c>
      <c r="F33" s="11">
        <f>[29]Dezembro!$B$9</f>
        <v>24.627272727272729</v>
      </c>
      <c r="G33" s="11">
        <f>[29]Dezembro!$B$10</f>
        <v>25.243478260869562</v>
      </c>
      <c r="H33" s="11">
        <f>[29]Dezembro!$B$11</f>
        <v>26.995833333333337</v>
      </c>
      <c r="I33" s="11">
        <f>[29]Dezembro!$B$12</f>
        <v>28.170833333333324</v>
      </c>
      <c r="J33" s="11">
        <f>[29]Dezembro!$B$13</f>
        <v>27.8</v>
      </c>
      <c r="K33" s="11" t="str">
        <f>[29]Dezembro!$B$14</f>
        <v>*</v>
      </c>
      <c r="L33" s="11" t="str">
        <f>[29]Dezembro!$B$15</f>
        <v>*</v>
      </c>
      <c r="M33" s="11" t="str">
        <f>[29]Dezembro!$B$16</f>
        <v>*</v>
      </c>
      <c r="N33" s="11" t="str">
        <f>[29]Dezembro!$B$17</f>
        <v>*</v>
      </c>
      <c r="O33" s="11" t="str">
        <f>[29]Dezembro!$B$18</f>
        <v>*</v>
      </c>
      <c r="P33" s="11" t="str">
        <f>[29]Dezembro!$B$19</f>
        <v>*</v>
      </c>
      <c r="Q33" s="11" t="str">
        <f>[29]Dezembro!$B$20</f>
        <v>*</v>
      </c>
      <c r="R33" s="11" t="str">
        <f>[29]Dezembro!$B$21</f>
        <v>*</v>
      </c>
      <c r="S33" s="11" t="str">
        <f>[29]Dezembro!$B$22</f>
        <v>*</v>
      </c>
      <c r="T33" s="11" t="str">
        <f>[29]Dezembro!$B$23</f>
        <v>*</v>
      </c>
      <c r="U33" s="11" t="str">
        <f>[29]Dezembro!$B$24</f>
        <v>*</v>
      </c>
      <c r="V33" s="11" t="str">
        <f>[29]Dezembro!$B$25</f>
        <v>*</v>
      </c>
      <c r="W33" s="11" t="str">
        <f>[29]Dezembro!$B$26</f>
        <v>*</v>
      </c>
      <c r="X33" s="11" t="str">
        <f>[29]Dezembro!$B$27</f>
        <v>*</v>
      </c>
      <c r="Y33" s="11" t="str">
        <f>[29]Dezembro!$B$28</f>
        <v>*</v>
      </c>
      <c r="Z33" s="11" t="str">
        <f>[29]Dezembro!$B$29</f>
        <v>*</v>
      </c>
      <c r="AA33" s="11" t="str">
        <f>[29]Dezembro!$B$30</f>
        <v>*</v>
      </c>
      <c r="AB33" s="11" t="str">
        <f>[29]Dezembro!$B$31</f>
        <v>*</v>
      </c>
      <c r="AC33" s="11" t="str">
        <f>[29]Dezembro!$B$32</f>
        <v>*</v>
      </c>
      <c r="AD33" s="11" t="str">
        <f>[29]Dezembro!$B$33</f>
        <v>*</v>
      </c>
      <c r="AE33" s="11">
        <f>[29]Dezembro!$B$34</f>
        <v>28.8</v>
      </c>
      <c r="AF33" s="11">
        <f>[29]Dezembro!$B$35</f>
        <v>25.424999999999997</v>
      </c>
      <c r="AG33" s="93">
        <f>AVERAGE(B33:AF33)</f>
        <v>27.105529479578394</v>
      </c>
      <c r="AJ33" s="5" t="s">
        <v>47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 t="str">
        <f>[30]Dezembro!$B$5</f>
        <v>*</v>
      </c>
      <c r="C34" s="11" t="str">
        <f>[30]Dezembro!$B$6</f>
        <v>*</v>
      </c>
      <c r="D34" s="11" t="str">
        <f>[30]Dezembro!$B$7</f>
        <v>*</v>
      </c>
      <c r="E34" s="11" t="str">
        <f>[30]Dezembro!$B$8</f>
        <v>*</v>
      </c>
      <c r="F34" s="11" t="str">
        <f>[30]Dezembro!$B$9</f>
        <v>*</v>
      </c>
      <c r="G34" s="11" t="str">
        <f>[30]Dezembro!$B$10</f>
        <v>*</v>
      </c>
      <c r="H34" s="11" t="str">
        <f>[30]Dezembro!$B$11</f>
        <v>*</v>
      </c>
      <c r="I34" s="11" t="str">
        <f>[30]Dezembro!$B$12</f>
        <v>*</v>
      </c>
      <c r="J34" s="11" t="str">
        <f>[30]Dezembro!$B$13</f>
        <v>*</v>
      </c>
      <c r="K34" s="11" t="str">
        <f>[30]Dezembro!$B$14</f>
        <v>*</v>
      </c>
      <c r="L34" s="11" t="str">
        <f>[30]Dezembro!$B$15</f>
        <v>*</v>
      </c>
      <c r="M34" s="11" t="str">
        <f>[30]Dezembro!$B$16</f>
        <v>*</v>
      </c>
      <c r="N34" s="11" t="str">
        <f>[30]Dezembro!$B$17</f>
        <v>*</v>
      </c>
      <c r="O34" s="11" t="str">
        <f>[30]Dezembro!$B$18</f>
        <v>*</v>
      </c>
      <c r="P34" s="11" t="str">
        <f>[30]Dezembro!$B$19</f>
        <v>*</v>
      </c>
      <c r="Q34" s="11" t="str">
        <f>[30]Dezembro!$B$20</f>
        <v>*</v>
      </c>
      <c r="R34" s="11" t="str">
        <f>[30]Dezembro!$B$21</f>
        <v>*</v>
      </c>
      <c r="S34" s="11" t="str">
        <f>[30]Dezembro!$B$22</f>
        <v>*</v>
      </c>
      <c r="T34" s="11" t="str">
        <f>[30]Dezembro!$B$23</f>
        <v>*</v>
      </c>
      <c r="U34" s="11" t="str">
        <f>[30]Dezembro!$B$24</f>
        <v>*</v>
      </c>
      <c r="V34" s="11" t="str">
        <f>[30]Dezembro!$B$25</f>
        <v>*</v>
      </c>
      <c r="W34" s="11" t="str">
        <f>[30]Dezembro!$B$26</f>
        <v>*</v>
      </c>
      <c r="X34" s="11" t="str">
        <f>[30]Dezembro!$B$27</f>
        <v>*</v>
      </c>
      <c r="Y34" s="11" t="str">
        <f>[30]Dezembro!$B$28</f>
        <v>*</v>
      </c>
      <c r="Z34" s="11" t="str">
        <f>[30]Dezembro!$B$29</f>
        <v>*</v>
      </c>
      <c r="AA34" s="11" t="str">
        <f>[30]Dezembro!$B$30</f>
        <v>*</v>
      </c>
      <c r="AB34" s="11" t="str">
        <f>[30]Dezembro!$B$31</f>
        <v>*</v>
      </c>
      <c r="AC34" s="11" t="str">
        <f>[30]Dezembro!$B$32</f>
        <v>*</v>
      </c>
      <c r="AD34" s="11" t="str">
        <f>[30]Dezembro!$B$33</f>
        <v>*</v>
      </c>
      <c r="AE34" s="11" t="str">
        <f>[30]Dezembro!$B$34</f>
        <v>*</v>
      </c>
      <c r="AF34" s="11" t="str">
        <f>[30]Dezembro!$B$35</f>
        <v>*</v>
      </c>
      <c r="AG34" s="93" t="s">
        <v>226</v>
      </c>
      <c r="AJ34" t="s">
        <v>47</v>
      </c>
      <c r="AK34" t="s">
        <v>47</v>
      </c>
      <c r="AL34" s="12" t="s">
        <v>47</v>
      </c>
    </row>
    <row r="35" spans="1:38" x14ac:dyDescent="0.2">
      <c r="A35" s="58" t="s">
        <v>173</v>
      </c>
      <c r="B35" s="11">
        <f>[31]Dezembro!$B$5</f>
        <v>27.952941176470588</v>
      </c>
      <c r="C35" s="11">
        <f>[31]Dezembro!$B$6</f>
        <v>27.8</v>
      </c>
      <c r="D35" s="11">
        <f>[31]Dezembro!$B$7</f>
        <v>31.871428571428574</v>
      </c>
      <c r="E35" s="11">
        <f>[31]Dezembro!$B$8</f>
        <v>28.266666666666666</v>
      </c>
      <c r="F35" s="11">
        <f>[31]Dezembro!$B$9</f>
        <v>25.925000000000001</v>
      </c>
      <c r="G35" s="11">
        <f>[31]Dezembro!$B$10</f>
        <v>25.400000000000002</v>
      </c>
      <c r="H35" s="11">
        <f>[31]Dezembro!$B$11</f>
        <v>24.6</v>
      </c>
      <c r="I35" s="11">
        <f>[31]Dezembro!$B$12</f>
        <v>27.945454545454549</v>
      </c>
      <c r="J35" s="11">
        <f>[31]Dezembro!$B$13</f>
        <v>29.474999999999994</v>
      </c>
      <c r="K35" s="11">
        <f>[31]Dezembro!$B$14</f>
        <v>30.592857142857135</v>
      </c>
      <c r="L35" s="11">
        <f>[31]Dezembro!$B$15</f>
        <v>27.646666666666665</v>
      </c>
      <c r="M35" s="11">
        <f>[31]Dezembro!$B$16</f>
        <v>29.314285714285713</v>
      </c>
      <c r="N35" s="11">
        <f>[31]Dezembro!$B$17</f>
        <v>29.699999999999996</v>
      </c>
      <c r="O35" s="11">
        <f>[31]Dezembro!$B$18</f>
        <v>24.61333333333333</v>
      </c>
      <c r="P35" s="11">
        <f>[31]Dezembro!$B$19</f>
        <v>28.5625</v>
      </c>
      <c r="Q35" s="11">
        <f>[31]Dezembro!$B$20</f>
        <v>30.669999999999998</v>
      </c>
      <c r="R35" s="11">
        <f>[31]Dezembro!$B$21</f>
        <v>29.707142857142856</v>
      </c>
      <c r="S35" s="11">
        <f>[31]Dezembro!$B$22</f>
        <v>31.190000000000005</v>
      </c>
      <c r="T35" s="11">
        <f>[31]Dezembro!$B$23</f>
        <v>32.17</v>
      </c>
      <c r="U35" s="11">
        <f>[31]Dezembro!$B$24</f>
        <v>33.566666666666663</v>
      </c>
      <c r="V35" s="11">
        <f>[31]Dezembro!$B$25</f>
        <v>28.018181818181816</v>
      </c>
      <c r="W35" s="11">
        <f>[31]Dezembro!$B$26</f>
        <v>28.730769230769234</v>
      </c>
      <c r="X35" s="11">
        <f>[31]Dezembro!$B$27</f>
        <v>30.107142857142858</v>
      </c>
      <c r="Y35" s="11">
        <f>[31]Dezembro!$B$28</f>
        <v>30.838461538461537</v>
      </c>
      <c r="Z35" s="11">
        <f>[31]Dezembro!$B$29</f>
        <v>29.883333333333336</v>
      </c>
      <c r="AA35" s="11">
        <f>[31]Dezembro!$B$30</f>
        <v>30.418181818181822</v>
      </c>
      <c r="AB35" s="11">
        <f>[31]Dezembro!$B$31</f>
        <v>29.435714285714287</v>
      </c>
      <c r="AC35" s="11">
        <f>[31]Dezembro!$B$32</f>
        <v>28.150000000000002</v>
      </c>
      <c r="AD35" s="11">
        <f>[31]Dezembro!$B$33</f>
        <v>25.899999999999995</v>
      </c>
      <c r="AE35" s="11">
        <f>[31]Dezembro!$B$34</f>
        <v>28.207142857142856</v>
      </c>
      <c r="AF35" s="11">
        <f>[31]Dezembro!$B$35</f>
        <v>26.591666666666665</v>
      </c>
      <c r="AG35" s="97">
        <f>AVERAGE(B35:AF35)</f>
        <v>28.814533475695711</v>
      </c>
      <c r="AK35" t="s">
        <v>47</v>
      </c>
    </row>
    <row r="36" spans="1:38" x14ac:dyDescent="0.2">
      <c r="A36" s="58" t="s">
        <v>144</v>
      </c>
      <c r="B36" s="11" t="str">
        <f>[32]Dezembro!$B$5</f>
        <v>*</v>
      </c>
      <c r="C36" s="11" t="str">
        <f>[32]Dezembro!$B$6</f>
        <v>*</v>
      </c>
      <c r="D36" s="11" t="str">
        <f>[32]Dezembro!$B$7</f>
        <v>*</v>
      </c>
      <c r="E36" s="11" t="str">
        <f>[32]Dezembro!$B$8</f>
        <v>*</v>
      </c>
      <c r="F36" s="11" t="str">
        <f>[32]Dezembro!$B$9</f>
        <v>*</v>
      </c>
      <c r="G36" s="11" t="str">
        <f>[32]Dezembro!$B$10</f>
        <v>*</v>
      </c>
      <c r="H36" s="11" t="str">
        <f>[32]Dezembro!$B$11</f>
        <v>*</v>
      </c>
      <c r="I36" s="11" t="str">
        <f>[32]Dezembro!$B$12</f>
        <v>*</v>
      </c>
      <c r="J36" s="11" t="str">
        <f>[32]Dezembro!$B$13</f>
        <v>*</v>
      </c>
      <c r="K36" s="11" t="str">
        <f>[32]Dezembro!$B$14</f>
        <v>*</v>
      </c>
      <c r="L36" s="11" t="str">
        <f>[32]Dezembro!$B$15</f>
        <v>*</v>
      </c>
      <c r="M36" s="11" t="str">
        <f>[32]Dezembro!$B$16</f>
        <v>*</v>
      </c>
      <c r="N36" s="11" t="str">
        <f>[32]Dezembro!$B$17</f>
        <v>*</v>
      </c>
      <c r="O36" s="11" t="str">
        <f>[32]Dezembro!$B$18</f>
        <v>*</v>
      </c>
      <c r="P36" s="11" t="str">
        <f>[32]Dezembro!$B$19</f>
        <v>*</v>
      </c>
      <c r="Q36" s="11" t="str">
        <f>[32]Dezembro!$B$20</f>
        <v>*</v>
      </c>
      <c r="R36" s="11" t="str">
        <f>[32]Dezembro!$B$21</f>
        <v>*</v>
      </c>
      <c r="S36" s="11" t="str">
        <f>[32]Dezembro!$B$22</f>
        <v>*</v>
      </c>
      <c r="T36" s="11" t="str">
        <f>[32]Dezembro!$B$23</f>
        <v>*</v>
      </c>
      <c r="U36" s="11" t="str">
        <f>[32]Dezembro!$B$24</f>
        <v>*</v>
      </c>
      <c r="V36" s="11" t="str">
        <f>[32]Dezembro!$B$25</f>
        <v>*</v>
      </c>
      <c r="W36" s="11" t="str">
        <f>[32]Dezembro!$B$26</f>
        <v>*</v>
      </c>
      <c r="X36" s="11" t="str">
        <f>[32]Dezembro!$B$27</f>
        <v>*</v>
      </c>
      <c r="Y36" s="11" t="str">
        <f>[32]Dezembro!$B$28</f>
        <v>*</v>
      </c>
      <c r="Z36" s="11" t="str">
        <f>[32]Dezembro!$B$29</f>
        <v>*</v>
      </c>
      <c r="AA36" s="11" t="str">
        <f>[32]Dezembro!$B$30</f>
        <v>*</v>
      </c>
      <c r="AB36" s="11" t="str">
        <f>[32]Dezembro!$B$31</f>
        <v>*</v>
      </c>
      <c r="AC36" s="11" t="str">
        <f>[32]Dezembro!$B$32</f>
        <v>*</v>
      </c>
      <c r="AD36" s="11" t="str">
        <f>[32]Dezembro!$B$33</f>
        <v>*</v>
      </c>
      <c r="AE36" s="11" t="str">
        <f>[32]Dezembro!$B$34</f>
        <v>*</v>
      </c>
      <c r="AF36" s="11" t="str">
        <f>[32]Dezembro!$B$35</f>
        <v>*</v>
      </c>
      <c r="AG36" s="138" t="s">
        <v>226</v>
      </c>
      <c r="AK36" t="s">
        <v>47</v>
      </c>
    </row>
    <row r="37" spans="1:38" x14ac:dyDescent="0.2">
      <c r="A37" s="58" t="s">
        <v>14</v>
      </c>
      <c r="B37" s="11" t="str">
        <f>[33]Dezembro!$B$5</f>
        <v>*</v>
      </c>
      <c r="C37" s="11" t="str">
        <f>[33]Dezembro!$B$6</f>
        <v>*</v>
      </c>
      <c r="D37" s="11" t="str">
        <f>[33]Dezembro!$B$7</f>
        <v>*</v>
      </c>
      <c r="E37" s="11" t="str">
        <f>[33]Dezembro!$B$8</f>
        <v>*</v>
      </c>
      <c r="F37" s="11" t="str">
        <f>[33]Dezembro!$B$9</f>
        <v>*</v>
      </c>
      <c r="G37" s="11" t="str">
        <f>[33]Dezembro!$B$10</f>
        <v>*</v>
      </c>
      <c r="H37" s="11" t="str">
        <f>[33]Dezembro!$B$11</f>
        <v>*</v>
      </c>
      <c r="I37" s="11" t="str">
        <f>[33]Dezembro!$B$12</f>
        <v>*</v>
      </c>
      <c r="J37" s="11" t="str">
        <f>[33]Dezembro!$B$13</f>
        <v>*</v>
      </c>
      <c r="K37" s="11" t="str">
        <f>[33]Dezembro!$B$14</f>
        <v>*</v>
      </c>
      <c r="L37" s="11" t="str">
        <f>[33]Dezembro!$B$15</f>
        <v>*</v>
      </c>
      <c r="M37" s="11" t="str">
        <f>[33]Dezembro!$B$16</f>
        <v>*</v>
      </c>
      <c r="N37" s="11" t="str">
        <f>[33]Dezembro!$B$17</f>
        <v>*</v>
      </c>
      <c r="O37" s="11" t="str">
        <f>[33]Dezembro!$B$18</f>
        <v>*</v>
      </c>
      <c r="P37" s="11" t="str">
        <f>[33]Dezembro!$B$19</f>
        <v>*</v>
      </c>
      <c r="Q37" s="11" t="str">
        <f>[33]Dezembro!$B$20</f>
        <v>*</v>
      </c>
      <c r="R37" s="11" t="str">
        <f>[33]Dezembro!$B$21</f>
        <v>*</v>
      </c>
      <c r="S37" s="11" t="str">
        <f>[33]Dezembro!$B$22</f>
        <v>*</v>
      </c>
      <c r="T37" s="11" t="str">
        <f>[33]Dezembro!$B$23</f>
        <v>*</v>
      </c>
      <c r="U37" s="11" t="str">
        <f>[33]Dezembro!$B$24</f>
        <v>*</v>
      </c>
      <c r="V37" s="11" t="str">
        <f>[33]Dezembro!$B$25</f>
        <v>*</v>
      </c>
      <c r="W37" s="11" t="str">
        <f>[33]Dezembro!$B$26</f>
        <v>*</v>
      </c>
      <c r="X37" s="11" t="str">
        <f>[33]Dezembro!$B$27</f>
        <v>*</v>
      </c>
      <c r="Y37" s="11" t="str">
        <f>[33]Dezembro!$B$28</f>
        <v>*</v>
      </c>
      <c r="Z37" s="11" t="str">
        <f>[33]Dezembro!$B$29</f>
        <v>*</v>
      </c>
      <c r="AA37" s="11" t="str">
        <f>[33]Dezembro!$B$30</f>
        <v>*</v>
      </c>
      <c r="AB37" s="11" t="str">
        <f>[33]Dezembro!$B$31</f>
        <v>*</v>
      </c>
      <c r="AC37" s="11" t="str">
        <f>[33]Dezembro!$B$32</f>
        <v>*</v>
      </c>
      <c r="AD37" s="11" t="str">
        <f>[33]Dezembro!$B$33</f>
        <v>*</v>
      </c>
      <c r="AE37" s="11" t="str">
        <f>[33]Dezembro!$B$34</f>
        <v>*</v>
      </c>
      <c r="AF37" s="11" t="str">
        <f>[33]Dezembro!$B$35</f>
        <v>*</v>
      </c>
      <c r="AG37" s="93" t="s">
        <v>226</v>
      </c>
      <c r="AJ37" t="s">
        <v>47</v>
      </c>
      <c r="AK37" t="s">
        <v>47</v>
      </c>
    </row>
    <row r="38" spans="1:38" x14ac:dyDescent="0.2">
      <c r="A38" s="58" t="s">
        <v>174</v>
      </c>
      <c r="B38" s="11" t="str">
        <f>[34]Dezembro!$B$5</f>
        <v xml:space="preserve"> </v>
      </c>
      <c r="C38" s="11">
        <f>[34]Dezembro!$B$6</f>
        <v>25.592857142857138</v>
      </c>
      <c r="D38" s="11">
        <f>[34]Dezembro!$B$7</f>
        <v>24.758333333333336</v>
      </c>
      <c r="E38" s="11">
        <f>[34]Dezembro!$B$8</f>
        <v>25.766666666666666</v>
      </c>
      <c r="F38" s="11">
        <f>[34]Dezembro!$B$9</f>
        <v>25.088888888888889</v>
      </c>
      <c r="G38" s="11">
        <f>[34]Dezembro!$B$10</f>
        <v>23.700000000000003</v>
      </c>
      <c r="H38" s="11">
        <f>[34]Dezembro!$B$11</f>
        <v>24.945454545454542</v>
      </c>
      <c r="I38" s="11">
        <f>[34]Dezembro!$B$12</f>
        <v>24.84545454545454</v>
      </c>
      <c r="J38" s="11">
        <f>[34]Dezembro!$B$13</f>
        <v>24.884615384615383</v>
      </c>
      <c r="K38" s="11">
        <f>[34]Dezembro!$B$14</f>
        <v>23.564705882352939</v>
      </c>
      <c r="L38" s="11">
        <f>[34]Dezembro!$B$15</f>
        <v>22.985714285714288</v>
      </c>
      <c r="M38" s="11">
        <f>[34]Dezembro!$B$16</f>
        <v>23.607692307692311</v>
      </c>
      <c r="N38" s="11">
        <f>[34]Dezembro!$B$17</f>
        <v>23.883333333333336</v>
      </c>
      <c r="O38" s="11">
        <f>[34]Dezembro!$B$18</f>
        <v>24.369230769230771</v>
      </c>
      <c r="P38" s="11">
        <f>[34]Dezembro!$B$19</f>
        <v>23.746666666666663</v>
      </c>
      <c r="Q38" s="11">
        <f>[34]Dezembro!$B$20</f>
        <v>23.791666666666668</v>
      </c>
      <c r="R38" s="11">
        <f>[34]Dezembro!$B$21</f>
        <v>24.790909090909089</v>
      </c>
      <c r="S38" s="11">
        <f>[34]Dezembro!$B$22</f>
        <v>25.172727272727272</v>
      </c>
      <c r="T38" s="11">
        <f>[34]Dezembro!$B$23</f>
        <v>26.091666666666669</v>
      </c>
      <c r="U38" s="11">
        <f>[34]Dezembro!$B$24</f>
        <v>25.32</v>
      </c>
      <c r="V38" s="11">
        <f>[34]Dezembro!$B$25</f>
        <v>25.908333333333331</v>
      </c>
      <c r="W38" s="11">
        <f>[34]Dezembro!$B$26</f>
        <v>25.158333333333335</v>
      </c>
      <c r="X38" s="11">
        <f>[34]Dezembro!$B$27</f>
        <v>25.850000000000005</v>
      </c>
      <c r="Y38" s="11">
        <f>[34]Dezembro!$B$28</f>
        <v>24.674999999999997</v>
      </c>
      <c r="Z38" s="11">
        <f>[34]Dezembro!$B$29</f>
        <v>26.155555555555555</v>
      </c>
      <c r="AA38" s="11">
        <f>[34]Dezembro!$B$30</f>
        <v>24.041666666666668</v>
      </c>
      <c r="AB38" s="11">
        <f>[34]Dezembro!$B$31</f>
        <v>25.626666666666669</v>
      </c>
      <c r="AC38" s="11">
        <f>[34]Dezembro!$B$32</f>
        <v>24.850000000000005</v>
      </c>
      <c r="AD38" s="11">
        <f>[34]Dezembro!$B$33</f>
        <v>24.9</v>
      </c>
      <c r="AE38" s="11">
        <f>[34]Dezembro!$B$34</f>
        <v>24.294444444444441</v>
      </c>
      <c r="AF38" s="11">
        <f>[34]Dezembro!$B$35</f>
        <v>23.392307692307693</v>
      </c>
      <c r="AG38" s="97">
        <f>AVERAGE(B38:AF38)</f>
        <v>24.725296371384609</v>
      </c>
      <c r="AI38" s="130" t="s">
        <v>47</v>
      </c>
      <c r="AJ38" s="130" t="s">
        <v>47</v>
      </c>
    </row>
    <row r="39" spans="1:38" x14ac:dyDescent="0.2">
      <c r="A39" s="58" t="s">
        <v>15</v>
      </c>
      <c r="B39" s="11">
        <f>[35]Dezembro!$B$5</f>
        <v>24.537500000000005</v>
      </c>
      <c r="C39" s="11">
        <f>[35]Dezembro!$B$6</f>
        <v>26.591666666666665</v>
      </c>
      <c r="D39" s="11">
        <f>[35]Dezembro!$B$7</f>
        <v>24.758333333333326</v>
      </c>
      <c r="E39" s="11">
        <f>[35]Dezembro!$B$8</f>
        <v>22.170833333333334</v>
      </c>
      <c r="F39" s="11">
        <f>[35]Dezembro!$B$9</f>
        <v>21.970833333333331</v>
      </c>
      <c r="G39" s="11">
        <f>[35]Dezembro!$B$10</f>
        <v>21.8125</v>
      </c>
      <c r="H39" s="11">
        <f>[35]Dezembro!$B$11</f>
        <v>23.479166666666668</v>
      </c>
      <c r="I39" s="11">
        <f>[35]Dezembro!$B$12</f>
        <v>25.570833333333336</v>
      </c>
      <c r="J39" s="11">
        <f>[35]Dezembro!$B$13</f>
        <v>26.666666666666671</v>
      </c>
      <c r="K39" s="11">
        <f>[35]Dezembro!$B$14</f>
        <v>26.749999999999996</v>
      </c>
      <c r="L39" s="11">
        <f>[35]Dezembro!$B$15</f>
        <v>26.179166666666671</v>
      </c>
      <c r="M39" s="11">
        <f>[35]Dezembro!$B$16</f>
        <v>25.658333333333335</v>
      </c>
      <c r="N39" s="11">
        <f>[35]Dezembro!$B$17</f>
        <v>26.437500000000004</v>
      </c>
      <c r="O39" s="11">
        <f>[35]Dezembro!$B$18</f>
        <v>21.670833333333324</v>
      </c>
      <c r="P39" s="11">
        <f>[35]Dezembro!$B$19</f>
        <v>23.474999999999998</v>
      </c>
      <c r="Q39" s="11">
        <f>[35]Dezembro!$B$20</f>
        <v>23.891666666666666</v>
      </c>
      <c r="R39" s="11">
        <f>[35]Dezembro!$B$21</f>
        <v>23.533333333333335</v>
      </c>
      <c r="S39" s="11">
        <f>[35]Dezembro!$B$22</f>
        <v>25.200000000000003</v>
      </c>
      <c r="T39" s="11">
        <f>[35]Dezembro!$B$23</f>
        <v>27.004166666666674</v>
      </c>
      <c r="U39" s="11">
        <f>[35]Dezembro!$B$24</f>
        <v>27.875000000000011</v>
      </c>
      <c r="V39" s="11">
        <f>[35]Dezembro!$B$25</f>
        <v>22.891666666666666</v>
      </c>
      <c r="W39" s="11">
        <f>[35]Dezembro!$B$26</f>
        <v>24.462500000000002</v>
      </c>
      <c r="X39" s="11">
        <f>[35]Dezembro!$B$27</f>
        <v>25.554166666666664</v>
      </c>
      <c r="Y39" s="11">
        <f>[35]Dezembro!$B$28</f>
        <v>25.900000000000002</v>
      </c>
      <c r="Z39" s="11">
        <f>[35]Dezembro!$B$29</f>
        <v>25.012499999999999</v>
      </c>
      <c r="AA39" s="11">
        <f>[35]Dezembro!$B$30</f>
        <v>24.954166666666669</v>
      </c>
      <c r="AB39" s="11">
        <f>[35]Dezembro!$B$31</f>
        <v>25.7</v>
      </c>
      <c r="AC39" s="11">
        <f>[35]Dezembro!$B$32</f>
        <v>26.366666666666664</v>
      </c>
      <c r="AD39" s="11">
        <f>[35]Dezembro!$B$33</f>
        <v>24.549999999999997</v>
      </c>
      <c r="AE39" s="11">
        <f>[35]Dezembro!$B$34</f>
        <v>24.954166666666666</v>
      </c>
      <c r="AF39" s="11">
        <f>[35]Dezembro!$B$35</f>
        <v>24.454166666666666</v>
      </c>
      <c r="AG39" s="93">
        <f t="shared" ref="AG39:AG41" si="4">AVERAGE(B39:AF39)</f>
        <v>24.839784946236559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8" t="s">
        <v>16</v>
      </c>
      <c r="B40" s="11" t="str">
        <f>[36]Dezembro!$B$5</f>
        <v>*</v>
      </c>
      <c r="C40" s="11" t="str">
        <f>[36]Dezembro!$B$6</f>
        <v>*</v>
      </c>
      <c r="D40" s="11" t="str">
        <f>[36]Dezembro!$B$7</f>
        <v>*</v>
      </c>
      <c r="E40" s="11">
        <f>[36]Dezembro!$B$8</f>
        <v>28.938461538461532</v>
      </c>
      <c r="F40" s="11">
        <f>[36]Dezembro!$B$9</f>
        <v>23.520833333333339</v>
      </c>
      <c r="G40" s="11">
        <f>[36]Dezembro!$B$10</f>
        <v>24.675000000000001</v>
      </c>
      <c r="H40" s="11">
        <f>[36]Dezembro!$B$11</f>
        <v>26.074999999999992</v>
      </c>
      <c r="I40" s="11">
        <f>[36]Dezembro!$B$12</f>
        <v>23.285714285714288</v>
      </c>
      <c r="J40" s="11" t="str">
        <f>[36]Dezembro!$B$13</f>
        <v>*</v>
      </c>
      <c r="K40" s="11" t="str">
        <f>[36]Dezembro!$B$14</f>
        <v>*</v>
      </c>
      <c r="L40" s="11" t="str">
        <f>[36]Dezembro!$B$15</f>
        <v>*</v>
      </c>
      <c r="M40" s="11" t="str">
        <f>[36]Dezembro!$B$16</f>
        <v>*</v>
      </c>
      <c r="N40" s="11" t="str">
        <f>[36]Dezembro!$B$17</f>
        <v>*</v>
      </c>
      <c r="O40" s="11" t="str">
        <f>[36]Dezembro!$B$18</f>
        <v>*</v>
      </c>
      <c r="P40" s="11">
        <f>[36]Dezembro!$B$19</f>
        <v>31.758333333333336</v>
      </c>
      <c r="Q40" s="11">
        <f>[36]Dezembro!$B$20</f>
        <v>27.987499999999997</v>
      </c>
      <c r="R40" s="11">
        <f>[36]Dezembro!$B$21</f>
        <v>27.275000000000002</v>
      </c>
      <c r="S40" s="11">
        <f>[36]Dezembro!$B$22</f>
        <v>27.585714285714285</v>
      </c>
      <c r="T40" s="11" t="str">
        <f>[36]Dezembro!$B$23</f>
        <v>*</v>
      </c>
      <c r="U40" s="11" t="str">
        <f>[36]Dezembro!$B$24</f>
        <v>*</v>
      </c>
      <c r="V40" s="11" t="str">
        <f>[36]Dezembro!$B$25</f>
        <v>*</v>
      </c>
      <c r="W40" s="11" t="str">
        <f>[36]Dezembro!$B$26</f>
        <v>*</v>
      </c>
      <c r="X40" s="11">
        <f>[36]Dezembro!$B$27</f>
        <v>33.86666666666666</v>
      </c>
      <c r="Y40" s="11">
        <f>[36]Dezembro!$B$28</f>
        <v>31.49166666666666</v>
      </c>
      <c r="Z40" s="11">
        <f>[36]Dezembro!$B$29</f>
        <v>31.004166666666674</v>
      </c>
      <c r="AA40" s="11">
        <f>[36]Dezembro!$B$30</f>
        <v>29.866666666666664</v>
      </c>
      <c r="AB40" s="11" t="str">
        <f>[36]Dezembro!$B$31</f>
        <v>*</v>
      </c>
      <c r="AC40" s="11" t="str">
        <f>[36]Dezembro!$B$32</f>
        <v>*</v>
      </c>
      <c r="AD40" s="11" t="str">
        <f>[36]Dezembro!$B$33</f>
        <v>*</v>
      </c>
      <c r="AE40" s="11" t="str">
        <f>[36]Dezembro!$B$34</f>
        <v>*</v>
      </c>
      <c r="AF40" s="11" t="str">
        <f>[36]Dezembro!$B$35</f>
        <v>*</v>
      </c>
      <c r="AG40" s="93">
        <f t="shared" si="4"/>
        <v>28.256209495632568</v>
      </c>
      <c r="AI40" s="12" t="s">
        <v>47</v>
      </c>
      <c r="AJ40" t="s">
        <v>47</v>
      </c>
      <c r="AK40" t="s">
        <v>47</v>
      </c>
      <c r="AL40" s="12" t="s">
        <v>47</v>
      </c>
    </row>
    <row r="41" spans="1:38" x14ac:dyDescent="0.2">
      <c r="A41" s="58" t="s">
        <v>175</v>
      </c>
      <c r="B41" s="11">
        <f>[37]Dezembro!$B$5</f>
        <v>26.266666666666662</v>
      </c>
      <c r="C41" s="11">
        <f>[37]Dezembro!$B$6</f>
        <v>26.758333333333329</v>
      </c>
      <c r="D41" s="11">
        <f>[37]Dezembro!$B$7</f>
        <v>25.320833333333336</v>
      </c>
      <c r="E41" s="11">
        <f>[37]Dezembro!$B$8</f>
        <v>25.025000000000002</v>
      </c>
      <c r="F41" s="11">
        <f>[37]Dezembro!$B$9</f>
        <v>23.495833333333337</v>
      </c>
      <c r="G41" s="11">
        <f>[37]Dezembro!$B$10</f>
        <v>25.108333333333334</v>
      </c>
      <c r="H41" s="11">
        <f>[37]Dezembro!$B$11</f>
        <v>25.645833333333332</v>
      </c>
      <c r="I41" s="11">
        <f>[37]Dezembro!$B$12</f>
        <v>25.666666666666661</v>
      </c>
      <c r="J41" s="11">
        <f>[37]Dezembro!$B$13</f>
        <v>27.1875</v>
      </c>
      <c r="K41" s="11">
        <f>[37]Dezembro!$B$14</f>
        <v>27.154166666666672</v>
      </c>
      <c r="L41" s="11">
        <f>[37]Dezembro!$B$15</f>
        <v>26.245833333333334</v>
      </c>
      <c r="M41" s="11">
        <f>[37]Dezembro!$B$16</f>
        <v>26.825000000000003</v>
      </c>
      <c r="N41" s="11">
        <f>[37]Dezembro!$B$17</f>
        <v>26.695833333333336</v>
      </c>
      <c r="O41" s="11">
        <f>[37]Dezembro!$B$18</f>
        <v>24.316666666666666</v>
      </c>
      <c r="P41" s="11">
        <f>[37]Dezembro!$B$19</f>
        <v>26.900000000000002</v>
      </c>
      <c r="Q41" s="11">
        <f>[37]Dezembro!$B$20</f>
        <v>26.183333333333326</v>
      </c>
      <c r="R41" s="11">
        <f>[37]Dezembro!$B$21</f>
        <v>26.741666666666671</v>
      </c>
      <c r="S41" s="11">
        <f>[37]Dezembro!$B$22</f>
        <v>27.150000000000006</v>
      </c>
      <c r="T41" s="11">
        <f>[37]Dezembro!$B$23</f>
        <v>29.191666666666663</v>
      </c>
      <c r="U41" s="11">
        <f>[37]Dezembro!$B$24</f>
        <v>28.187499999999996</v>
      </c>
      <c r="V41" s="11">
        <f>[37]Dezembro!$B$25</f>
        <v>26.733333333333334</v>
      </c>
      <c r="W41" s="11">
        <f>[37]Dezembro!$B$26</f>
        <v>26.595833333333331</v>
      </c>
      <c r="X41" s="11">
        <f>[37]Dezembro!$B$27</f>
        <v>27.170833333333334</v>
      </c>
      <c r="Y41" s="11">
        <f>[37]Dezembro!$B$28</f>
        <v>27.637500000000003</v>
      </c>
      <c r="Z41" s="11">
        <f>[37]Dezembro!$B$29</f>
        <v>27.729166666666668</v>
      </c>
      <c r="AA41" s="11">
        <f>[37]Dezembro!$B$30</f>
        <v>27.320833333333329</v>
      </c>
      <c r="AB41" s="11">
        <f>[37]Dezembro!$B$31</f>
        <v>27.804166666666664</v>
      </c>
      <c r="AC41" s="11">
        <f>[37]Dezembro!$B$32</f>
        <v>27.266666666666669</v>
      </c>
      <c r="AD41" s="11">
        <f>[37]Dezembro!$B$33</f>
        <v>25.037500000000005</v>
      </c>
      <c r="AE41" s="11">
        <f>[37]Dezembro!$B$34</f>
        <v>25.929166666666671</v>
      </c>
      <c r="AF41" s="11">
        <f>[37]Dezembro!$B$35</f>
        <v>26.079166666666662</v>
      </c>
      <c r="AG41" s="138">
        <f t="shared" si="4"/>
        <v>26.49583333333333</v>
      </c>
      <c r="AI41" s="12" t="s">
        <v>47</v>
      </c>
      <c r="AK41" t="s">
        <v>47</v>
      </c>
    </row>
    <row r="42" spans="1:38" x14ac:dyDescent="0.2">
      <c r="A42" s="58" t="s">
        <v>17</v>
      </c>
      <c r="B42" s="11">
        <f>[38]Dezembro!$B$5</f>
        <v>26.874999999999996</v>
      </c>
      <c r="C42" s="11">
        <f>[38]Dezembro!$B$6</f>
        <v>27.962500000000006</v>
      </c>
      <c r="D42" s="11">
        <f>[38]Dezembro!$B$7</f>
        <v>26.208333333333332</v>
      </c>
      <c r="E42" s="11">
        <f>[38]Dezembro!$B$8</f>
        <v>25.133333333333329</v>
      </c>
      <c r="F42" s="11">
        <f>[38]Dezembro!$B$9</f>
        <v>24.712499999999995</v>
      </c>
      <c r="G42" s="11">
        <f>[38]Dezembro!$B$10</f>
        <v>24.125</v>
      </c>
      <c r="H42" s="11">
        <f>[38]Dezembro!$B$11</f>
        <v>23.129166666666666</v>
      </c>
      <c r="I42" s="11">
        <f>[38]Dezembro!$B$12</f>
        <v>24.825000000000003</v>
      </c>
      <c r="J42" s="11">
        <f>[38]Dezembro!$B$13</f>
        <v>24.875000000000004</v>
      </c>
      <c r="K42" s="11">
        <f>[38]Dezembro!$B$14</f>
        <v>25.370833333333334</v>
      </c>
      <c r="L42" s="11">
        <f>[38]Dezembro!$B$15</f>
        <v>25.554166666666671</v>
      </c>
      <c r="M42" s="11">
        <f>[38]Dezembro!$B$16</f>
        <v>26.849999999999994</v>
      </c>
      <c r="N42" s="11">
        <f>[38]Dezembro!$B$17</f>
        <v>27.3125</v>
      </c>
      <c r="O42" s="11">
        <f>[38]Dezembro!$B$18</f>
        <v>24</v>
      </c>
      <c r="P42" s="11">
        <f>[38]Dezembro!$B$19</f>
        <v>25.991666666666671</v>
      </c>
      <c r="Q42" s="11">
        <f>[38]Dezembro!$B$20</f>
        <v>26.258333333333336</v>
      </c>
      <c r="R42" s="11">
        <f>[38]Dezembro!$B$21</f>
        <v>24.783333333333328</v>
      </c>
      <c r="S42" s="11">
        <f>[38]Dezembro!$B$22</f>
        <v>25.604166666666671</v>
      </c>
      <c r="T42" s="11">
        <f>[38]Dezembro!$B$23</f>
        <v>28.024999999999995</v>
      </c>
      <c r="U42" s="11">
        <f>[38]Dezembro!$B$24</f>
        <v>28.620833333333337</v>
      </c>
      <c r="V42" s="11">
        <f>[38]Dezembro!$B$25</f>
        <v>25.133333333333336</v>
      </c>
      <c r="W42" s="11">
        <f>[38]Dezembro!$B$26</f>
        <v>26.25</v>
      </c>
      <c r="X42" s="11">
        <f>[38]Dezembro!$B$27</f>
        <v>27.474999999999998</v>
      </c>
      <c r="Y42" s="11">
        <f>[38]Dezembro!$B$28</f>
        <v>27.808333333333337</v>
      </c>
      <c r="Z42" s="11">
        <f>[38]Dezembro!$B$29</f>
        <v>26.808333333333334</v>
      </c>
      <c r="AA42" s="11">
        <f>[38]Dezembro!$B$30</f>
        <v>25.920833333333334</v>
      </c>
      <c r="AB42" s="11">
        <f>[38]Dezembro!$B$31</f>
        <v>26.599999999999994</v>
      </c>
      <c r="AC42" s="11">
        <f>[38]Dezembro!$B$32</f>
        <v>27.262499999999999</v>
      </c>
      <c r="AD42" s="11">
        <f>[38]Dezembro!$B$33</f>
        <v>25.875000000000004</v>
      </c>
      <c r="AE42" s="11">
        <f>[38]Dezembro!$B$34</f>
        <v>25.937500000000004</v>
      </c>
      <c r="AF42" s="11">
        <f>[38]Dezembro!$B$35</f>
        <v>25.654166666666672</v>
      </c>
      <c r="AG42" s="93">
        <f t="shared" ref="AG42" si="5">AVERAGE(B42:AF42)</f>
        <v>26.030376344086019</v>
      </c>
      <c r="AI42" s="12" t="s">
        <v>47</v>
      </c>
      <c r="AK42" t="s">
        <v>47</v>
      </c>
    </row>
    <row r="43" spans="1:38" x14ac:dyDescent="0.2">
      <c r="A43" s="58" t="s">
        <v>157</v>
      </c>
      <c r="B43" s="11">
        <f>[39]Dezembro!$B$5</f>
        <v>26.454166666666669</v>
      </c>
      <c r="C43" s="11">
        <f>[39]Dezembro!$B$6</f>
        <v>26.608333333333324</v>
      </c>
      <c r="D43" s="11">
        <f>[39]Dezembro!$B$7</f>
        <v>24.195833333333336</v>
      </c>
      <c r="E43" s="11">
        <f>[39]Dezembro!$B$8</f>
        <v>24.549999999999997</v>
      </c>
      <c r="F43" s="11">
        <f>[39]Dezembro!$B$9</f>
        <v>24.891666666666669</v>
      </c>
      <c r="G43" s="11">
        <f>[39]Dezembro!$B$10</f>
        <v>24.987499999999997</v>
      </c>
      <c r="H43" s="11">
        <f>[39]Dezembro!$B$11</f>
        <v>24.145833333333332</v>
      </c>
      <c r="I43" s="11">
        <f>[39]Dezembro!$B$12</f>
        <v>25.149999999999995</v>
      </c>
      <c r="J43" s="11">
        <f>[39]Dezembro!$B$13</f>
        <v>26.579166666666666</v>
      </c>
      <c r="K43" s="11">
        <f>[39]Dezembro!$B$14</f>
        <v>26.349999999999994</v>
      </c>
      <c r="L43" s="11">
        <f>[39]Dezembro!$B$15</f>
        <v>25.658333333333335</v>
      </c>
      <c r="M43" s="11">
        <f>[39]Dezembro!$B$16</f>
        <v>25.491666666666671</v>
      </c>
      <c r="N43" s="11">
        <f>[39]Dezembro!$B$17</f>
        <v>25.724999999999994</v>
      </c>
      <c r="O43" s="11">
        <f>[39]Dezembro!$B$18</f>
        <v>24.437499999999996</v>
      </c>
      <c r="P43" s="11">
        <f>[39]Dezembro!$B$19</f>
        <v>26.079166666666666</v>
      </c>
      <c r="Q43" s="11">
        <f>[39]Dezembro!$B$20</f>
        <v>26.679166666666664</v>
      </c>
      <c r="R43" s="11">
        <f>[39]Dezembro!$B$21</f>
        <v>25.941666666666674</v>
      </c>
      <c r="S43" s="11">
        <f>[39]Dezembro!$B$22</f>
        <v>27.512500000000003</v>
      </c>
      <c r="T43" s="11">
        <f>[39]Dezembro!$B$23</f>
        <v>28.087499999999995</v>
      </c>
      <c r="U43" s="11">
        <f>[39]Dezembro!$B$24</f>
        <v>28.158333333333331</v>
      </c>
      <c r="V43" s="11">
        <f>[39]Dezembro!$B$25</f>
        <v>26.162500000000005</v>
      </c>
      <c r="W43" s="11">
        <f>[39]Dezembro!$B$26</f>
        <v>25.912499999999994</v>
      </c>
      <c r="X43" s="11">
        <f>[39]Dezembro!$B$27</f>
        <v>27.17916666666666</v>
      </c>
      <c r="Y43" s="11">
        <f>[39]Dezembro!$B$28</f>
        <v>27.4375</v>
      </c>
      <c r="Z43" s="11">
        <f>[39]Dezembro!$B$29</f>
        <v>26.454166666666669</v>
      </c>
      <c r="AA43" s="11">
        <f>[39]Dezembro!$B$30</f>
        <v>26.675000000000008</v>
      </c>
      <c r="AB43" s="11">
        <f>[39]Dezembro!$B$31</f>
        <v>26.275000000000002</v>
      </c>
      <c r="AC43" s="11">
        <f>[39]Dezembro!$B$32</f>
        <v>24.758333333333336</v>
      </c>
      <c r="AD43" s="11">
        <f>[39]Dezembro!$B$33</f>
        <v>26.237500000000001</v>
      </c>
      <c r="AE43" s="11">
        <f>[39]Dezembro!$B$34</f>
        <v>25.75</v>
      </c>
      <c r="AF43" s="11">
        <f>[39]Dezembro!$B$35</f>
        <v>25.066666666666666</v>
      </c>
      <c r="AG43" s="138">
        <f>AVERAGE(B43:AF43)</f>
        <v>25.986827956989245</v>
      </c>
      <c r="AI43" s="12" t="s">
        <v>47</v>
      </c>
      <c r="AJ43" t="s">
        <v>47</v>
      </c>
    </row>
    <row r="44" spans="1:38" x14ac:dyDescent="0.2">
      <c r="A44" s="58" t="s">
        <v>18</v>
      </c>
      <c r="B44" s="11">
        <f>[40]Dezembro!$B$5</f>
        <v>24.645833333333329</v>
      </c>
      <c r="C44" s="11">
        <f>[40]Dezembro!$B$6</f>
        <v>25.141666666666669</v>
      </c>
      <c r="D44" s="11">
        <f>[40]Dezembro!$B$7</f>
        <v>26.829166666666666</v>
      </c>
      <c r="E44" s="11">
        <f>[40]Dezembro!$B$8</f>
        <v>25.583333333333332</v>
      </c>
      <c r="F44" s="11">
        <f>[40]Dezembro!$B$9</f>
        <v>21.645833333333332</v>
      </c>
      <c r="G44" s="11">
        <f>[40]Dezembro!$B$10</f>
        <v>22.941666666666663</v>
      </c>
      <c r="H44" s="11">
        <f>[40]Dezembro!$B$11</f>
        <v>24.220833333333335</v>
      </c>
      <c r="I44" s="11">
        <f>[40]Dezembro!$B$12</f>
        <v>25.191666666666663</v>
      </c>
      <c r="J44" s="11">
        <f>[40]Dezembro!$B$13</f>
        <v>26.420833333333334</v>
      </c>
      <c r="K44" s="11">
        <f>[40]Dezembro!$B$14</f>
        <v>24.012499999999992</v>
      </c>
      <c r="L44" s="11">
        <f>[40]Dezembro!$B$15</f>
        <v>23.587500000000002</v>
      </c>
      <c r="M44" s="11">
        <f>[40]Dezembro!$B$16</f>
        <v>24.529166666666665</v>
      </c>
      <c r="N44" s="11">
        <f>[40]Dezembro!$B$17</f>
        <v>25.604166666666661</v>
      </c>
      <c r="O44" s="11">
        <f>[40]Dezembro!$B$18</f>
        <v>23.59545454545454</v>
      </c>
      <c r="P44" s="11" t="str">
        <f>[40]Dezembro!$B$19</f>
        <v>*</v>
      </c>
      <c r="Q44" s="11">
        <f>[40]Dezembro!$B$20</f>
        <v>30.857142857142858</v>
      </c>
      <c r="R44" s="11">
        <f>[40]Dezembro!$B$21</f>
        <v>24</v>
      </c>
      <c r="S44" s="11">
        <f>[40]Dezembro!$B$22</f>
        <v>31.099999999999998</v>
      </c>
      <c r="T44" s="11">
        <f>[40]Dezembro!$B$23</f>
        <v>24.900000000000002</v>
      </c>
      <c r="U44" s="11">
        <f>[40]Dezembro!$B$24</f>
        <v>33.344444444444441</v>
      </c>
      <c r="V44" s="11">
        <f>[40]Dezembro!$B$25</f>
        <v>23.25</v>
      </c>
      <c r="W44" s="11">
        <f>[40]Dezembro!$B$26</f>
        <v>27.699999999999996</v>
      </c>
      <c r="X44" s="11" t="str">
        <f>[40]Dezembro!$B$27</f>
        <v>*</v>
      </c>
      <c r="Y44" s="11" t="str">
        <f>[40]Dezembro!$B$28</f>
        <v>*</v>
      </c>
      <c r="Z44" s="11">
        <f>[40]Dezembro!$B$29</f>
        <v>30.37777777777778</v>
      </c>
      <c r="AA44" s="11">
        <f>[40]Dezembro!$B$30</f>
        <v>29.750000000000004</v>
      </c>
      <c r="AB44" s="11">
        <f>[40]Dezembro!$B$31</f>
        <v>26.023076923076925</v>
      </c>
      <c r="AC44" s="11">
        <f>[40]Dezembro!$B$32</f>
        <v>24.566666666666666</v>
      </c>
      <c r="AD44" s="11">
        <f>[40]Dezembro!$B$33</f>
        <v>24.766666666666669</v>
      </c>
      <c r="AE44" s="11">
        <f>[40]Dezembro!$B$34</f>
        <v>23.8</v>
      </c>
      <c r="AF44" s="11">
        <f>[40]Dezembro!$B$35</f>
        <v>23.037500000000005</v>
      </c>
      <c r="AG44" s="93">
        <f t="shared" ref="AG44" si="6">AVERAGE(B44:AF44)</f>
        <v>25.765103448139154</v>
      </c>
      <c r="AK44" t="s">
        <v>47</v>
      </c>
    </row>
    <row r="45" spans="1:38" x14ac:dyDescent="0.2">
      <c r="A45" s="58" t="s">
        <v>162</v>
      </c>
      <c r="B45" s="11" t="str">
        <f>[41]Dezembro!$B$5</f>
        <v>*</v>
      </c>
      <c r="C45" s="11" t="str">
        <f>[41]Dezembro!$B$6</f>
        <v>*</v>
      </c>
      <c r="D45" s="11" t="str">
        <f>[41]Dezembro!$B$7</f>
        <v>*</v>
      </c>
      <c r="E45" s="11" t="str">
        <f>[41]Dezembro!$B$8</f>
        <v>*</v>
      </c>
      <c r="F45" s="11" t="str">
        <f>[41]Dezembro!$B$9</f>
        <v>*</v>
      </c>
      <c r="G45" s="11" t="str">
        <f>[41]Dezembro!$B$10</f>
        <v>*</v>
      </c>
      <c r="H45" s="11" t="str">
        <f>[41]Dezembro!$B$11</f>
        <v>*</v>
      </c>
      <c r="I45" s="11" t="str">
        <f>[41]Dezembro!$B$12</f>
        <v>*</v>
      </c>
      <c r="J45" s="11" t="str">
        <f>[41]Dezembro!$B$13</f>
        <v>*</v>
      </c>
      <c r="K45" s="11" t="str">
        <f>[41]Dezembro!$B$14</f>
        <v>*</v>
      </c>
      <c r="L45" s="11" t="str">
        <f>[41]Dezembro!$B$15</f>
        <v>*</v>
      </c>
      <c r="M45" s="11" t="str">
        <f>[41]Dezembro!$B$16</f>
        <v>*</v>
      </c>
      <c r="N45" s="11" t="str">
        <f>[41]Dezembro!$B$17</f>
        <v>*</v>
      </c>
      <c r="O45" s="11" t="str">
        <f>[41]Dezembro!$B$18</f>
        <v>*</v>
      </c>
      <c r="P45" s="11" t="str">
        <f>[41]Dezembro!$B$19</f>
        <v>*</v>
      </c>
      <c r="Q45" s="11" t="str">
        <f>[41]Dezembro!$B$20</f>
        <v>*</v>
      </c>
      <c r="R45" s="11" t="str">
        <f>[41]Dezembro!$B$21</f>
        <v>*</v>
      </c>
      <c r="S45" s="11" t="str">
        <f>[41]Dezembro!$B$22</f>
        <v>*</v>
      </c>
      <c r="T45" s="11" t="str">
        <f>[41]Dezembro!$B$23</f>
        <v>*</v>
      </c>
      <c r="U45" s="11" t="str">
        <f>[41]Dezembro!$B$24</f>
        <v>*</v>
      </c>
      <c r="V45" s="11" t="str">
        <f>[41]Dezembro!$B$25</f>
        <v>*</v>
      </c>
      <c r="W45" s="11" t="str">
        <f>[41]Dezembro!$B$26</f>
        <v>*</v>
      </c>
      <c r="X45" s="11" t="str">
        <f>[41]Dezembro!$B$27</f>
        <v>*</v>
      </c>
      <c r="Y45" s="11" t="str">
        <f>[41]Dezembro!$B$28</f>
        <v>*</v>
      </c>
      <c r="Z45" s="11" t="str">
        <f>[41]Dezembro!$B$29</f>
        <v>*</v>
      </c>
      <c r="AA45" s="11" t="str">
        <f>[41]Dezembro!$B$30</f>
        <v>*</v>
      </c>
      <c r="AB45" s="11" t="str">
        <f>[41]Dezembro!$B$31</f>
        <v>*</v>
      </c>
      <c r="AC45" s="11" t="str">
        <f>[41]Dezembro!$B$32</f>
        <v>*</v>
      </c>
      <c r="AD45" s="11" t="str">
        <f>[41]Dezembro!$B$33</f>
        <v>*</v>
      </c>
      <c r="AE45" s="11" t="str">
        <f>[41]Dezembro!$B$34</f>
        <v>*</v>
      </c>
      <c r="AF45" s="11" t="str">
        <f>[41]Dezembro!$B$35</f>
        <v>*</v>
      </c>
      <c r="AG45" s="138" t="s">
        <v>226</v>
      </c>
    </row>
    <row r="46" spans="1:38" x14ac:dyDescent="0.2">
      <c r="A46" s="58" t="s">
        <v>19</v>
      </c>
      <c r="B46" s="11">
        <f>[42]Dezembro!$B$5</f>
        <v>27.133333333333329</v>
      </c>
      <c r="C46" s="11">
        <f>[42]Dezembro!$B$6</f>
        <v>27.984615384615385</v>
      </c>
      <c r="D46" s="11">
        <f>[42]Dezembro!$B$7</f>
        <v>23.655555555555559</v>
      </c>
      <c r="E46" s="11">
        <f>[42]Dezembro!$B$8</f>
        <v>21.400000000000002</v>
      </c>
      <c r="F46" s="11">
        <f>[42]Dezembro!$B$9</f>
        <v>23</v>
      </c>
      <c r="G46" s="11">
        <f>[42]Dezembro!$B$10</f>
        <v>23.807692307692307</v>
      </c>
      <c r="H46" s="11">
        <f>[42]Dezembro!$B$11</f>
        <v>26.671428571428574</v>
      </c>
      <c r="I46" s="11">
        <f>[42]Dezembro!$B$12</f>
        <v>28.84615384615385</v>
      </c>
      <c r="J46" s="11">
        <f>[42]Dezembro!$B$13</f>
        <v>29.869230769230764</v>
      </c>
      <c r="K46" s="11">
        <f>[42]Dezembro!$B$14</f>
        <v>29.976923076923075</v>
      </c>
      <c r="L46" s="11">
        <f>[42]Dezembro!$B$15</f>
        <v>29.1</v>
      </c>
      <c r="M46" s="11">
        <f>[42]Dezembro!$B$16</f>
        <v>30.566666666666666</v>
      </c>
      <c r="N46" s="11">
        <f>[42]Dezembro!$B$17</f>
        <v>30.414285714285711</v>
      </c>
      <c r="O46" s="11">
        <f>[42]Dezembro!$B$18</f>
        <v>24.55714285714286</v>
      </c>
      <c r="P46" s="11">
        <f>[42]Dezembro!$B$19</f>
        <v>27.721428571428572</v>
      </c>
      <c r="Q46" s="11">
        <f>[42]Dezembro!$B$20</f>
        <v>22.45</v>
      </c>
      <c r="R46" s="11">
        <f>[42]Dezembro!$B$21</f>
        <v>24.400000000000002</v>
      </c>
      <c r="S46" s="11">
        <f>[42]Dezembro!$B$22</f>
        <v>28.507692307692306</v>
      </c>
      <c r="T46" s="11">
        <f>[42]Dezembro!$B$23</f>
        <v>30.958333333333332</v>
      </c>
      <c r="U46" s="11">
        <f>[42]Dezembro!$B$24</f>
        <v>27.85</v>
      </c>
      <c r="V46" s="11">
        <f>[42]Dezembro!$B$25</f>
        <v>24.176923076923078</v>
      </c>
      <c r="W46" s="11">
        <f>[42]Dezembro!$B$26</f>
        <v>28.366666666666671</v>
      </c>
      <c r="X46" s="11">
        <f>[42]Dezembro!$B$27</f>
        <v>29.100000000000005</v>
      </c>
      <c r="Y46" s="11">
        <f>[42]Dezembro!$B$28</f>
        <v>29.633333333333336</v>
      </c>
      <c r="Z46" s="11">
        <f>[42]Dezembro!$B$29</f>
        <v>27.708333333333329</v>
      </c>
      <c r="AA46" s="11">
        <f>[42]Dezembro!$B$30</f>
        <v>28.533333333333331</v>
      </c>
      <c r="AB46" s="11">
        <f>[42]Dezembro!$B$31</f>
        <v>29.136363636363637</v>
      </c>
      <c r="AC46" s="11">
        <f>[42]Dezembro!$B$32</f>
        <v>25.030769230769234</v>
      </c>
      <c r="AD46" s="11">
        <f>[42]Dezembro!$B$33</f>
        <v>25.084615384615386</v>
      </c>
      <c r="AE46" s="11">
        <f>[42]Dezembro!$B$34</f>
        <v>26.941666666666663</v>
      </c>
      <c r="AF46" s="11">
        <f>[42]Dezembro!$B$35</f>
        <v>23.62142857142857</v>
      </c>
      <c r="AG46" s="93">
        <f t="shared" ref="AG46:AG49" si="7">AVERAGE(B46:AF46)</f>
        <v>26.974319855771469</v>
      </c>
      <c r="AH46" s="12" t="s">
        <v>47</v>
      </c>
      <c r="AI46" s="12" t="s">
        <v>47</v>
      </c>
      <c r="AK46" t="s">
        <v>47</v>
      </c>
    </row>
    <row r="47" spans="1:38" x14ac:dyDescent="0.2">
      <c r="A47" s="58" t="s">
        <v>31</v>
      </c>
      <c r="B47" s="11">
        <f>[43]Dezembro!$B$5</f>
        <v>27.204166666666666</v>
      </c>
      <c r="C47" s="11">
        <f>[43]Dezembro!$B$6</f>
        <v>28.037499999999998</v>
      </c>
      <c r="D47" s="11">
        <f>[43]Dezembro!$B$7</f>
        <v>27.045833333333334</v>
      </c>
      <c r="E47" s="11">
        <f>[43]Dezembro!$B$8</f>
        <v>26.200000000000003</v>
      </c>
      <c r="F47" s="11">
        <f>[43]Dezembro!$B$9</f>
        <v>22.845833333333331</v>
      </c>
      <c r="G47" s="11">
        <f>[43]Dezembro!$B$10</f>
        <v>24.287500000000005</v>
      </c>
      <c r="H47" s="11">
        <f>[43]Dezembro!$B$11</f>
        <v>23.354166666666668</v>
      </c>
      <c r="I47" s="11">
        <f>[43]Dezembro!$B$12</f>
        <v>25.008333333333329</v>
      </c>
      <c r="J47" s="11">
        <f>[43]Dezembro!$B$13</f>
        <v>26.287499999999994</v>
      </c>
      <c r="K47" s="11">
        <f>[43]Dezembro!$B$14</f>
        <v>26.708333333333329</v>
      </c>
      <c r="L47" s="11">
        <f>[43]Dezembro!$B$15</f>
        <v>25.308333333333334</v>
      </c>
      <c r="M47" s="11">
        <f>[43]Dezembro!$B$16</f>
        <v>26.912499999999998</v>
      </c>
      <c r="N47" s="11">
        <f>[43]Dezembro!$B$17</f>
        <v>27.633333333333326</v>
      </c>
      <c r="O47" s="11">
        <f>[43]Dezembro!$B$18</f>
        <v>23.795833333333334</v>
      </c>
      <c r="P47" s="11">
        <f>[43]Dezembro!$B$19</f>
        <v>25.512500000000003</v>
      </c>
      <c r="Q47" s="11">
        <f>[43]Dezembro!$B$20</f>
        <v>27.179166666666671</v>
      </c>
      <c r="R47" s="11">
        <f>[43]Dezembro!$B$21</f>
        <v>27.099999999999994</v>
      </c>
      <c r="S47" s="11">
        <f>[43]Dezembro!$B$22</f>
        <v>27.925000000000008</v>
      </c>
      <c r="T47" s="11">
        <f>[43]Dezembro!$B$23</f>
        <v>28.654166666666665</v>
      </c>
      <c r="U47" s="11">
        <f>[43]Dezembro!$B$24</f>
        <v>28.866666666666674</v>
      </c>
      <c r="V47" s="11">
        <f>[43]Dezembro!$B$25</f>
        <v>25.45</v>
      </c>
      <c r="W47" s="11">
        <f>[43]Dezembro!$B$26</f>
        <v>24.824999999999999</v>
      </c>
      <c r="X47" s="11">
        <f>[43]Dezembro!$B$27</f>
        <v>27.316666666666666</v>
      </c>
      <c r="Y47" s="11">
        <f>[43]Dezembro!$B$28</f>
        <v>27.8</v>
      </c>
      <c r="Z47" s="11">
        <f>[43]Dezembro!$B$29</f>
        <v>27.058333333333334</v>
      </c>
      <c r="AA47" s="11">
        <f>[43]Dezembro!$B$30</f>
        <v>25.704166666666655</v>
      </c>
      <c r="AB47" s="11">
        <f>[43]Dezembro!$B$31</f>
        <v>26.316666666666666</v>
      </c>
      <c r="AC47" s="11">
        <f>[43]Dezembro!$B$32</f>
        <v>27.720833333333335</v>
      </c>
      <c r="AD47" s="11">
        <f>[43]Dezembro!$B$33</f>
        <v>27.304166666666664</v>
      </c>
      <c r="AE47" s="11">
        <f>[43]Dezembro!$B$34</f>
        <v>25.354166666666661</v>
      </c>
      <c r="AF47" s="11">
        <f>[43]Dezembro!$B$35</f>
        <v>24.241666666666671</v>
      </c>
      <c r="AG47" s="93">
        <f t="shared" si="7"/>
        <v>26.288978494623656</v>
      </c>
      <c r="AK47" t="s">
        <v>47</v>
      </c>
    </row>
    <row r="48" spans="1:38" x14ac:dyDescent="0.2">
      <c r="A48" s="58" t="s">
        <v>44</v>
      </c>
      <c r="B48" s="11" t="str">
        <f>[44]Dezembro!$B$5</f>
        <v>*</v>
      </c>
      <c r="C48" s="11" t="str">
        <f>[44]Dezembro!$B$6</f>
        <v>*</v>
      </c>
      <c r="D48" s="11" t="str">
        <f>[44]Dezembro!$B$7</f>
        <v>*</v>
      </c>
      <c r="E48" s="11" t="str">
        <f>[44]Dezembro!$B$8</f>
        <v>*</v>
      </c>
      <c r="F48" s="11" t="str">
        <f>[44]Dezembro!$B$9</f>
        <v>*</v>
      </c>
      <c r="G48" s="11" t="str">
        <f>[44]Dezembro!$B$10</f>
        <v>*</v>
      </c>
      <c r="H48" s="11" t="str">
        <f>[44]Dezembro!$B$11</f>
        <v>*</v>
      </c>
      <c r="I48" s="11" t="str">
        <f>[44]Dezembro!$B$12</f>
        <v>*</v>
      </c>
      <c r="J48" s="11" t="str">
        <f>[44]Dezembro!$B$13</f>
        <v>*</v>
      </c>
      <c r="K48" s="11" t="str">
        <f>[44]Dezembro!$B$14</f>
        <v>*</v>
      </c>
      <c r="L48" s="11" t="str">
        <f>[44]Dezembro!$B$15</f>
        <v>*</v>
      </c>
      <c r="M48" s="11" t="str">
        <f>[44]Dezembro!$B$16</f>
        <v>*</v>
      </c>
      <c r="N48" s="11" t="str">
        <f>[44]Dezembro!$B$17</f>
        <v>*</v>
      </c>
      <c r="O48" s="11" t="str">
        <f>[44]Dezembro!$B$18</f>
        <v>*</v>
      </c>
      <c r="P48" s="11" t="str">
        <f>[44]Dezembro!$B$19</f>
        <v>*</v>
      </c>
      <c r="Q48" s="11" t="str">
        <f>[44]Dezembro!$B$20</f>
        <v>*</v>
      </c>
      <c r="R48" s="11" t="str">
        <f>[44]Dezembro!$B$21</f>
        <v>*</v>
      </c>
      <c r="S48" s="11" t="str">
        <f>[44]Dezembro!$B$22</f>
        <v>*</v>
      </c>
      <c r="T48" s="11" t="str">
        <f>[44]Dezembro!$B$23</f>
        <v>*</v>
      </c>
      <c r="U48" s="11" t="str">
        <f>[44]Dezembro!$B$24</f>
        <v>*</v>
      </c>
      <c r="V48" s="11" t="str">
        <f>[44]Dezembro!$B$25</f>
        <v>*</v>
      </c>
      <c r="W48" s="11" t="str">
        <f>[44]Dezembro!$B$26</f>
        <v>*</v>
      </c>
      <c r="X48" s="11" t="str">
        <f>[44]Dezembro!$B$27</f>
        <v>*</v>
      </c>
      <c r="Y48" s="11" t="str">
        <f>[44]Dezembro!$B$28</f>
        <v>*</v>
      </c>
      <c r="Z48" s="11" t="str">
        <f>[44]Dezembro!$B$29</f>
        <v>*</v>
      </c>
      <c r="AA48" s="11" t="str">
        <f>[44]Dezembro!$B$30</f>
        <v>*</v>
      </c>
      <c r="AB48" s="11" t="str">
        <f>[44]Dezembro!$B$31</f>
        <v>*</v>
      </c>
      <c r="AC48" s="11" t="str">
        <f>[44]Dezembro!$B$32</f>
        <v>*</v>
      </c>
      <c r="AD48" s="11" t="str">
        <f>[44]Dezembro!$B$33</f>
        <v>*</v>
      </c>
      <c r="AE48" s="11" t="str">
        <f>[44]Dezembro!$B$34</f>
        <v>*</v>
      </c>
      <c r="AF48" s="11" t="str">
        <f>[44]Dezembro!$B$35</f>
        <v>*</v>
      </c>
      <c r="AG48" s="93" t="s">
        <v>226</v>
      </c>
      <c r="AH48" s="12" t="s">
        <v>47</v>
      </c>
      <c r="AI48" s="12" t="s">
        <v>47</v>
      </c>
    </row>
    <row r="49" spans="1:37" x14ac:dyDescent="0.2">
      <c r="A49" s="58" t="s">
        <v>20</v>
      </c>
      <c r="B49" s="11" t="str">
        <f>[45]Dezembro!$B$5</f>
        <v>*</v>
      </c>
      <c r="C49" s="11">
        <f>[45]Dezembro!$B$6</f>
        <v>31.95</v>
      </c>
      <c r="D49" s="11">
        <f>[45]Dezembro!$B$7</f>
        <v>27.345833333333335</v>
      </c>
      <c r="E49" s="11">
        <f>[45]Dezembro!$B$8</f>
        <v>26.345833333333335</v>
      </c>
      <c r="F49" s="11">
        <f>[45]Dezembro!$B$9</f>
        <v>27.054166666666664</v>
      </c>
      <c r="G49" s="11">
        <f>[45]Dezembro!$B$10</f>
        <v>25.904166666666665</v>
      </c>
      <c r="H49" s="11">
        <f>[45]Dezembro!$B$11</f>
        <v>25.033333333333331</v>
      </c>
      <c r="I49" s="11">
        <f>[45]Dezembro!$B$12</f>
        <v>26.479166666666661</v>
      </c>
      <c r="J49" s="11">
        <f>[45]Dezembro!$B$13</f>
        <v>28.512500000000003</v>
      </c>
      <c r="K49" s="11">
        <f>[45]Dezembro!$B$14</f>
        <v>28.691666666666663</v>
      </c>
      <c r="L49" s="11">
        <f>[45]Dezembro!$B$15</f>
        <v>25.670833333333334</v>
      </c>
      <c r="M49" s="11">
        <f>[45]Dezembro!$B$16</f>
        <v>25.779166666666665</v>
      </c>
      <c r="N49" s="11">
        <f>[45]Dezembro!$B$17</f>
        <v>27.287499999999994</v>
      </c>
      <c r="O49" s="11">
        <f>[45]Dezembro!$B$18</f>
        <v>25.529166666666665</v>
      </c>
      <c r="P49" s="11">
        <f>[45]Dezembro!$B$19</f>
        <v>27.408333333333335</v>
      </c>
      <c r="Q49" s="11">
        <f>[45]Dezembro!$B$20</f>
        <v>28.774999999999995</v>
      </c>
      <c r="R49" s="11">
        <f>[45]Dezembro!$B$21</f>
        <v>26.837499999999995</v>
      </c>
      <c r="S49" s="11">
        <f>[45]Dezembro!$B$22</f>
        <v>27.637500000000003</v>
      </c>
      <c r="T49" s="11">
        <f>[45]Dezembro!$B$23</f>
        <v>29.400000000000002</v>
      </c>
      <c r="U49" s="11">
        <f>[45]Dezembro!$B$24</f>
        <v>27.991666666666671</v>
      </c>
      <c r="V49" s="11">
        <f>[45]Dezembro!$B$25</f>
        <v>28.416666666666668</v>
      </c>
      <c r="W49" s="11">
        <f>[45]Dezembro!$B$26</f>
        <v>27.845833333333335</v>
      </c>
      <c r="X49" s="11">
        <f>[45]Dezembro!$B$27</f>
        <v>28.737499999999994</v>
      </c>
      <c r="Y49" s="11">
        <f>[45]Dezembro!$B$28</f>
        <v>29.179166666666674</v>
      </c>
      <c r="Z49" s="11">
        <f>[45]Dezembro!$B$29</f>
        <v>28.445833333333336</v>
      </c>
      <c r="AA49" s="11">
        <f>[45]Dezembro!$B$30</f>
        <v>28.645833333333325</v>
      </c>
      <c r="AB49" s="11">
        <f>[45]Dezembro!$B$31</f>
        <v>27.024999999999995</v>
      </c>
      <c r="AC49" s="11">
        <f>[45]Dezembro!$B$32</f>
        <v>24.92916666666666</v>
      </c>
      <c r="AD49" s="11">
        <f>[45]Dezembro!$B$33</f>
        <v>27.908333333333328</v>
      </c>
      <c r="AE49" s="11">
        <f>[45]Dezembro!$B$34</f>
        <v>26.708333333333329</v>
      </c>
      <c r="AF49" s="11">
        <f>[45]Dezembro!$B$35</f>
        <v>27.362500000000001</v>
      </c>
      <c r="AG49" s="93">
        <f t="shared" si="7"/>
        <v>27.494583333333324</v>
      </c>
      <c r="AI49" s="12" t="s">
        <v>47</v>
      </c>
    </row>
    <row r="50" spans="1:37" s="5" customFormat="1" ht="17.100000000000001" customHeight="1" x14ac:dyDescent="0.2">
      <c r="A50" s="59" t="s">
        <v>227</v>
      </c>
      <c r="B50" s="13">
        <f t="shared" ref="B50:AE50" si="8">AVERAGE(B5:B49)</f>
        <v>26.965382798573977</v>
      </c>
      <c r="C50" s="13">
        <f t="shared" si="8"/>
        <v>27.65231232314779</v>
      </c>
      <c r="D50" s="13">
        <f t="shared" si="8"/>
        <v>26.369233809221733</v>
      </c>
      <c r="E50" s="13">
        <f t="shared" si="8"/>
        <v>25.432746539175106</v>
      </c>
      <c r="F50" s="13">
        <f t="shared" si="8"/>
        <v>24.171658334117573</v>
      </c>
      <c r="G50" s="13">
        <f t="shared" si="8"/>
        <v>24.28837403021409</v>
      </c>
      <c r="H50" s="13">
        <f t="shared" si="8"/>
        <v>25.067634894867041</v>
      </c>
      <c r="I50" s="13">
        <f t="shared" si="8"/>
        <v>26.392553073220775</v>
      </c>
      <c r="J50" s="13">
        <f t="shared" si="8"/>
        <v>27.477718915387282</v>
      </c>
      <c r="K50" s="13">
        <f t="shared" si="8"/>
        <v>27.149813684741382</v>
      </c>
      <c r="L50" s="13">
        <f t="shared" si="8"/>
        <v>26.177472274102701</v>
      </c>
      <c r="M50" s="13">
        <f t="shared" si="8"/>
        <v>26.805657072860257</v>
      </c>
      <c r="N50" s="13">
        <f t="shared" si="8"/>
        <v>27.334898226773227</v>
      </c>
      <c r="O50" s="13">
        <f t="shared" si="8"/>
        <v>24.249743298321896</v>
      </c>
      <c r="P50" s="13">
        <f t="shared" si="8"/>
        <v>26.481227793945187</v>
      </c>
      <c r="Q50" s="13">
        <f t="shared" si="8"/>
        <v>26.458721340388006</v>
      </c>
      <c r="R50" s="13">
        <f t="shared" si="8"/>
        <v>25.712645382487104</v>
      </c>
      <c r="S50" s="13">
        <f t="shared" si="8"/>
        <v>27.274035553818166</v>
      </c>
      <c r="T50" s="13">
        <f t="shared" si="8"/>
        <v>28.523151709401709</v>
      </c>
      <c r="U50" s="13">
        <f t="shared" si="8"/>
        <v>28.524364083983645</v>
      </c>
      <c r="V50" s="13">
        <f t="shared" si="8"/>
        <v>25.785434437357519</v>
      </c>
      <c r="W50" s="13">
        <f t="shared" si="8"/>
        <v>26.437710129892409</v>
      </c>
      <c r="X50" s="13">
        <f t="shared" si="8"/>
        <v>27.672283558832476</v>
      </c>
      <c r="Y50" s="13">
        <f t="shared" si="8"/>
        <v>28.012310125771663</v>
      </c>
      <c r="Z50" s="13">
        <f t="shared" si="8"/>
        <v>27.524003623188399</v>
      </c>
      <c r="AA50" s="13">
        <f t="shared" si="8"/>
        <v>27.270195005611672</v>
      </c>
      <c r="AB50" s="13">
        <f t="shared" si="8"/>
        <v>27.37238668738669</v>
      </c>
      <c r="AC50" s="13">
        <f t="shared" si="8"/>
        <v>26.632046069201866</v>
      </c>
      <c r="AD50" s="13">
        <f t="shared" si="8"/>
        <v>26.071121691647051</v>
      </c>
      <c r="AE50" s="13">
        <f t="shared" si="8"/>
        <v>26.447786834396656</v>
      </c>
      <c r="AF50" s="13">
        <f t="shared" ref="AF50" si="9">AVERAGE(AF5:AF49)</f>
        <v>25.245962170013897</v>
      </c>
      <c r="AG50" s="92">
        <f>AVERAGE(AG5:AG49)</f>
        <v>26.722243726335495</v>
      </c>
      <c r="AI50" s="5" t="s">
        <v>47</v>
      </c>
      <c r="AJ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  <c r="AK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8" t="s">
        <v>97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88"/>
      <c r="AI52" s="1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9" t="s">
        <v>98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  <c r="AI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</row>
    <row r="59" spans="1:37" x14ac:dyDescent="0.2">
      <c r="AI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42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2" t="s">
        <v>47</v>
      </c>
      <c r="AK61" t="s">
        <v>47</v>
      </c>
    </row>
    <row r="62" spans="1:37" x14ac:dyDescent="0.2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2" t="s">
        <v>47</v>
      </c>
      <c r="W62" s="2" t="s">
        <v>47</v>
      </c>
    </row>
    <row r="63" spans="1:37" x14ac:dyDescent="0.2">
      <c r="Z63" s="2" t="s">
        <v>47</v>
      </c>
    </row>
    <row r="64" spans="1:37" x14ac:dyDescent="0.2">
      <c r="AB64" s="2" t="s">
        <v>47</v>
      </c>
    </row>
    <row r="65" spans="9:38" x14ac:dyDescent="0.2">
      <c r="AG65" s="7" t="s">
        <v>47</v>
      </c>
    </row>
    <row r="67" spans="9:38" x14ac:dyDescent="0.2">
      <c r="I67" s="2" t="s">
        <v>47</v>
      </c>
    </row>
    <row r="70" spans="9:38" x14ac:dyDescent="0.2">
      <c r="AE70" s="2" t="s">
        <v>47</v>
      </c>
    </row>
    <row r="72" spans="9:38" x14ac:dyDescent="0.2">
      <c r="AL72" s="12" t="s">
        <v>47</v>
      </c>
    </row>
  </sheetData>
  <sheetProtection password="C6EC" sheet="1" objects="1" scenarios="1"/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7"/>
  <sheetViews>
    <sheetView tabSelected="1" zoomScale="90" zoomScaleNormal="90" workbookViewId="0">
      <selection activeCell="AK74" sqref="AK74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7.140625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1" width="6" style="2" customWidth="1"/>
    <col min="12" max="12" width="6.5703125" style="2" customWidth="1"/>
    <col min="13" max="14" width="6.28515625" style="2" customWidth="1"/>
    <col min="15" max="15" width="6.5703125" style="2" customWidth="1"/>
    <col min="16" max="16" width="6" style="2" customWidth="1"/>
    <col min="17" max="17" width="7.28515625" style="2" customWidth="1"/>
    <col min="18" max="18" width="6.71093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7.285156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56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69"/>
    </row>
    <row r="2" spans="1:35" s="4" customFormat="1" ht="20.100000000000001" customHeight="1" x14ac:dyDescent="0.2">
      <c r="A2" s="159" t="s">
        <v>21</v>
      </c>
      <c r="B2" s="153" t="s">
        <v>235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69"/>
      <c r="AG2" s="154"/>
      <c r="AH2" s="154"/>
      <c r="AI2" s="105"/>
    </row>
    <row r="3" spans="1:35" s="5" customFormat="1" ht="20.100000000000001" customHeight="1" x14ac:dyDescent="0.2">
      <c r="A3" s="159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88">
        <v>30</v>
      </c>
      <c r="AF3" s="151">
        <v>31</v>
      </c>
      <c r="AG3" s="125" t="s">
        <v>39</v>
      </c>
      <c r="AH3" s="107" t="s">
        <v>37</v>
      </c>
      <c r="AI3" s="115" t="s">
        <v>225</v>
      </c>
    </row>
    <row r="4" spans="1:35" s="5" customFormat="1" ht="20.100000000000001" customHeigh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8"/>
      <c r="AF4" s="152"/>
      <c r="AG4" s="119" t="s">
        <v>35</v>
      </c>
      <c r="AH4" s="108" t="s">
        <v>35</v>
      </c>
      <c r="AI4" s="104" t="s">
        <v>35</v>
      </c>
    </row>
    <row r="5" spans="1:35" s="5" customFormat="1" x14ac:dyDescent="0.2">
      <c r="A5" s="58" t="s">
        <v>40</v>
      </c>
      <c r="B5" s="129">
        <f>[1]Dezembro!$K$5</f>
        <v>0</v>
      </c>
      <c r="C5" s="129">
        <f>[1]Dezembro!$K$6</f>
        <v>0</v>
      </c>
      <c r="D5" s="129">
        <f>[1]Dezembro!$K$7</f>
        <v>18</v>
      </c>
      <c r="E5" s="129">
        <f>[1]Dezembro!$K$8</f>
        <v>4</v>
      </c>
      <c r="F5" s="129">
        <f>[1]Dezembro!$K$9</f>
        <v>3.6000000000000005</v>
      </c>
      <c r="G5" s="129">
        <f>[1]Dezembro!$K$10</f>
        <v>0</v>
      </c>
      <c r="H5" s="129">
        <f>[1]Dezembro!$K$11</f>
        <v>0</v>
      </c>
      <c r="I5" s="129">
        <f>[1]Dezembro!$K$12</f>
        <v>0</v>
      </c>
      <c r="J5" s="129">
        <f>[1]Dezembro!$K$13</f>
        <v>0</v>
      </c>
      <c r="K5" s="129">
        <f>[1]Dezembro!$K$14</f>
        <v>2</v>
      </c>
      <c r="L5" s="129">
        <f>[1]Dezembro!$K$15</f>
        <v>0.2</v>
      </c>
      <c r="M5" s="129">
        <f>[1]Dezembro!$K$16</f>
        <v>0.4</v>
      </c>
      <c r="N5" s="129">
        <f>[1]Dezembro!$K$17</f>
        <v>3.4</v>
      </c>
      <c r="O5" s="129">
        <f>[1]Dezembro!$K$18</f>
        <v>0.2</v>
      </c>
      <c r="P5" s="129">
        <f>[1]Dezembro!$K$19</f>
        <v>24.799999999999997</v>
      </c>
      <c r="Q5" s="129">
        <f>[1]Dezembro!$K$20</f>
        <v>27.599999999999994</v>
      </c>
      <c r="R5" s="129">
        <f>[1]Dezembro!$K$21</f>
        <v>16.599999999999998</v>
      </c>
      <c r="S5" s="129">
        <f>[1]Dezembro!$K$22</f>
        <v>12.4</v>
      </c>
      <c r="T5" s="129">
        <f>[1]Dezembro!$K$23</f>
        <v>7.2</v>
      </c>
      <c r="U5" s="129">
        <f>[1]Dezembro!$K$24</f>
        <v>3.4000000000000004</v>
      </c>
      <c r="V5" s="129">
        <f>[1]Dezembro!$K$25</f>
        <v>0.4</v>
      </c>
      <c r="W5" s="129">
        <f>[1]Dezembro!$K$26</f>
        <v>0.6</v>
      </c>
      <c r="X5" s="129">
        <f>[1]Dezembro!$K$27</f>
        <v>0.6</v>
      </c>
      <c r="Y5" s="129">
        <f>[1]Dezembro!$K$28</f>
        <v>0</v>
      </c>
      <c r="Z5" s="129">
        <f>[1]Dezembro!$K$29</f>
        <v>0</v>
      </c>
      <c r="AA5" s="129">
        <f>[1]Dezembro!$K$30</f>
        <v>0</v>
      </c>
      <c r="AB5" s="129">
        <f>[1]Dezembro!$K$31</f>
        <v>0</v>
      </c>
      <c r="AC5" s="129">
        <f>[1]Dezembro!$K$32</f>
        <v>0</v>
      </c>
      <c r="AD5" s="129">
        <f>[1]Dezembro!$K$33</f>
        <v>0</v>
      </c>
      <c r="AE5" s="129">
        <f>[1]Dezembro!$K$34</f>
        <v>52.199999999999996</v>
      </c>
      <c r="AF5" s="129">
        <f>[1]Dezembro!$K$35</f>
        <v>0.2</v>
      </c>
      <c r="AG5" s="15">
        <f t="shared" ref="AG5" si="1">SUM(B5:AF5)</f>
        <v>177.79999999999998</v>
      </c>
      <c r="AH5" s="16">
        <f t="shared" ref="AH5" si="2">MAX(B5:AF5)</f>
        <v>52.199999999999996</v>
      </c>
      <c r="AI5" s="67">
        <f t="shared" ref="AI5" si="3">COUNTIF(B5:AF5,"=0,0")</f>
        <v>12</v>
      </c>
    </row>
    <row r="6" spans="1:35" x14ac:dyDescent="0.2">
      <c r="A6" s="58" t="s">
        <v>0</v>
      </c>
      <c r="B6" s="11" t="str">
        <f>[2]Dezembro!$K$5</f>
        <v>*</v>
      </c>
      <c r="C6" s="11" t="str">
        <f>[2]Dezembro!$K$6</f>
        <v>*</v>
      </c>
      <c r="D6" s="11" t="str">
        <f>[2]Dezembro!$K$7</f>
        <v>*</v>
      </c>
      <c r="E6" s="11" t="str">
        <f>[2]Dezembro!$K$8</f>
        <v>*</v>
      </c>
      <c r="F6" s="11" t="str">
        <f>[2]Dezembro!$K$9</f>
        <v>*</v>
      </c>
      <c r="G6" s="11" t="str">
        <f>[2]Dezembro!$K$10</f>
        <v>*</v>
      </c>
      <c r="H6" s="11" t="str">
        <f>[2]Dezembro!$K$11</f>
        <v>*</v>
      </c>
      <c r="I6" s="11" t="str">
        <f>[2]Dezembro!$K$12</f>
        <v>*</v>
      </c>
      <c r="J6" s="11" t="str">
        <f>[2]Dezembro!$K$13</f>
        <v>*</v>
      </c>
      <c r="K6" s="11" t="str">
        <f>[2]Dezembro!$K$14</f>
        <v>*</v>
      </c>
      <c r="L6" s="11" t="str">
        <f>[2]Dezembro!$K$15</f>
        <v>*</v>
      </c>
      <c r="M6" s="11" t="str">
        <f>[2]Dezembro!$K$16</f>
        <v>*</v>
      </c>
      <c r="N6" s="11" t="str">
        <f>[2]Dezembro!$K$17</f>
        <v>*</v>
      </c>
      <c r="O6" s="11" t="str">
        <f>[2]Dezembro!$K$18</f>
        <v>*</v>
      </c>
      <c r="P6" s="11" t="str">
        <f>[2]Dezembro!$K$19</f>
        <v>*</v>
      </c>
      <c r="Q6" s="11" t="str">
        <f>[2]Dezembro!$K$20</f>
        <v>*</v>
      </c>
      <c r="R6" s="11" t="str">
        <f>[2]Dezembro!$K$21</f>
        <v>*</v>
      </c>
      <c r="S6" s="11" t="str">
        <f>[2]Dezembro!$K$22</f>
        <v>*</v>
      </c>
      <c r="T6" s="11" t="str">
        <f>[2]Dezembro!$K$23</f>
        <v>*</v>
      </c>
      <c r="U6" s="11" t="str">
        <f>[2]Dezembro!$K$24</f>
        <v>*</v>
      </c>
      <c r="V6" s="11" t="str">
        <f>[2]Dezembro!$K$25</f>
        <v>*</v>
      </c>
      <c r="W6" s="11" t="str">
        <f>[2]Dezembro!$K$26</f>
        <v>*</v>
      </c>
      <c r="X6" s="11" t="str">
        <f>[2]Dezembro!$K$27</f>
        <v>*</v>
      </c>
      <c r="Y6" s="11" t="str">
        <f>[2]Dezembro!$K$28</f>
        <v>*</v>
      </c>
      <c r="Z6" s="11" t="str">
        <f>[2]Dezembro!$K$29</f>
        <v>*</v>
      </c>
      <c r="AA6" s="11" t="str">
        <f>[2]Dezembro!$K$30</f>
        <v>*</v>
      </c>
      <c r="AB6" s="11" t="str">
        <f>[2]Dezembro!$K$31</f>
        <v>*</v>
      </c>
      <c r="AC6" s="11" t="str">
        <f>[2]Dezembro!$K$32</f>
        <v>*</v>
      </c>
      <c r="AD6" s="11" t="str">
        <f>[2]Dezembro!$K$33</f>
        <v>*</v>
      </c>
      <c r="AE6" s="11" t="str">
        <f>[2]Dezembro!$K$34</f>
        <v>*</v>
      </c>
      <c r="AF6" s="11" t="str">
        <f>[2]Dezembro!$K$35</f>
        <v>*</v>
      </c>
      <c r="AG6" s="15" t="s">
        <v>226</v>
      </c>
      <c r="AH6" s="16" t="s">
        <v>226</v>
      </c>
      <c r="AI6" s="67" t="s">
        <v>226</v>
      </c>
    </row>
    <row r="7" spans="1:35" x14ac:dyDescent="0.2">
      <c r="A7" s="58" t="s">
        <v>104</v>
      </c>
      <c r="B7" s="11">
        <f>[3]Dezembro!$K$5</f>
        <v>14.8</v>
      </c>
      <c r="C7" s="11">
        <f>[3]Dezembro!$K$6</f>
        <v>0.8</v>
      </c>
      <c r="D7" s="11">
        <f>[3]Dezembro!$K$7</f>
        <v>13.4</v>
      </c>
      <c r="E7" s="11">
        <f>[3]Dezembro!$K$8</f>
        <v>9.7999999999999989</v>
      </c>
      <c r="F7" s="11">
        <f>[3]Dezembro!$K$9</f>
        <v>1</v>
      </c>
      <c r="G7" s="11">
        <f>[3]Dezembro!$K$10</f>
        <v>57</v>
      </c>
      <c r="H7" s="11">
        <f>[3]Dezembro!$K$11</f>
        <v>15</v>
      </c>
      <c r="I7" s="11">
        <f>[3]Dezembro!$K$12</f>
        <v>0</v>
      </c>
      <c r="J7" s="11">
        <f>[3]Dezembro!$K$13</f>
        <v>0</v>
      </c>
      <c r="K7" s="11">
        <f>[3]Dezembro!$K$14</f>
        <v>0</v>
      </c>
      <c r="L7" s="11">
        <f>[3]Dezembro!$K$15</f>
        <v>0</v>
      </c>
      <c r="M7" s="11">
        <f>[3]Dezembro!$K$16</f>
        <v>0</v>
      </c>
      <c r="N7" s="11">
        <f>[3]Dezembro!$K$17</f>
        <v>10.6</v>
      </c>
      <c r="O7" s="11">
        <f>[3]Dezembro!$K$18</f>
        <v>15.600000000000001</v>
      </c>
      <c r="P7" s="11">
        <f>[3]Dezembro!$K$19</f>
        <v>0</v>
      </c>
      <c r="Q7" s="11">
        <f>[3]Dezembro!$K$20</f>
        <v>5.2</v>
      </c>
      <c r="R7" s="11">
        <f>[3]Dezembro!$K$21</f>
        <v>1</v>
      </c>
      <c r="S7" s="11">
        <f>[3]Dezembro!$K$22</f>
        <v>0</v>
      </c>
      <c r="T7" s="11">
        <f>[3]Dezembro!$K$23</f>
        <v>0</v>
      </c>
      <c r="U7" s="11">
        <f>[3]Dezembro!$K$24</f>
        <v>0</v>
      </c>
      <c r="V7" s="11">
        <f>[3]Dezembro!$K$25</f>
        <v>0</v>
      </c>
      <c r="W7" s="11">
        <f>[3]Dezembro!$K$26</f>
        <v>0</v>
      </c>
      <c r="X7" s="11">
        <f>[3]Dezembro!$K$27</f>
        <v>0</v>
      </c>
      <c r="Y7" s="11">
        <f>[3]Dezembro!$K$28</f>
        <v>0</v>
      </c>
      <c r="Z7" s="11">
        <f>[3]Dezembro!$K$29</f>
        <v>0</v>
      </c>
      <c r="AA7" s="11">
        <f>[3]Dezembro!$K$30</f>
        <v>0</v>
      </c>
      <c r="AB7" s="11">
        <f>[3]Dezembro!$K$31</f>
        <v>21.2</v>
      </c>
      <c r="AC7" s="11">
        <f>[3]Dezembro!$K$32</f>
        <v>15.2</v>
      </c>
      <c r="AD7" s="11">
        <f>[3]Dezembro!$K$33</f>
        <v>1</v>
      </c>
      <c r="AE7" s="11">
        <f>[3]Dezembro!$K$34</f>
        <v>0.2</v>
      </c>
      <c r="AF7" s="11">
        <f>[3]Dezembro!$K$35</f>
        <v>39.200000000000003</v>
      </c>
      <c r="AG7" s="15">
        <f t="shared" ref="AG7" si="4">SUM(B7:AF7)</f>
        <v>220.99999999999994</v>
      </c>
      <c r="AH7" s="16">
        <f t="shared" ref="AH7" si="5">MAX(B7:AF7)</f>
        <v>57</v>
      </c>
      <c r="AI7" s="67">
        <f t="shared" ref="AI7" si="6">COUNTIF(B7:AF7,"=0,0")</f>
        <v>15</v>
      </c>
    </row>
    <row r="8" spans="1:35" x14ac:dyDescent="0.2">
      <c r="A8" s="58" t="s">
        <v>1</v>
      </c>
      <c r="B8" s="11" t="str">
        <f>[4]Dezembro!$K$5</f>
        <v>*</v>
      </c>
      <c r="C8" s="11" t="str">
        <f>[4]Dezembro!$K$6</f>
        <v>*</v>
      </c>
      <c r="D8" s="11" t="str">
        <f>[4]Dezembro!$K$7</f>
        <v>*</v>
      </c>
      <c r="E8" s="11" t="str">
        <f>[4]Dezembro!$K$8</f>
        <v>*</v>
      </c>
      <c r="F8" s="11" t="str">
        <f>[4]Dezembro!$K$9</f>
        <v>*</v>
      </c>
      <c r="G8" s="11" t="str">
        <f>[4]Dezembro!$K$10</f>
        <v>*</v>
      </c>
      <c r="H8" s="11" t="str">
        <f>[4]Dezembro!$K$11</f>
        <v>*</v>
      </c>
      <c r="I8" s="11" t="str">
        <f>[4]Dezembro!$K$12</f>
        <v>*</v>
      </c>
      <c r="J8" s="11" t="str">
        <f>[4]Dezembro!$K$13</f>
        <v>*</v>
      </c>
      <c r="K8" s="11" t="str">
        <f>[4]Dezembro!$K$14</f>
        <v>*</v>
      </c>
      <c r="L8" s="11" t="str">
        <f>[4]Dezembro!$K$15</f>
        <v>*</v>
      </c>
      <c r="M8" s="11" t="str">
        <f>[4]Dezembro!$K$16</f>
        <v>*</v>
      </c>
      <c r="N8" s="11" t="str">
        <f>[4]Dezembro!$K$17</f>
        <v>*</v>
      </c>
      <c r="O8" s="11" t="str">
        <f>[4]Dezembro!$K$18</f>
        <v>*</v>
      </c>
      <c r="P8" s="11" t="str">
        <f>[4]Dezembro!$K$19</f>
        <v>*</v>
      </c>
      <c r="Q8" s="11" t="str">
        <f>[4]Dezembro!$K$20</f>
        <v>*</v>
      </c>
      <c r="R8" s="11" t="str">
        <f>[4]Dezembro!$K$21</f>
        <v>*</v>
      </c>
      <c r="S8" s="11" t="str">
        <f>[4]Dezembro!$K$22</f>
        <v>*</v>
      </c>
      <c r="T8" s="11" t="str">
        <f>[4]Dezembro!$K$23</f>
        <v>*</v>
      </c>
      <c r="U8" s="11" t="str">
        <f>[4]Dezembro!$K$24</f>
        <v>*</v>
      </c>
      <c r="V8" s="11" t="str">
        <f>[4]Dezembro!$K$25</f>
        <v>*</v>
      </c>
      <c r="W8" s="11" t="str">
        <f>[4]Dezembro!$K$26</f>
        <v>*</v>
      </c>
      <c r="X8" s="11" t="str">
        <f>[4]Dezembro!$K$27</f>
        <v>*</v>
      </c>
      <c r="Y8" s="11" t="str">
        <f>[4]Dezembro!$K$28</f>
        <v>*</v>
      </c>
      <c r="Z8" s="11" t="str">
        <f>[4]Dezembro!$K$29</f>
        <v>*</v>
      </c>
      <c r="AA8" s="11" t="str">
        <f>[4]Dezembro!$K$30</f>
        <v>*</v>
      </c>
      <c r="AB8" s="11" t="str">
        <f>[4]Dezembro!$K$31</f>
        <v>*</v>
      </c>
      <c r="AC8" s="11" t="str">
        <f>[4]Dezembro!$K$32</f>
        <v>*</v>
      </c>
      <c r="AD8" s="11" t="str">
        <f>[4]Dezembro!$K$33</f>
        <v>*</v>
      </c>
      <c r="AE8" s="11">
        <f>[4]Dezembro!$K$34</f>
        <v>0</v>
      </c>
      <c r="AF8" s="11">
        <f>[4]Dezembro!$K$35</f>
        <v>0</v>
      </c>
      <c r="AG8" s="15">
        <f t="shared" ref="AG8" si="7">SUM(B8:AF8)</f>
        <v>0</v>
      </c>
      <c r="AH8" s="16">
        <f t="shared" ref="AH8" si="8">MAX(B8:AF8)</f>
        <v>0</v>
      </c>
      <c r="AI8" s="67">
        <f t="shared" ref="AI8" si="9">COUNTIF(B8:AF8,"=0,0")</f>
        <v>2</v>
      </c>
    </row>
    <row r="9" spans="1:35" x14ac:dyDescent="0.2">
      <c r="A9" s="58" t="s">
        <v>167</v>
      </c>
      <c r="B9" s="11">
        <f>[5]Dezembro!$K$5</f>
        <v>7</v>
      </c>
      <c r="C9" s="11">
        <f>[5]Dezembro!$K$6</f>
        <v>0</v>
      </c>
      <c r="D9" s="11">
        <f>[5]Dezembro!$K$7</f>
        <v>6</v>
      </c>
      <c r="E9" s="11">
        <f>[5]Dezembro!$K$8</f>
        <v>4.2</v>
      </c>
      <c r="F9" s="11">
        <f>[5]Dezembro!$K$9</f>
        <v>46.600000000000009</v>
      </c>
      <c r="G9" s="11">
        <f>[5]Dezembro!$K$10</f>
        <v>0.8</v>
      </c>
      <c r="H9" s="11">
        <f>[5]Dezembro!$K$11</f>
        <v>0</v>
      </c>
      <c r="I9" s="11">
        <f>[5]Dezembro!$K$12</f>
        <v>0</v>
      </c>
      <c r="J9" s="11">
        <f>[5]Dezembro!$K$13</f>
        <v>0</v>
      </c>
      <c r="K9" s="11">
        <f>[5]Dezembro!$K$14</f>
        <v>0</v>
      </c>
      <c r="L9" s="11">
        <f>[5]Dezembro!$K$15</f>
        <v>0</v>
      </c>
      <c r="M9" s="11">
        <f>[5]Dezembro!$K$16</f>
        <v>0</v>
      </c>
      <c r="N9" s="11">
        <f>[5]Dezembro!$K$17</f>
        <v>0</v>
      </c>
      <c r="O9" s="11">
        <f>[5]Dezembro!$K$18</f>
        <v>43</v>
      </c>
      <c r="P9" s="11">
        <f>[5]Dezembro!$K$19</f>
        <v>0.2</v>
      </c>
      <c r="Q9" s="11">
        <f>[5]Dezembro!$K$20</f>
        <v>53.2</v>
      </c>
      <c r="R9" s="11">
        <f>[5]Dezembro!$K$21</f>
        <v>7</v>
      </c>
      <c r="S9" s="11">
        <f>[5]Dezembro!$K$22</f>
        <v>0</v>
      </c>
      <c r="T9" s="11">
        <f>[5]Dezembro!$K$23</f>
        <v>0</v>
      </c>
      <c r="U9" s="11">
        <f>[5]Dezembro!$K$24</f>
        <v>1.4</v>
      </c>
      <c r="V9" s="11">
        <f>[5]Dezembro!$K$25</f>
        <v>17.599999999999998</v>
      </c>
      <c r="W9" s="11">
        <f>[5]Dezembro!$K$26</f>
        <v>0</v>
      </c>
      <c r="X9" s="11">
        <f>[5]Dezembro!$K$27</f>
        <v>0</v>
      </c>
      <c r="Y9" s="11">
        <f>[5]Dezembro!$K$28</f>
        <v>0</v>
      </c>
      <c r="Z9" s="11">
        <f>[5]Dezembro!$K$29</f>
        <v>0</v>
      </c>
      <c r="AA9" s="11">
        <f>[5]Dezembro!$K$30</f>
        <v>0</v>
      </c>
      <c r="AB9" s="11">
        <f>[5]Dezembro!$K$31</f>
        <v>19</v>
      </c>
      <c r="AC9" s="11">
        <f>[5]Dezembro!$K$32</f>
        <v>0.6</v>
      </c>
      <c r="AD9" s="11">
        <f>[5]Dezembro!$K$33</f>
        <v>0</v>
      </c>
      <c r="AE9" s="11">
        <f>[5]Dezembro!$K$34</f>
        <v>0.8</v>
      </c>
      <c r="AF9" s="11">
        <f>[5]Dezembro!$K$35</f>
        <v>11.799999999999999</v>
      </c>
      <c r="AG9" s="15">
        <f t="shared" ref="AG9" si="10">SUM(B9:AF9)</f>
        <v>219.20000000000002</v>
      </c>
      <c r="AH9" s="16">
        <f t="shared" ref="AH9" si="11">MAX(B9:AF9)</f>
        <v>53.2</v>
      </c>
      <c r="AI9" s="67">
        <f t="shared" ref="AI9" si="12">COUNTIF(B9:AF9,"=0,0")</f>
        <v>16</v>
      </c>
    </row>
    <row r="10" spans="1:35" x14ac:dyDescent="0.2">
      <c r="A10" s="58" t="s">
        <v>111</v>
      </c>
      <c r="B10" s="11" t="str">
        <f>[6]Dezembro!$K$5</f>
        <v>*</v>
      </c>
      <c r="C10" s="11" t="str">
        <f>[6]Dezembro!$K$6</f>
        <v>*</v>
      </c>
      <c r="D10" s="11" t="str">
        <f>[6]Dezembro!$K$7</f>
        <v>*</v>
      </c>
      <c r="E10" s="11" t="str">
        <f>[6]Dezembro!$K$8</f>
        <v>*</v>
      </c>
      <c r="F10" s="11" t="str">
        <f>[6]Dezembro!$K$9</f>
        <v>*</v>
      </c>
      <c r="G10" s="11" t="str">
        <f>[6]Dezembro!$K$10</f>
        <v>*</v>
      </c>
      <c r="H10" s="11" t="str">
        <f>[6]Dezembro!$K$11</f>
        <v>*</v>
      </c>
      <c r="I10" s="11" t="str">
        <f>[6]Dezembro!$K$12</f>
        <v>*</v>
      </c>
      <c r="J10" s="11" t="str">
        <f>[6]Dezembro!$K$13</f>
        <v>*</v>
      </c>
      <c r="K10" s="11" t="str">
        <f>[6]Dezembro!$K$14</f>
        <v>*</v>
      </c>
      <c r="L10" s="11" t="str">
        <f>[6]Dezembro!$K$15</f>
        <v>*</v>
      </c>
      <c r="M10" s="11" t="str">
        <f>[6]Dezembro!$K$16</f>
        <v>*</v>
      </c>
      <c r="N10" s="11" t="str">
        <f>[6]Dezembro!$K$17</f>
        <v>*</v>
      </c>
      <c r="O10" s="11" t="str">
        <f>[6]Dezembro!$K$18</f>
        <v>*</v>
      </c>
      <c r="P10" s="11" t="str">
        <f>[6]Dezembro!$K$19</f>
        <v>*</v>
      </c>
      <c r="Q10" s="11" t="str">
        <f>[6]Dezembro!$K$20</f>
        <v>*</v>
      </c>
      <c r="R10" s="11" t="str">
        <f>[6]Dezembro!$K$21</f>
        <v>*</v>
      </c>
      <c r="S10" s="11" t="str">
        <f>[6]Dezembro!$K$22</f>
        <v>*</v>
      </c>
      <c r="T10" s="11" t="str">
        <f>[6]Dezembro!$K$23</f>
        <v>*</v>
      </c>
      <c r="U10" s="11" t="str">
        <f>[6]Dezembro!$K$24</f>
        <v>*</v>
      </c>
      <c r="V10" s="11" t="str">
        <f>[6]Dezembro!$K$25</f>
        <v>*</v>
      </c>
      <c r="W10" s="11" t="str">
        <f>[6]Dezembro!$K$26</f>
        <v>*</v>
      </c>
      <c r="X10" s="11" t="str">
        <f>[6]Dezembro!$K$27</f>
        <v>*</v>
      </c>
      <c r="Y10" s="11" t="str">
        <f>[6]Dezembro!$K$28</f>
        <v>*</v>
      </c>
      <c r="Z10" s="11" t="str">
        <f>[6]Dezembro!$K$29</f>
        <v>*</v>
      </c>
      <c r="AA10" s="11" t="str">
        <f>[6]Dezembro!$K$30</f>
        <v>*</v>
      </c>
      <c r="AB10" s="11" t="str">
        <f>[6]Dezembro!$K$31</f>
        <v>*</v>
      </c>
      <c r="AC10" s="11" t="str">
        <f>[6]Dezembro!$K$32</f>
        <v>*</v>
      </c>
      <c r="AD10" s="11" t="str">
        <f>[6]Dezembro!$K$33</f>
        <v>*</v>
      </c>
      <c r="AE10" s="11" t="str">
        <f>[6]Dezembro!$K$34</f>
        <v>*</v>
      </c>
      <c r="AF10" s="11" t="str">
        <f>[6]Dezembro!$K$35</f>
        <v>*</v>
      </c>
      <c r="AG10" s="14" t="s">
        <v>226</v>
      </c>
      <c r="AH10" s="141" t="s">
        <v>226</v>
      </c>
      <c r="AI10" s="67" t="s">
        <v>226</v>
      </c>
    </row>
    <row r="11" spans="1:35" x14ac:dyDescent="0.2">
      <c r="A11" s="58" t="s">
        <v>64</v>
      </c>
      <c r="B11" s="11" t="str">
        <f>[7]Dezembro!$K$5</f>
        <v>*</v>
      </c>
      <c r="C11" s="11" t="str">
        <f>[7]Dezembro!$K$6</f>
        <v>*</v>
      </c>
      <c r="D11" s="11" t="str">
        <f>[7]Dezembro!$K$7</f>
        <v>*</v>
      </c>
      <c r="E11" s="11" t="str">
        <f>[7]Dezembro!$K$8</f>
        <v>*</v>
      </c>
      <c r="F11" s="11" t="str">
        <f>[7]Dezembro!$K$9</f>
        <v>*</v>
      </c>
      <c r="G11" s="11" t="str">
        <f>[7]Dezembro!$K$10</f>
        <v>*</v>
      </c>
      <c r="H11" s="11" t="str">
        <f>[7]Dezembro!$K$11</f>
        <v>*</v>
      </c>
      <c r="I11" s="11" t="str">
        <f>[7]Dezembro!$K$12</f>
        <v>*</v>
      </c>
      <c r="J11" s="11" t="str">
        <f>[7]Dezembro!$K$13</f>
        <v>*</v>
      </c>
      <c r="K11" s="11" t="str">
        <f>[7]Dezembro!$K$14</f>
        <v>*</v>
      </c>
      <c r="L11" s="11" t="str">
        <f>[7]Dezembro!$K$15</f>
        <v>*</v>
      </c>
      <c r="M11" s="11" t="str">
        <f>[7]Dezembro!$K$16</f>
        <v>*</v>
      </c>
      <c r="N11" s="11" t="str">
        <f>[7]Dezembro!$K$17</f>
        <v>*</v>
      </c>
      <c r="O11" s="11" t="str">
        <f>[7]Dezembro!$K$18</f>
        <v>*</v>
      </c>
      <c r="P11" s="11" t="str">
        <f>[7]Dezembro!$K$19</f>
        <v>*</v>
      </c>
      <c r="Q11" s="11" t="str">
        <f>[7]Dezembro!$K$20</f>
        <v>*</v>
      </c>
      <c r="R11" s="11" t="str">
        <f>[7]Dezembro!$K$21</f>
        <v>*</v>
      </c>
      <c r="S11" s="11" t="str">
        <f>[7]Dezembro!$K$22</f>
        <v>*</v>
      </c>
      <c r="T11" s="11" t="str">
        <f>[7]Dezembro!$K$23</f>
        <v>*</v>
      </c>
      <c r="U11" s="11" t="str">
        <f>[7]Dezembro!$K$24</f>
        <v>*</v>
      </c>
      <c r="V11" s="11" t="str">
        <f>[7]Dezembro!$K$25</f>
        <v>*</v>
      </c>
      <c r="W11" s="11" t="str">
        <f>[7]Dezembro!$K$26</f>
        <v>*</v>
      </c>
      <c r="X11" s="11" t="str">
        <f>[7]Dezembro!$K$27</f>
        <v>*</v>
      </c>
      <c r="Y11" s="11" t="str">
        <f>[7]Dezembro!$K$28</f>
        <v>*</v>
      </c>
      <c r="Z11" s="11" t="str">
        <f>[7]Dezembro!$K$29</f>
        <v>*</v>
      </c>
      <c r="AA11" s="11" t="str">
        <f>[7]Dezembro!$K$30</f>
        <v>*</v>
      </c>
      <c r="AB11" s="11" t="str">
        <f>[7]Dezembro!$K$31</f>
        <v>*</v>
      </c>
      <c r="AC11" s="11" t="str">
        <f>[7]Dezembro!$K$32</f>
        <v>*</v>
      </c>
      <c r="AD11" s="11" t="str">
        <f>[7]Dezembro!$K$33</f>
        <v>*</v>
      </c>
      <c r="AE11" s="11" t="str">
        <f>[7]Dezembro!$K$34</f>
        <v>*</v>
      </c>
      <c r="AF11" s="11" t="str">
        <f>[7]Dezembro!$K$35</f>
        <v>*</v>
      </c>
      <c r="AG11" s="14" t="s">
        <v>226</v>
      </c>
      <c r="AH11" s="141" t="s">
        <v>226</v>
      </c>
      <c r="AI11" s="67" t="s">
        <v>226</v>
      </c>
    </row>
    <row r="12" spans="1:35" x14ac:dyDescent="0.2">
      <c r="A12" s="58" t="s">
        <v>41</v>
      </c>
      <c r="B12" s="11" t="str">
        <f>[8]Dezembro!$K$5</f>
        <v>*</v>
      </c>
      <c r="C12" s="11" t="str">
        <f>[8]Dezembro!$K$6</f>
        <v>*</v>
      </c>
      <c r="D12" s="11" t="str">
        <f>[8]Dezembro!$K$7</f>
        <v>*</v>
      </c>
      <c r="E12" s="11" t="str">
        <f>[8]Dezembro!$K$8</f>
        <v>*</v>
      </c>
      <c r="F12" s="11" t="str">
        <f>[8]Dezembro!$K$9</f>
        <v>*</v>
      </c>
      <c r="G12" s="11" t="str">
        <f>[8]Dezembro!$K$10</f>
        <v>*</v>
      </c>
      <c r="H12" s="11" t="str">
        <f>[8]Dezembro!$K$11</f>
        <v>*</v>
      </c>
      <c r="I12" s="11" t="str">
        <f>[8]Dezembro!$K$12</f>
        <v>*</v>
      </c>
      <c r="J12" s="11" t="str">
        <f>[8]Dezembro!$K$13</f>
        <v>*</v>
      </c>
      <c r="K12" s="11" t="str">
        <f>[8]Dezembro!$K$14</f>
        <v>*</v>
      </c>
      <c r="L12" s="11" t="str">
        <f>[8]Dezembro!$K$15</f>
        <v>*</v>
      </c>
      <c r="M12" s="11" t="str">
        <f>[8]Dezembro!$K$16</f>
        <v>*</v>
      </c>
      <c r="N12" s="11" t="str">
        <f>[8]Dezembro!$K$17</f>
        <v>*</v>
      </c>
      <c r="O12" s="11" t="str">
        <f>[8]Dezembro!$K$18</f>
        <v>*</v>
      </c>
      <c r="P12" s="11" t="str">
        <f>[8]Dezembro!$K$19</f>
        <v>*</v>
      </c>
      <c r="Q12" s="11" t="str">
        <f>[8]Dezembro!$K$20</f>
        <v>*</v>
      </c>
      <c r="R12" s="11" t="str">
        <f>[8]Dezembro!$K$21</f>
        <v>*</v>
      </c>
      <c r="S12" s="11" t="str">
        <f>[8]Dezembro!$K$22</f>
        <v>*</v>
      </c>
      <c r="T12" s="11" t="str">
        <f>[8]Dezembro!$K$23</f>
        <v>*</v>
      </c>
      <c r="U12" s="11" t="str">
        <f>[8]Dezembro!$K$24</f>
        <v>*</v>
      </c>
      <c r="V12" s="11" t="str">
        <f>[8]Dezembro!$K$25</f>
        <v>*</v>
      </c>
      <c r="W12" s="11" t="str">
        <f>[8]Dezembro!$K$26</f>
        <v>*</v>
      </c>
      <c r="X12" s="11" t="str">
        <f>[8]Dezembro!$K$27</f>
        <v>*</v>
      </c>
      <c r="Y12" s="11" t="str">
        <f>[8]Dezembro!$K$28</f>
        <v>*</v>
      </c>
      <c r="Z12" s="11" t="str">
        <f>[8]Dezembro!$K$29</f>
        <v>*</v>
      </c>
      <c r="AA12" s="11" t="str">
        <f>[8]Dezembro!$K$30</f>
        <v>*</v>
      </c>
      <c r="AB12" s="11" t="str">
        <f>[8]Dezembro!$K$31</f>
        <v>*</v>
      </c>
      <c r="AC12" s="11" t="str">
        <f>[8]Dezembro!$K$32</f>
        <v>*</v>
      </c>
      <c r="AD12" s="11" t="str">
        <f>[8]Dezembro!$K$33</f>
        <v>*</v>
      </c>
      <c r="AE12" s="11" t="str">
        <f>[8]Dezembro!$K$34</f>
        <v>*</v>
      </c>
      <c r="AF12" s="11" t="str">
        <f>[8]Dezembro!$K$35</f>
        <v>*</v>
      </c>
      <c r="AG12" s="14" t="s">
        <v>226</v>
      </c>
      <c r="AH12" s="141" t="s">
        <v>226</v>
      </c>
      <c r="AI12" s="67" t="s">
        <v>226</v>
      </c>
    </row>
    <row r="13" spans="1:35" x14ac:dyDescent="0.2">
      <c r="A13" s="58" t="s">
        <v>114</v>
      </c>
      <c r="B13" s="11">
        <f>[9]Dezembro!$K$5</f>
        <v>0</v>
      </c>
      <c r="C13" s="11">
        <f>[9]Dezembro!$K$6</f>
        <v>0</v>
      </c>
      <c r="D13" s="11">
        <f>[9]Dezembro!$K$7</f>
        <v>2.6</v>
      </c>
      <c r="E13" s="11">
        <f>[9]Dezembro!$K$8</f>
        <v>0.2</v>
      </c>
      <c r="F13" s="11">
        <f>[9]Dezembro!$K$9</f>
        <v>68.8</v>
      </c>
      <c r="G13" s="11">
        <f>[9]Dezembro!$K$10</f>
        <v>1.6</v>
      </c>
      <c r="H13" s="11">
        <f>[9]Dezembro!$K$11</f>
        <v>0</v>
      </c>
      <c r="I13" s="11">
        <f>[9]Dezembro!$K$12</f>
        <v>0</v>
      </c>
      <c r="J13" s="11">
        <f>[9]Dezembro!$K$13</f>
        <v>0</v>
      </c>
      <c r="K13" s="11">
        <f>[9]Dezembro!$K$14</f>
        <v>0</v>
      </c>
      <c r="L13" s="11">
        <f>[9]Dezembro!$K$15</f>
        <v>0</v>
      </c>
      <c r="M13" s="11">
        <f>[9]Dezembro!$K$16</f>
        <v>0</v>
      </c>
      <c r="N13" s="11">
        <f>[9]Dezembro!$K$17</f>
        <v>0</v>
      </c>
      <c r="O13" s="11">
        <f>[9]Dezembro!$K$18</f>
        <v>67.800000000000011</v>
      </c>
      <c r="P13" s="11">
        <f>[9]Dezembro!$K$19</f>
        <v>0</v>
      </c>
      <c r="Q13" s="11">
        <f>[9]Dezembro!$K$20</f>
        <v>0</v>
      </c>
      <c r="R13" s="11">
        <f>[9]Dezembro!$K$21</f>
        <v>0</v>
      </c>
      <c r="S13" s="11">
        <f>[9]Dezembro!$K$22</f>
        <v>0</v>
      </c>
      <c r="T13" s="11">
        <f>[9]Dezembro!$K$23</f>
        <v>0</v>
      </c>
      <c r="U13" s="11">
        <f>[9]Dezembro!$K$24</f>
        <v>0</v>
      </c>
      <c r="V13" s="11">
        <f>[9]Dezembro!$K$25</f>
        <v>0</v>
      </c>
      <c r="W13" s="11">
        <f>[9]Dezembro!$K$26</f>
        <v>0</v>
      </c>
      <c r="X13" s="11">
        <f>[9]Dezembro!$K$27</f>
        <v>0</v>
      </c>
      <c r="Y13" s="11">
        <f>[9]Dezembro!$K$28</f>
        <v>0</v>
      </c>
      <c r="Z13" s="11">
        <f>[9]Dezembro!$K$29</f>
        <v>0</v>
      </c>
      <c r="AA13" s="11">
        <f>[9]Dezembro!$K$30</f>
        <v>0</v>
      </c>
      <c r="AB13" s="11">
        <f>[9]Dezembro!$K$31</f>
        <v>0</v>
      </c>
      <c r="AC13" s="11">
        <f>[9]Dezembro!$K$32</f>
        <v>0</v>
      </c>
      <c r="AD13" s="11">
        <f>[9]Dezembro!$K$33</f>
        <v>0</v>
      </c>
      <c r="AE13" s="11">
        <f>[9]Dezembro!$K$34</f>
        <v>0</v>
      </c>
      <c r="AF13" s="11">
        <f>[9]Dezembro!$K$35</f>
        <v>0</v>
      </c>
      <c r="AG13" s="15">
        <f t="shared" ref="AG13" si="13">SUM(B13:AF13)</f>
        <v>141</v>
      </c>
      <c r="AH13" s="16">
        <f t="shared" ref="AH13" si="14">MAX(B13:AF13)</f>
        <v>68.8</v>
      </c>
      <c r="AI13" s="67">
        <f t="shared" ref="AI13" si="15">COUNTIF(B13:AF13,"=0,0")</f>
        <v>26</v>
      </c>
    </row>
    <row r="14" spans="1:35" x14ac:dyDescent="0.2">
      <c r="A14" s="58" t="s">
        <v>118</v>
      </c>
      <c r="B14" s="11" t="str">
        <f>[10]Dezembro!$K$5</f>
        <v>*</v>
      </c>
      <c r="C14" s="11" t="str">
        <f>[10]Dezembro!$K$6</f>
        <v>*</v>
      </c>
      <c r="D14" s="11" t="str">
        <f>[10]Dezembro!$K$7</f>
        <v>*</v>
      </c>
      <c r="E14" s="11" t="str">
        <f>[10]Dezembro!$K$8</f>
        <v>*</v>
      </c>
      <c r="F14" s="11" t="str">
        <f>[10]Dezembro!$K$9</f>
        <v>*</v>
      </c>
      <c r="G14" s="11" t="str">
        <f>[10]Dezembro!$K$10</f>
        <v>*</v>
      </c>
      <c r="H14" s="11" t="str">
        <f>[10]Dezembro!$K$11</f>
        <v>*</v>
      </c>
      <c r="I14" s="11" t="str">
        <f>[10]Dezembro!$K$12</f>
        <v>*</v>
      </c>
      <c r="J14" s="11" t="str">
        <f>[10]Dezembro!$K$13</f>
        <v>*</v>
      </c>
      <c r="K14" s="11" t="str">
        <f>[10]Dezembro!$K$14</f>
        <v>*</v>
      </c>
      <c r="L14" s="11" t="str">
        <f>[10]Dezembro!$K$15</f>
        <v>*</v>
      </c>
      <c r="M14" s="11" t="str">
        <f>[10]Dezembro!$K$16</f>
        <v>*</v>
      </c>
      <c r="N14" s="11" t="str">
        <f>[10]Dezembro!$K$17</f>
        <v>*</v>
      </c>
      <c r="O14" s="11" t="str">
        <f>[10]Dezembro!$K$18</f>
        <v>*</v>
      </c>
      <c r="P14" s="11" t="str">
        <f>[10]Dezembro!$K$19</f>
        <v>*</v>
      </c>
      <c r="Q14" s="11" t="str">
        <f>[10]Dezembro!$K$20</f>
        <v>*</v>
      </c>
      <c r="R14" s="11" t="str">
        <f>[10]Dezembro!$K$21</f>
        <v>*</v>
      </c>
      <c r="S14" s="11" t="str">
        <f>[10]Dezembro!$K$22</f>
        <v>*</v>
      </c>
      <c r="T14" s="11" t="str">
        <f>[10]Dezembro!$K$23</f>
        <v>*</v>
      </c>
      <c r="U14" s="11" t="str">
        <f>[10]Dezembro!$K$24</f>
        <v>*</v>
      </c>
      <c r="V14" s="11" t="str">
        <f>[10]Dezembro!$K$25</f>
        <v>*</v>
      </c>
      <c r="W14" s="11" t="str">
        <f>[10]Dezembro!$K$26</f>
        <v>*</v>
      </c>
      <c r="X14" s="11" t="str">
        <f>[10]Dezembro!$K$27</f>
        <v>*</v>
      </c>
      <c r="Y14" s="11" t="str">
        <f>[10]Dezembro!$K$28</f>
        <v>*</v>
      </c>
      <c r="Z14" s="11" t="str">
        <f>[10]Dezembro!$K$29</f>
        <v>*</v>
      </c>
      <c r="AA14" s="11" t="str">
        <f>[10]Dezembro!$K$30</f>
        <v>*</v>
      </c>
      <c r="AB14" s="11" t="str">
        <f>[10]Dezembro!$K$31</f>
        <v>*</v>
      </c>
      <c r="AC14" s="11" t="str">
        <f>[10]Dezembro!$K$32</f>
        <v>*</v>
      </c>
      <c r="AD14" s="11" t="str">
        <f>[10]Dezembro!$K$33</f>
        <v>*</v>
      </c>
      <c r="AE14" s="11" t="str">
        <f>[10]Dezembro!$K$34</f>
        <v>*</v>
      </c>
      <c r="AF14" s="11" t="str">
        <f>[10]Dezembro!$K$35</f>
        <v>*</v>
      </c>
      <c r="AG14" s="14" t="s">
        <v>226</v>
      </c>
      <c r="AH14" s="141" t="s">
        <v>226</v>
      </c>
      <c r="AI14" s="67" t="s">
        <v>226</v>
      </c>
    </row>
    <row r="15" spans="1:35" x14ac:dyDescent="0.2">
      <c r="A15" s="58" t="s">
        <v>121</v>
      </c>
      <c r="B15" s="11">
        <f>[11]Dezembro!$K$5</f>
        <v>3</v>
      </c>
      <c r="C15" s="11">
        <f>[11]Dezembro!$K$6</f>
        <v>0</v>
      </c>
      <c r="D15" s="11">
        <f>[11]Dezembro!$K$7</f>
        <v>22.2</v>
      </c>
      <c r="E15" s="11">
        <f>[11]Dezembro!$K$8</f>
        <v>0.2</v>
      </c>
      <c r="F15" s="11">
        <f>[11]Dezembro!$K$9</f>
        <v>12.6</v>
      </c>
      <c r="G15" s="11">
        <f>[11]Dezembro!$K$10</f>
        <v>6.6</v>
      </c>
      <c r="H15" s="11">
        <f>[11]Dezembro!$K$11</f>
        <v>8.8000000000000007</v>
      </c>
      <c r="I15" s="11">
        <f>[11]Dezembro!$K$12</f>
        <v>0.2</v>
      </c>
      <c r="J15" s="11">
        <f>[11]Dezembro!$K$13</f>
        <v>0</v>
      </c>
      <c r="K15" s="11">
        <f>[11]Dezembro!$K$14</f>
        <v>0</v>
      </c>
      <c r="L15" s="11">
        <f>[11]Dezembro!$K$15</f>
        <v>0</v>
      </c>
      <c r="M15" s="11">
        <f>[11]Dezembro!$K$16</f>
        <v>0</v>
      </c>
      <c r="N15" s="11">
        <f>[11]Dezembro!$K$17</f>
        <v>0</v>
      </c>
      <c r="O15" s="11">
        <f>[11]Dezembro!$K$18</f>
        <v>13.399999999999999</v>
      </c>
      <c r="P15" s="11">
        <f>[11]Dezembro!$K$19</f>
        <v>0</v>
      </c>
      <c r="Q15" s="11">
        <f>[11]Dezembro!$K$20</f>
        <v>8.1999999999999993</v>
      </c>
      <c r="R15" s="11">
        <f>[11]Dezembro!$K$21</f>
        <v>27.999999999999996</v>
      </c>
      <c r="S15" s="11">
        <f>[11]Dezembro!$K$22</f>
        <v>0.2</v>
      </c>
      <c r="T15" s="11">
        <f>[11]Dezembro!$K$23</f>
        <v>0</v>
      </c>
      <c r="U15" s="11">
        <f>[11]Dezembro!$K$24</f>
        <v>0</v>
      </c>
      <c r="V15" s="11">
        <f>[11]Dezembro!$K$25</f>
        <v>12.4</v>
      </c>
      <c r="W15" s="11">
        <f>[11]Dezembro!$K$26</f>
        <v>0</v>
      </c>
      <c r="X15" s="11">
        <f>[11]Dezembro!$K$27</f>
        <v>0</v>
      </c>
      <c r="Y15" s="11">
        <f>[11]Dezembro!$K$28</f>
        <v>0</v>
      </c>
      <c r="Z15" s="11">
        <f>[11]Dezembro!$K$29</f>
        <v>0</v>
      </c>
      <c r="AA15" s="11">
        <f>[11]Dezembro!$K$30</f>
        <v>0</v>
      </c>
      <c r="AB15" s="11">
        <f>[11]Dezembro!$K$31</f>
        <v>0</v>
      </c>
      <c r="AC15" s="11">
        <f>[11]Dezembro!$K$32</f>
        <v>0.2</v>
      </c>
      <c r="AD15" s="11">
        <f>[11]Dezembro!$K$33</f>
        <v>0.4</v>
      </c>
      <c r="AE15" s="11">
        <f>[11]Dezembro!$K$34</f>
        <v>0</v>
      </c>
      <c r="AF15" s="11">
        <f>[11]Dezembro!$K$35</f>
        <v>12.6</v>
      </c>
      <c r="AG15" s="15">
        <f t="shared" ref="AG15" si="16">SUM(B15:AF15)</f>
        <v>129.00000000000003</v>
      </c>
      <c r="AH15" s="16">
        <f t="shared" ref="AH15" si="17">MAX(B15:AF15)</f>
        <v>27.999999999999996</v>
      </c>
      <c r="AI15" s="67">
        <f t="shared" ref="AI15" si="18">COUNTIF(B15:AF15,"=0,0")</f>
        <v>16</v>
      </c>
    </row>
    <row r="16" spans="1:35" x14ac:dyDescent="0.2">
      <c r="A16" s="58" t="s">
        <v>168</v>
      </c>
      <c r="B16" s="11" t="str">
        <f>[12]Dezembro!$K$5</f>
        <v>*</v>
      </c>
      <c r="C16" s="11" t="str">
        <f>[12]Dezembro!$K$6</f>
        <v>*</v>
      </c>
      <c r="D16" s="11" t="str">
        <f>[12]Dezembro!$K$7</f>
        <v>*</v>
      </c>
      <c r="E16" s="11" t="str">
        <f>[12]Dezembro!$K$8</f>
        <v>*</v>
      </c>
      <c r="F16" s="11" t="str">
        <f>[12]Dezembro!$K$9</f>
        <v>*</v>
      </c>
      <c r="G16" s="11" t="str">
        <f>[12]Dezembro!$K$10</f>
        <v>*</v>
      </c>
      <c r="H16" s="11" t="str">
        <f>[12]Dezembro!$K$11</f>
        <v>*</v>
      </c>
      <c r="I16" s="11" t="str">
        <f>[12]Dezembro!$K$12</f>
        <v>*</v>
      </c>
      <c r="J16" s="11" t="str">
        <f>[12]Dezembro!$K$13</f>
        <v>*</v>
      </c>
      <c r="K16" s="11" t="str">
        <f>[12]Dezembro!$K$14</f>
        <v>*</v>
      </c>
      <c r="L16" s="11" t="str">
        <f>[12]Dezembro!$K$15</f>
        <v>*</v>
      </c>
      <c r="M16" s="11" t="str">
        <f>[12]Dezembro!$K$16</f>
        <v>*</v>
      </c>
      <c r="N16" s="11" t="str">
        <f>[12]Dezembro!$K$17</f>
        <v>*</v>
      </c>
      <c r="O16" s="11" t="str">
        <f>[12]Dezembro!$K$18</f>
        <v>*</v>
      </c>
      <c r="P16" s="11" t="str">
        <f>[12]Dezembro!$K$19</f>
        <v>*</v>
      </c>
      <c r="Q16" s="11" t="str">
        <f>[12]Dezembro!$K$20</f>
        <v>*</v>
      </c>
      <c r="R16" s="11" t="str">
        <f>[12]Dezembro!$K$21</f>
        <v>*</v>
      </c>
      <c r="S16" s="11" t="str">
        <f>[12]Dezembro!$K$22</f>
        <v>*</v>
      </c>
      <c r="T16" s="11" t="str">
        <f>[12]Dezembro!$K$23</f>
        <v>*</v>
      </c>
      <c r="U16" s="11" t="str">
        <f>[12]Dezembro!$K$24</f>
        <v>*</v>
      </c>
      <c r="V16" s="11" t="str">
        <f>[12]Dezembro!$K$25</f>
        <v>*</v>
      </c>
      <c r="W16" s="11" t="str">
        <f>[12]Dezembro!$K$26</f>
        <v>*</v>
      </c>
      <c r="X16" s="11" t="str">
        <f>[12]Dezembro!$K$27</f>
        <v>*</v>
      </c>
      <c r="Y16" s="11" t="str">
        <f>[12]Dezembro!$K$28</f>
        <v>*</v>
      </c>
      <c r="Z16" s="11" t="str">
        <f>[12]Dezembro!$K$29</f>
        <v>*</v>
      </c>
      <c r="AA16" s="11" t="str">
        <f>[12]Dezembro!$K$30</f>
        <v>*</v>
      </c>
      <c r="AB16" s="11" t="str">
        <f>[12]Dezembro!$K$31</f>
        <v>*</v>
      </c>
      <c r="AC16" s="11" t="str">
        <f>[12]Dezembro!$K$32</f>
        <v>*</v>
      </c>
      <c r="AD16" s="11" t="str">
        <f>[12]Dezembro!$K$33</f>
        <v>*</v>
      </c>
      <c r="AE16" s="11" t="str">
        <f>[12]Dezembro!$K$34</f>
        <v>*</v>
      </c>
      <c r="AF16" s="11" t="str">
        <f>[12]Dezembro!$K$35</f>
        <v>*</v>
      </c>
      <c r="AG16" s="14" t="s">
        <v>226</v>
      </c>
      <c r="AH16" s="141" t="s">
        <v>226</v>
      </c>
      <c r="AI16" s="67" t="s">
        <v>226</v>
      </c>
    </row>
    <row r="17" spans="1:37" x14ac:dyDescent="0.2">
      <c r="A17" s="58" t="s">
        <v>2</v>
      </c>
      <c r="B17" s="11">
        <f>[13]Dezembro!$K$5</f>
        <v>0</v>
      </c>
      <c r="C17" s="11">
        <f>[13]Dezembro!$K$6</f>
        <v>0</v>
      </c>
      <c r="D17" s="11">
        <f>[13]Dezembro!$K$7</f>
        <v>4</v>
      </c>
      <c r="E17" s="11">
        <f>[13]Dezembro!$K$8</f>
        <v>19.2</v>
      </c>
      <c r="F17" s="11">
        <f>[13]Dezembro!$K$9</f>
        <v>24.6</v>
      </c>
      <c r="G17" s="11">
        <f>[13]Dezembro!$K$10</f>
        <v>1.2000000000000002</v>
      </c>
      <c r="H17" s="11">
        <f>[13]Dezembro!$K$11</f>
        <v>0.2</v>
      </c>
      <c r="I17" s="11">
        <f>[13]Dezembro!$K$12</f>
        <v>0</v>
      </c>
      <c r="J17" s="11">
        <f>[13]Dezembro!$K$13</f>
        <v>0</v>
      </c>
      <c r="K17" s="11">
        <f>[13]Dezembro!$K$14</f>
        <v>0</v>
      </c>
      <c r="L17" s="11">
        <f>[13]Dezembro!$K$15</f>
        <v>0.2</v>
      </c>
      <c r="M17" s="11">
        <f>[13]Dezembro!$K$16</f>
        <v>0</v>
      </c>
      <c r="N17" s="11">
        <f>[13]Dezembro!$K$17</f>
        <v>5</v>
      </c>
      <c r="O17" s="11">
        <f>[13]Dezembro!$K$18</f>
        <v>16.399999999999999</v>
      </c>
      <c r="P17" s="11">
        <f>[13]Dezembro!$K$19</f>
        <v>0.4</v>
      </c>
      <c r="Q17" s="11">
        <f>[13]Dezembro!$K$20</f>
        <v>0.4</v>
      </c>
      <c r="R17" s="11">
        <f>[13]Dezembro!$K$21</f>
        <v>0</v>
      </c>
      <c r="S17" s="11">
        <f>[13]Dezembro!$K$22</f>
        <v>0.60000000000000009</v>
      </c>
      <c r="T17" s="11">
        <f>[13]Dezembro!$K$23</f>
        <v>0</v>
      </c>
      <c r="U17" s="11">
        <f>[13]Dezembro!$K$24</f>
        <v>0</v>
      </c>
      <c r="V17" s="11">
        <f>[13]Dezembro!$K$25</f>
        <v>3.0000000000000004</v>
      </c>
      <c r="W17" s="11">
        <f>[13]Dezembro!$K$26</f>
        <v>0</v>
      </c>
      <c r="X17" s="11">
        <f>[13]Dezembro!$K$27</f>
        <v>0</v>
      </c>
      <c r="Y17" s="11">
        <f>[13]Dezembro!$K$28</f>
        <v>1.6</v>
      </c>
      <c r="Z17" s="11">
        <f>[13]Dezembro!$K$29</f>
        <v>0</v>
      </c>
      <c r="AA17" s="11">
        <f>[13]Dezembro!$K$30</f>
        <v>0</v>
      </c>
      <c r="AB17" s="11">
        <f>[13]Dezembro!$K$31</f>
        <v>1.2</v>
      </c>
      <c r="AC17" s="11">
        <f>[13]Dezembro!$K$32</f>
        <v>0.4</v>
      </c>
      <c r="AD17" s="11">
        <f>[13]Dezembro!$K$33</f>
        <v>2.4</v>
      </c>
      <c r="AE17" s="11">
        <f>[13]Dezembro!$K$34</f>
        <v>10.4</v>
      </c>
      <c r="AF17" s="11">
        <f>[13]Dezembro!$K$35</f>
        <v>5.2</v>
      </c>
      <c r="AG17" s="15">
        <f t="shared" ref="AG17:AG23" si="19">SUM(B17:AF17)</f>
        <v>96.400000000000034</v>
      </c>
      <c r="AH17" s="16">
        <f t="shared" ref="AH17:AH23" si="20">MAX(B17:AF17)</f>
        <v>24.6</v>
      </c>
      <c r="AI17" s="67">
        <f t="shared" ref="AI17:AI23" si="21">COUNTIF(B17:AF17,"=0,0")</f>
        <v>13</v>
      </c>
      <c r="AK17" s="12" t="s">
        <v>47</v>
      </c>
    </row>
    <row r="18" spans="1:37" x14ac:dyDescent="0.2">
      <c r="A18" s="58" t="s">
        <v>3</v>
      </c>
      <c r="B18" s="11">
        <f>[14]Dezembro!$K$5</f>
        <v>13.2</v>
      </c>
      <c r="C18" s="11">
        <f>[14]Dezembro!$K$6</f>
        <v>9.0000000000000018</v>
      </c>
      <c r="D18" s="11">
        <f>[14]Dezembro!$K$7</f>
        <v>0</v>
      </c>
      <c r="E18" s="11">
        <f>[14]Dezembro!$K$8</f>
        <v>1</v>
      </c>
      <c r="F18" s="11">
        <f>[14]Dezembro!$K$9</f>
        <v>0.4</v>
      </c>
      <c r="G18" s="11">
        <f>[14]Dezembro!$K$10</f>
        <v>0</v>
      </c>
      <c r="H18" s="11">
        <f>[14]Dezembro!$K$11</f>
        <v>65.2</v>
      </c>
      <c r="I18" s="11">
        <f>[14]Dezembro!$K$12</f>
        <v>20.399999999999999</v>
      </c>
      <c r="J18" s="11">
        <f>[14]Dezembro!$K$13</f>
        <v>0</v>
      </c>
      <c r="K18" s="11">
        <f>[14]Dezembro!$K$14</f>
        <v>0</v>
      </c>
      <c r="L18" s="11">
        <f>[14]Dezembro!$K$15</f>
        <v>4</v>
      </c>
      <c r="M18" s="11">
        <f>[14]Dezembro!$K$16</f>
        <v>6.2000000000000011</v>
      </c>
      <c r="N18" s="11">
        <f>[14]Dezembro!$K$17</f>
        <v>3.2</v>
      </c>
      <c r="O18" s="11">
        <f>[14]Dezembro!$K$18</f>
        <v>0.60000000000000009</v>
      </c>
      <c r="P18" s="11">
        <f>[14]Dezembro!$K$19</f>
        <v>0.2</v>
      </c>
      <c r="Q18" s="11">
        <f>[14]Dezembro!$K$20</f>
        <v>43.199999999999996</v>
      </c>
      <c r="R18" s="11">
        <f>[14]Dezembro!$K$21</f>
        <v>0</v>
      </c>
      <c r="S18" s="11">
        <f>[14]Dezembro!$K$22</f>
        <v>0</v>
      </c>
      <c r="T18" s="11">
        <f>[14]Dezembro!$K$23</f>
        <v>26</v>
      </c>
      <c r="U18" s="11">
        <f>[14]Dezembro!$K$24</f>
        <v>0.2</v>
      </c>
      <c r="V18" s="11">
        <f>[14]Dezembro!$K$25</f>
        <v>0</v>
      </c>
      <c r="W18" s="11">
        <f>[14]Dezembro!$K$26</f>
        <v>29.2</v>
      </c>
      <c r="X18" s="11">
        <f>[14]Dezembro!$K$27</f>
        <v>31.799999999999997</v>
      </c>
      <c r="Y18" s="11">
        <f>[14]Dezembro!$K$28</f>
        <v>1.5999999999999999</v>
      </c>
      <c r="Z18" s="11">
        <f>[14]Dezembro!$K$29</f>
        <v>0</v>
      </c>
      <c r="AA18" s="11">
        <f>[14]Dezembro!$K$30</f>
        <v>0</v>
      </c>
      <c r="AB18" s="11">
        <f>[14]Dezembro!$K$31</f>
        <v>13.6</v>
      </c>
      <c r="AC18" s="11">
        <f>[14]Dezembro!$K$32</f>
        <v>25.2</v>
      </c>
      <c r="AD18" s="11">
        <f>[14]Dezembro!$K$33</f>
        <v>45.6</v>
      </c>
      <c r="AE18" s="11">
        <f>[14]Dezembro!$K$34</f>
        <v>3.4000000000000008</v>
      </c>
      <c r="AF18" s="11">
        <f>[14]Dezembro!$K$35</f>
        <v>29.4</v>
      </c>
      <c r="AG18" s="15">
        <f t="shared" si="19"/>
        <v>372.59999999999997</v>
      </c>
      <c r="AH18" s="16">
        <f t="shared" si="20"/>
        <v>65.2</v>
      </c>
      <c r="AI18" s="67">
        <f t="shared" si="21"/>
        <v>9</v>
      </c>
      <c r="AJ18" s="12" t="s">
        <v>47</v>
      </c>
      <c r="AK18" s="12" t="s">
        <v>47</v>
      </c>
    </row>
    <row r="19" spans="1:37" x14ac:dyDescent="0.2">
      <c r="A19" s="58" t="s">
        <v>4</v>
      </c>
      <c r="B19" s="11" t="str">
        <f>[15]Dezembro!$K$5</f>
        <v>*</v>
      </c>
      <c r="C19" s="11" t="str">
        <f>[15]Dezembro!$K$6</f>
        <v>*</v>
      </c>
      <c r="D19" s="11" t="str">
        <f>[15]Dezembro!$K$7</f>
        <v>*</v>
      </c>
      <c r="E19" s="11" t="str">
        <f>[15]Dezembro!$K$8</f>
        <v>*</v>
      </c>
      <c r="F19" s="11" t="str">
        <f>[15]Dezembro!$K$9</f>
        <v>*</v>
      </c>
      <c r="G19" s="11" t="str">
        <f>[15]Dezembro!$K$10</f>
        <v>*</v>
      </c>
      <c r="H19" s="11" t="str">
        <f>[15]Dezembro!$K$11</f>
        <v>*</v>
      </c>
      <c r="I19" s="11" t="str">
        <f>[15]Dezembro!$K$12</f>
        <v>*</v>
      </c>
      <c r="J19" s="11" t="str">
        <f>[15]Dezembro!$K$13</f>
        <v>*</v>
      </c>
      <c r="K19" s="11" t="str">
        <f>[15]Dezembro!$K$14</f>
        <v>*</v>
      </c>
      <c r="L19" s="11" t="str">
        <f>[15]Dezembro!$K$15</f>
        <v>*</v>
      </c>
      <c r="M19" s="11" t="str">
        <f>[15]Dezembro!$K$16</f>
        <v>*</v>
      </c>
      <c r="N19" s="11" t="str">
        <f>[15]Dezembro!$K$17</f>
        <v>*</v>
      </c>
      <c r="O19" s="11" t="str">
        <f>[15]Dezembro!$K$18</f>
        <v>*</v>
      </c>
      <c r="P19" s="11" t="str">
        <f>[15]Dezembro!$K$19</f>
        <v>*</v>
      </c>
      <c r="Q19" s="11" t="str">
        <f>[15]Dezembro!$K$20</f>
        <v>*</v>
      </c>
      <c r="R19" s="11" t="str">
        <f>[15]Dezembro!$K$21</f>
        <v>*</v>
      </c>
      <c r="S19" s="11" t="str">
        <f>[15]Dezembro!$K$22</f>
        <v>*</v>
      </c>
      <c r="T19" s="11" t="str">
        <f>[15]Dezembro!$K$23</f>
        <v>*</v>
      </c>
      <c r="U19" s="11" t="str">
        <f>[15]Dezembro!$K$24</f>
        <v>*</v>
      </c>
      <c r="V19" s="11" t="str">
        <f>[15]Dezembro!$K$25</f>
        <v>*</v>
      </c>
      <c r="W19" s="11" t="str">
        <f>[15]Dezembro!$K$26</f>
        <v>*</v>
      </c>
      <c r="X19" s="11" t="str">
        <f>[15]Dezembro!$K$27</f>
        <v>*</v>
      </c>
      <c r="Y19" s="11" t="str">
        <f>[15]Dezembro!$K$28</f>
        <v>*</v>
      </c>
      <c r="Z19" s="11" t="str">
        <f>[15]Dezembro!$K$29</f>
        <v>*</v>
      </c>
      <c r="AA19" s="11" t="str">
        <f>[15]Dezembro!$K$30</f>
        <v>*</v>
      </c>
      <c r="AB19" s="11" t="str">
        <f>[15]Dezembro!$K$31</f>
        <v>*</v>
      </c>
      <c r="AC19" s="11" t="str">
        <f>[15]Dezembro!$K$32</f>
        <v>*</v>
      </c>
      <c r="AD19" s="11" t="str">
        <f>[15]Dezembro!$K$33</f>
        <v>*</v>
      </c>
      <c r="AE19" s="11" t="str">
        <f>[15]Dezembro!$K$34</f>
        <v>*</v>
      </c>
      <c r="AF19" s="11" t="str">
        <f>[15]Dezembro!$K$35</f>
        <v>*</v>
      </c>
      <c r="AG19" s="15" t="s">
        <v>226</v>
      </c>
      <c r="AH19" s="16" t="s">
        <v>226</v>
      </c>
      <c r="AI19" s="67" t="s">
        <v>226</v>
      </c>
    </row>
    <row r="20" spans="1:37" x14ac:dyDescent="0.2">
      <c r="A20" s="58" t="s">
        <v>5</v>
      </c>
      <c r="B20" s="11">
        <f>[16]Dezembro!$K$5</f>
        <v>14.2</v>
      </c>
      <c r="C20" s="11">
        <f>[16]Dezembro!$K$6</f>
        <v>0</v>
      </c>
      <c r="D20" s="11">
        <f>[16]Dezembro!$K$7</f>
        <v>0</v>
      </c>
      <c r="E20" s="11">
        <f>[16]Dezembro!$K$8</f>
        <v>0.4</v>
      </c>
      <c r="F20" s="11">
        <f>[16]Dezembro!$K$9</f>
        <v>40.4</v>
      </c>
      <c r="G20" s="11">
        <f>[16]Dezembro!$K$10</f>
        <v>0</v>
      </c>
      <c r="H20" s="11">
        <f>[16]Dezembro!$K$11</f>
        <v>0</v>
      </c>
      <c r="I20" s="11">
        <f>[16]Dezembro!$K$12</f>
        <v>0</v>
      </c>
      <c r="J20" s="11">
        <f>[16]Dezembro!$K$13</f>
        <v>0</v>
      </c>
      <c r="K20" s="11">
        <f>[16]Dezembro!$K$14</f>
        <v>0</v>
      </c>
      <c r="L20" s="11">
        <f>[16]Dezembro!$K$15</f>
        <v>0</v>
      </c>
      <c r="M20" s="11">
        <f>[16]Dezembro!$K$16</f>
        <v>4.2</v>
      </c>
      <c r="N20" s="11">
        <f>[16]Dezembro!$K$17</f>
        <v>0</v>
      </c>
      <c r="O20" s="11">
        <f>[16]Dezembro!$K$18</f>
        <v>0</v>
      </c>
      <c r="P20" s="11">
        <f>[16]Dezembro!$K$19</f>
        <v>0</v>
      </c>
      <c r="Q20" s="11">
        <f>[16]Dezembro!$K$20</f>
        <v>0</v>
      </c>
      <c r="R20" s="11">
        <f>[16]Dezembro!$K$21</f>
        <v>0</v>
      </c>
      <c r="S20" s="11">
        <f>[16]Dezembro!$K$22</f>
        <v>2.6</v>
      </c>
      <c r="T20" s="11">
        <f>[16]Dezembro!$K$23</f>
        <v>0</v>
      </c>
      <c r="U20" s="11">
        <f>[16]Dezembro!$K$24</f>
        <v>0</v>
      </c>
      <c r="V20" s="11">
        <f>[16]Dezembro!$K$25</f>
        <v>0</v>
      </c>
      <c r="W20" s="11">
        <f>[16]Dezembro!$K$26</f>
        <v>14</v>
      </c>
      <c r="X20" s="11">
        <f>[16]Dezembro!$K$27</f>
        <v>0.2</v>
      </c>
      <c r="Y20" s="11">
        <f>[16]Dezembro!$K$28</f>
        <v>0</v>
      </c>
      <c r="Z20" s="11">
        <f>[16]Dezembro!$K$29</f>
        <v>6.8</v>
      </c>
      <c r="AA20" s="11">
        <f>[16]Dezembro!$K$30</f>
        <v>0</v>
      </c>
      <c r="AB20" s="11">
        <f>[16]Dezembro!$K$31</f>
        <v>0.4</v>
      </c>
      <c r="AC20" s="11">
        <f>[16]Dezembro!$K$32</f>
        <v>0</v>
      </c>
      <c r="AD20" s="11">
        <f>[16]Dezembro!$K$33</f>
        <v>5.4</v>
      </c>
      <c r="AE20" s="11">
        <f>[16]Dezembro!$K$34</f>
        <v>57.000000000000007</v>
      </c>
      <c r="AF20" s="11">
        <f>[16]Dezembro!$K$35</f>
        <v>7.6</v>
      </c>
      <c r="AG20" s="15">
        <f t="shared" si="19"/>
        <v>153.20000000000002</v>
      </c>
      <c r="AH20" s="16">
        <f t="shared" si="20"/>
        <v>57.000000000000007</v>
      </c>
      <c r="AI20" s="67">
        <f t="shared" si="21"/>
        <v>19</v>
      </c>
      <c r="AJ20" s="12" t="s">
        <v>47</v>
      </c>
    </row>
    <row r="21" spans="1:37" x14ac:dyDescent="0.2">
      <c r="A21" s="58" t="s">
        <v>43</v>
      </c>
      <c r="B21" s="11">
        <f>[17]Dezembro!$K$5</f>
        <v>0</v>
      </c>
      <c r="C21" s="11">
        <f>[17]Dezembro!$K$6</f>
        <v>0</v>
      </c>
      <c r="D21" s="11">
        <f>[17]Dezembro!$K$7</f>
        <v>0</v>
      </c>
      <c r="E21" s="11">
        <f>[17]Dezembro!$K$8</f>
        <v>0</v>
      </c>
      <c r="F21" s="11">
        <f>[17]Dezembro!$K$9</f>
        <v>0</v>
      </c>
      <c r="G21" s="11">
        <f>[17]Dezembro!$K$10</f>
        <v>0</v>
      </c>
      <c r="H21" s="11">
        <f>[17]Dezembro!$K$11</f>
        <v>0</v>
      </c>
      <c r="I21" s="11">
        <f>[17]Dezembro!$K$12</f>
        <v>0</v>
      </c>
      <c r="J21" s="11">
        <f>[17]Dezembro!$K$13</f>
        <v>0</v>
      </c>
      <c r="K21" s="11">
        <f>[17]Dezembro!$K$14</f>
        <v>0</v>
      </c>
      <c r="L21" s="11">
        <f>[17]Dezembro!$K$15</f>
        <v>0</v>
      </c>
      <c r="M21" s="11">
        <f>[17]Dezembro!$K$16</f>
        <v>0</v>
      </c>
      <c r="N21" s="11">
        <f>[17]Dezembro!$K$17</f>
        <v>0</v>
      </c>
      <c r="O21" s="11">
        <f>[17]Dezembro!$K$18</f>
        <v>0</v>
      </c>
      <c r="P21" s="11">
        <f>[17]Dezembro!$K$19</f>
        <v>0</v>
      </c>
      <c r="Q21" s="11">
        <f>[17]Dezembro!$K$20</f>
        <v>0</v>
      </c>
      <c r="R21" s="11">
        <f>[17]Dezembro!$K$21</f>
        <v>0</v>
      </c>
      <c r="S21" s="11">
        <f>[17]Dezembro!$K$22</f>
        <v>0</v>
      </c>
      <c r="T21" s="11">
        <f>[17]Dezembro!$K$23</f>
        <v>0</v>
      </c>
      <c r="U21" s="11">
        <f>[17]Dezembro!$K$24</f>
        <v>0</v>
      </c>
      <c r="V21" s="11">
        <f>[17]Dezembro!$K$25</f>
        <v>0</v>
      </c>
      <c r="W21" s="11">
        <f>[17]Dezembro!$K$26</f>
        <v>0</v>
      </c>
      <c r="X21" s="11">
        <f>[17]Dezembro!$K$27</f>
        <v>0</v>
      </c>
      <c r="Y21" s="11">
        <f>[17]Dezembro!$K$28</f>
        <v>0</v>
      </c>
      <c r="Z21" s="11">
        <f>[17]Dezembro!$K$29</f>
        <v>0</v>
      </c>
      <c r="AA21" s="11">
        <f>[17]Dezembro!$K$30</f>
        <v>0</v>
      </c>
      <c r="AB21" s="11">
        <f>[17]Dezembro!$K$31</f>
        <v>0</v>
      </c>
      <c r="AC21" s="11">
        <f>[17]Dezembro!$K$32</f>
        <v>0</v>
      </c>
      <c r="AD21" s="11">
        <f>[17]Dezembro!$K$33</f>
        <v>0</v>
      </c>
      <c r="AE21" s="11">
        <f>[17]Dezembro!$K$34</f>
        <v>0</v>
      </c>
      <c r="AF21" s="11">
        <f>[17]Dezembro!$K$35</f>
        <v>0</v>
      </c>
      <c r="AG21" s="15">
        <f>SUM(B21:AF21)</f>
        <v>0</v>
      </c>
      <c r="AH21" s="16">
        <f>MAX(B21:AF21)</f>
        <v>0</v>
      </c>
      <c r="AI21" s="67">
        <f t="shared" si="21"/>
        <v>31</v>
      </c>
    </row>
    <row r="22" spans="1:37" x14ac:dyDescent="0.2">
      <c r="A22" s="58" t="s">
        <v>6</v>
      </c>
      <c r="B22" s="11">
        <f>[18]Dezembro!$K$5</f>
        <v>0</v>
      </c>
      <c r="C22" s="11">
        <f>[18]Dezembro!$K$6</f>
        <v>0</v>
      </c>
      <c r="D22" s="11">
        <f>[18]Dezembro!$K$7</f>
        <v>0</v>
      </c>
      <c r="E22" s="11">
        <f>[18]Dezembro!$K$8</f>
        <v>0</v>
      </c>
      <c r="F22" s="11">
        <f>[18]Dezembro!$K$9</f>
        <v>0</v>
      </c>
      <c r="G22" s="11">
        <f>[18]Dezembro!$K$10</f>
        <v>0</v>
      </c>
      <c r="H22" s="11">
        <f>[18]Dezembro!$K$11</f>
        <v>0</v>
      </c>
      <c r="I22" s="11">
        <f>[18]Dezembro!$K$12</f>
        <v>0</v>
      </c>
      <c r="J22" s="11">
        <f>[18]Dezembro!$K$13</f>
        <v>0</v>
      </c>
      <c r="K22" s="11">
        <f>[18]Dezembro!$K$14</f>
        <v>0</v>
      </c>
      <c r="L22" s="11">
        <f>[18]Dezembro!$K$15</f>
        <v>0</v>
      </c>
      <c r="M22" s="11">
        <f>[18]Dezembro!$K$16</f>
        <v>0</v>
      </c>
      <c r="N22" s="11">
        <f>[18]Dezembro!$K$17</f>
        <v>0</v>
      </c>
      <c r="O22" s="11">
        <f>[18]Dezembro!$K$18</f>
        <v>0</v>
      </c>
      <c r="P22" s="11">
        <f>[18]Dezembro!$K$19</f>
        <v>0</v>
      </c>
      <c r="Q22" s="11">
        <f>[18]Dezembro!$K$20</f>
        <v>0</v>
      </c>
      <c r="R22" s="11">
        <f>[18]Dezembro!$K$21</f>
        <v>0</v>
      </c>
      <c r="S22" s="11">
        <f>[18]Dezembro!$K$22</f>
        <v>0</v>
      </c>
      <c r="T22" s="11">
        <f>[18]Dezembro!$K$23</f>
        <v>0</v>
      </c>
      <c r="U22" s="11">
        <f>[18]Dezembro!$K$24</f>
        <v>0</v>
      </c>
      <c r="V22" s="11">
        <f>[18]Dezembro!$K$25</f>
        <v>0</v>
      </c>
      <c r="W22" s="11">
        <f>[18]Dezembro!$K$26</f>
        <v>0</v>
      </c>
      <c r="X22" s="11">
        <f>[18]Dezembro!$K$27</f>
        <v>0</v>
      </c>
      <c r="Y22" s="11">
        <f>[18]Dezembro!$K$28</f>
        <v>0</v>
      </c>
      <c r="Z22" s="11">
        <f>[18]Dezembro!$K$29</f>
        <v>0</v>
      </c>
      <c r="AA22" s="11">
        <f>[18]Dezembro!$K$30</f>
        <v>0</v>
      </c>
      <c r="AB22" s="11">
        <f>[18]Dezembro!$K$31</f>
        <v>0</v>
      </c>
      <c r="AC22" s="11">
        <f>[18]Dezembro!$K$32</f>
        <v>0</v>
      </c>
      <c r="AD22" s="11">
        <f>[18]Dezembro!$K$33</f>
        <v>0</v>
      </c>
      <c r="AE22" s="11">
        <f>[18]Dezembro!$K$34</f>
        <v>0</v>
      </c>
      <c r="AF22" s="11">
        <f>[18]Dezembro!$K$35</f>
        <v>0</v>
      </c>
      <c r="AG22" s="15">
        <f>SUM(B22:AF22)</f>
        <v>0</v>
      </c>
      <c r="AH22" s="16">
        <f>MAX(B22:AF22)</f>
        <v>0</v>
      </c>
      <c r="AI22" s="67">
        <f t="shared" ref="AI22" si="22">COUNTIF(B22:AF22,"=0,0")</f>
        <v>31</v>
      </c>
    </row>
    <row r="23" spans="1:37" x14ac:dyDescent="0.2">
      <c r="A23" s="58" t="s">
        <v>7</v>
      </c>
      <c r="B23" s="11">
        <f>[19]Dezembro!$K$5</f>
        <v>0</v>
      </c>
      <c r="C23" s="11">
        <f>[19]Dezembro!$K$6</f>
        <v>0</v>
      </c>
      <c r="D23" s="11">
        <f>[19]Dezembro!$K$7</f>
        <v>0</v>
      </c>
      <c r="E23" s="11" t="str">
        <f>[19]Dezembro!$K$8</f>
        <v>*</v>
      </c>
      <c r="F23" s="11" t="str">
        <f>[19]Dezembro!$K$9</f>
        <v>*</v>
      </c>
      <c r="G23" s="11" t="str">
        <f>[19]Dezembro!$K$10</f>
        <v>*</v>
      </c>
      <c r="H23" s="11" t="str">
        <f>[19]Dezembro!$K$11</f>
        <v>*</v>
      </c>
      <c r="I23" s="11" t="str">
        <f>[19]Dezembro!$K$12</f>
        <v>*</v>
      </c>
      <c r="J23" s="11" t="str">
        <f>[19]Dezembro!$K$13</f>
        <v>*</v>
      </c>
      <c r="K23" s="11" t="str">
        <f>[19]Dezembro!$K$14</f>
        <v>*</v>
      </c>
      <c r="L23" s="11" t="str">
        <f>[19]Dezembro!$K$15</f>
        <v>*</v>
      </c>
      <c r="M23" s="11" t="str">
        <f>[19]Dezembro!$K$16</f>
        <v>*</v>
      </c>
      <c r="N23" s="11" t="str">
        <f>[19]Dezembro!$K$17</f>
        <v>*</v>
      </c>
      <c r="O23" s="11" t="str">
        <f>[19]Dezembro!$K$18</f>
        <v>*</v>
      </c>
      <c r="P23" s="11" t="str">
        <f>[19]Dezembro!$K$19</f>
        <v>*</v>
      </c>
      <c r="Q23" s="11" t="str">
        <f>[19]Dezembro!$K$20</f>
        <v>*</v>
      </c>
      <c r="R23" s="11" t="str">
        <f>[19]Dezembro!$K$21</f>
        <v>*</v>
      </c>
      <c r="S23" s="11" t="str">
        <f>[19]Dezembro!$K$22</f>
        <v>*</v>
      </c>
      <c r="T23" s="11" t="str">
        <f>[19]Dezembro!$K$23</f>
        <v>*</v>
      </c>
      <c r="U23" s="11" t="str">
        <f>[19]Dezembro!$K$24</f>
        <v>*</v>
      </c>
      <c r="V23" s="11" t="str">
        <f>[19]Dezembro!$K$25</f>
        <v>*</v>
      </c>
      <c r="W23" s="11" t="str">
        <f>[19]Dezembro!$K$26</f>
        <v>*</v>
      </c>
      <c r="X23" s="11" t="str">
        <f>[19]Dezembro!$K$27</f>
        <v>*</v>
      </c>
      <c r="Y23" s="11" t="str">
        <f>[19]Dezembro!$K$28</f>
        <v>*</v>
      </c>
      <c r="Z23" s="11" t="str">
        <f>[19]Dezembro!$K$29</f>
        <v>*</v>
      </c>
      <c r="AA23" s="11" t="str">
        <f>[19]Dezembro!$K$30</f>
        <v>*</v>
      </c>
      <c r="AB23" s="11">
        <f>[19]Dezembro!$K$31</f>
        <v>0</v>
      </c>
      <c r="AC23" s="11">
        <f>[19]Dezembro!$K$32</f>
        <v>0</v>
      </c>
      <c r="AD23" s="11">
        <f>[19]Dezembro!$K$33</f>
        <v>0</v>
      </c>
      <c r="AE23" s="11">
        <f>[19]Dezembro!$K$34</f>
        <v>0</v>
      </c>
      <c r="AF23" s="11">
        <f>[19]Dezembro!$K$35</f>
        <v>0.6</v>
      </c>
      <c r="AG23" s="15">
        <f t="shared" si="19"/>
        <v>0.6</v>
      </c>
      <c r="AH23" s="16">
        <f t="shared" si="20"/>
        <v>0.6</v>
      </c>
      <c r="AI23" s="67">
        <f t="shared" si="21"/>
        <v>7</v>
      </c>
    </row>
    <row r="24" spans="1:37" x14ac:dyDescent="0.2">
      <c r="A24" s="58" t="s">
        <v>169</v>
      </c>
      <c r="B24" s="11" t="str">
        <f>[20]Dezembro!$K$5</f>
        <v>*</v>
      </c>
      <c r="C24" s="11" t="str">
        <f>[20]Dezembro!$K$6</f>
        <v>*</v>
      </c>
      <c r="D24" s="11" t="str">
        <f>[20]Dezembro!$K$7</f>
        <v>*</v>
      </c>
      <c r="E24" s="11" t="str">
        <f>[20]Dezembro!$K$8</f>
        <v>*</v>
      </c>
      <c r="F24" s="11" t="str">
        <f>[20]Dezembro!$K$9</f>
        <v>*</v>
      </c>
      <c r="G24" s="11" t="str">
        <f>[20]Dezembro!$K$10</f>
        <v>*</v>
      </c>
      <c r="H24" s="11" t="str">
        <f>[20]Dezembro!$K$11</f>
        <v>*</v>
      </c>
      <c r="I24" s="11" t="str">
        <f>[20]Dezembro!$K$12</f>
        <v>*</v>
      </c>
      <c r="J24" s="11" t="str">
        <f>[20]Dezembro!$K$13</f>
        <v>*</v>
      </c>
      <c r="K24" s="11" t="str">
        <f>[20]Dezembro!$K$14</f>
        <v>*</v>
      </c>
      <c r="L24" s="11" t="str">
        <f>[20]Dezembro!$K$15</f>
        <v>*</v>
      </c>
      <c r="M24" s="11" t="str">
        <f>[20]Dezembro!$K$16</f>
        <v>*</v>
      </c>
      <c r="N24" s="11" t="str">
        <f>[20]Dezembro!$K$17</f>
        <v>*</v>
      </c>
      <c r="O24" s="11" t="str">
        <f>[20]Dezembro!$K$18</f>
        <v>*</v>
      </c>
      <c r="P24" s="11" t="str">
        <f>[20]Dezembro!$K$19</f>
        <v>*</v>
      </c>
      <c r="Q24" s="11" t="str">
        <f>[20]Dezembro!$K$20</f>
        <v>*</v>
      </c>
      <c r="R24" s="11" t="str">
        <f>[20]Dezembro!$K$21</f>
        <v>*</v>
      </c>
      <c r="S24" s="11" t="str">
        <f>[20]Dezembro!$K$22</f>
        <v>*</v>
      </c>
      <c r="T24" s="11" t="str">
        <f>[20]Dezembro!$K$23</f>
        <v>*</v>
      </c>
      <c r="U24" s="11" t="str">
        <f>[20]Dezembro!$K$24</f>
        <v>*</v>
      </c>
      <c r="V24" s="11" t="str">
        <f>[20]Dezembro!$K$25</f>
        <v>*</v>
      </c>
      <c r="W24" s="11" t="str">
        <f>[20]Dezembro!$K$26</f>
        <v>*</v>
      </c>
      <c r="X24" s="11" t="str">
        <f>[20]Dezembro!$K$27</f>
        <v>*</v>
      </c>
      <c r="Y24" s="11" t="str">
        <f>[20]Dezembro!$K$28</f>
        <v>*</v>
      </c>
      <c r="Z24" s="11" t="str">
        <f>[20]Dezembro!$K$29</f>
        <v>*</v>
      </c>
      <c r="AA24" s="11" t="str">
        <f>[20]Dezembro!$K$30</f>
        <v>*</v>
      </c>
      <c r="AB24" s="11" t="str">
        <f>[20]Dezembro!$K$31</f>
        <v>*</v>
      </c>
      <c r="AC24" s="11" t="str">
        <f>[20]Dezembro!$K$32</f>
        <v>*</v>
      </c>
      <c r="AD24" s="11" t="str">
        <f>[20]Dezembro!$K$33</f>
        <v>*</v>
      </c>
      <c r="AE24" s="11" t="str">
        <f>[20]Dezembro!$K$34</f>
        <v>*</v>
      </c>
      <c r="AF24" s="11" t="str">
        <f>[20]Dezembro!$K$35</f>
        <v>*</v>
      </c>
      <c r="AG24" s="15" t="s">
        <v>226</v>
      </c>
      <c r="AH24" s="16" t="s">
        <v>226</v>
      </c>
      <c r="AI24" s="67" t="s">
        <v>226</v>
      </c>
    </row>
    <row r="25" spans="1:37" x14ac:dyDescent="0.2">
      <c r="A25" s="58" t="s">
        <v>170</v>
      </c>
      <c r="B25" s="11">
        <f>[21]Dezembro!$K$5</f>
        <v>0</v>
      </c>
      <c r="C25" s="11">
        <f>[21]Dezembro!$K$6</f>
        <v>0</v>
      </c>
      <c r="D25" s="11">
        <f>[21]Dezembro!$K$7</f>
        <v>0</v>
      </c>
      <c r="E25" s="11">
        <f>[21]Dezembro!$K$8</f>
        <v>0</v>
      </c>
      <c r="F25" s="11">
        <f>[21]Dezembro!$K$9</f>
        <v>0</v>
      </c>
      <c r="G25" s="11">
        <f>[21]Dezembro!$K$10</f>
        <v>0</v>
      </c>
      <c r="H25" s="11">
        <f>[21]Dezembro!$K$11</f>
        <v>0</v>
      </c>
      <c r="I25" s="11">
        <f>[21]Dezembro!$K$12</f>
        <v>0</v>
      </c>
      <c r="J25" s="11">
        <f>[21]Dezembro!$K$13</f>
        <v>0</v>
      </c>
      <c r="K25" s="11">
        <f>[21]Dezembro!$K$14</f>
        <v>0</v>
      </c>
      <c r="L25" s="11">
        <f>[21]Dezembro!$K$15</f>
        <v>0</v>
      </c>
      <c r="M25" s="11">
        <f>[21]Dezembro!$K$16</f>
        <v>0</v>
      </c>
      <c r="N25" s="11">
        <f>[21]Dezembro!$K$17</f>
        <v>0</v>
      </c>
      <c r="O25" s="11">
        <f>[21]Dezembro!$K$18</f>
        <v>0</v>
      </c>
      <c r="P25" s="11">
        <f>[21]Dezembro!$K$19</f>
        <v>0</v>
      </c>
      <c r="Q25" s="11">
        <f>[21]Dezembro!$K$20</f>
        <v>0</v>
      </c>
      <c r="R25" s="11">
        <f>[21]Dezembro!$K$21</f>
        <v>44.2</v>
      </c>
      <c r="S25" s="11">
        <f>[21]Dezembro!$K$22</f>
        <v>6.4</v>
      </c>
      <c r="T25" s="11">
        <f>[21]Dezembro!$K$23</f>
        <v>12.799999999999999</v>
      </c>
      <c r="U25" s="11">
        <f>[21]Dezembro!$K$24</f>
        <v>12.399999999999999</v>
      </c>
      <c r="V25" s="11">
        <f>[21]Dezembro!$K$25</f>
        <v>0.2</v>
      </c>
      <c r="W25" s="11">
        <f>[21]Dezembro!$K$26</f>
        <v>0</v>
      </c>
      <c r="X25" s="11">
        <f>[21]Dezembro!$K$27</f>
        <v>0</v>
      </c>
      <c r="Y25" s="11">
        <f>[21]Dezembro!$K$28</f>
        <v>0</v>
      </c>
      <c r="Z25" s="11">
        <f>[21]Dezembro!$K$29</f>
        <v>0</v>
      </c>
      <c r="AA25" s="11">
        <f>[21]Dezembro!$K$30</f>
        <v>0</v>
      </c>
      <c r="AB25" s="11">
        <f>[21]Dezembro!$K$31</f>
        <v>0</v>
      </c>
      <c r="AC25" s="11">
        <f>[21]Dezembro!$K$32</f>
        <v>0</v>
      </c>
      <c r="AD25" s="11">
        <f>[21]Dezembro!$K$33</f>
        <v>0</v>
      </c>
      <c r="AE25" s="11">
        <f>[21]Dezembro!$K$34</f>
        <v>0</v>
      </c>
      <c r="AF25" s="11">
        <f>[21]Dezembro!$K$35</f>
        <v>0</v>
      </c>
      <c r="AG25" s="15">
        <f t="shared" ref="AG25:AG26" si="23">SUM(B25:AF25)</f>
        <v>76</v>
      </c>
      <c r="AH25" s="16">
        <f t="shared" ref="AH25:AH26" si="24">MAX(B25:AF25)</f>
        <v>44.2</v>
      </c>
      <c r="AI25" s="67">
        <f t="shared" ref="AI25:AI26" si="25">COUNTIF(B25:AF25,"=0,0")</f>
        <v>26</v>
      </c>
      <c r="AJ25" s="12" t="s">
        <v>47</v>
      </c>
    </row>
    <row r="26" spans="1:37" x14ac:dyDescent="0.2">
      <c r="A26" s="58" t="s">
        <v>171</v>
      </c>
      <c r="B26" s="11">
        <f>[22]Dezembro!$K$5</f>
        <v>0</v>
      </c>
      <c r="C26" s="11">
        <f>[22]Dezembro!$K$6</f>
        <v>0</v>
      </c>
      <c r="D26" s="11">
        <f>[22]Dezembro!$K$7</f>
        <v>6.4</v>
      </c>
      <c r="E26" s="11">
        <f>[22]Dezembro!$K$8</f>
        <v>1.5999999999999999</v>
      </c>
      <c r="F26" s="11">
        <f>[22]Dezembro!$K$9</f>
        <v>1.4</v>
      </c>
      <c r="G26" s="11">
        <f>[22]Dezembro!$K$10</f>
        <v>55.6</v>
      </c>
      <c r="H26" s="11">
        <f>[22]Dezembro!$K$11</f>
        <v>7.4</v>
      </c>
      <c r="I26" s="11">
        <f>[22]Dezembro!$K$12</f>
        <v>0.2</v>
      </c>
      <c r="J26" s="11">
        <f>[22]Dezembro!$K$13</f>
        <v>0</v>
      </c>
      <c r="K26" s="11">
        <f>[22]Dezembro!$K$14</f>
        <v>0</v>
      </c>
      <c r="L26" s="11">
        <f>[22]Dezembro!$K$15</f>
        <v>0</v>
      </c>
      <c r="M26" s="11">
        <f>[22]Dezembro!$K$16</f>
        <v>0</v>
      </c>
      <c r="N26" s="11">
        <f>[22]Dezembro!$K$17</f>
        <v>0</v>
      </c>
      <c r="O26" s="11">
        <f>[22]Dezembro!$K$18</f>
        <v>25.2</v>
      </c>
      <c r="P26" s="11">
        <f>[22]Dezembro!$K$19</f>
        <v>1.4</v>
      </c>
      <c r="Q26" s="11">
        <f>[22]Dezembro!$K$20</f>
        <v>0.60000000000000009</v>
      </c>
      <c r="R26" s="11">
        <f>[22]Dezembro!$K$21</f>
        <v>4</v>
      </c>
      <c r="S26" s="11">
        <f>[22]Dezembro!$K$22</f>
        <v>7.8</v>
      </c>
      <c r="T26" s="11">
        <f>[22]Dezembro!$K$23</f>
        <v>0</v>
      </c>
      <c r="U26" s="11">
        <f>[22]Dezembro!$K$24</f>
        <v>0</v>
      </c>
      <c r="V26" s="11">
        <f>[22]Dezembro!$K$25</f>
        <v>0.2</v>
      </c>
      <c r="W26" s="11">
        <f>[22]Dezembro!$K$26</f>
        <v>0</v>
      </c>
      <c r="X26" s="11">
        <f>[22]Dezembro!$K$27</f>
        <v>0</v>
      </c>
      <c r="Y26" s="11">
        <f>[22]Dezembro!$K$28</f>
        <v>0</v>
      </c>
      <c r="Z26" s="11">
        <f>[22]Dezembro!$K$29</f>
        <v>0</v>
      </c>
      <c r="AA26" s="11">
        <f>[22]Dezembro!$K$30</f>
        <v>0</v>
      </c>
      <c r="AB26" s="11">
        <f>[22]Dezembro!$K$31</f>
        <v>0</v>
      </c>
      <c r="AC26" s="11">
        <f>[22]Dezembro!$K$32</f>
        <v>0</v>
      </c>
      <c r="AD26" s="11">
        <f>[22]Dezembro!$K$33</f>
        <v>0</v>
      </c>
      <c r="AE26" s="11">
        <f>[22]Dezembro!$K$34</f>
        <v>0</v>
      </c>
      <c r="AF26" s="11">
        <f>[22]Dezembro!$K$35</f>
        <v>0.4</v>
      </c>
      <c r="AG26" s="15">
        <f t="shared" si="23"/>
        <v>112.20000000000002</v>
      </c>
      <c r="AH26" s="16">
        <f t="shared" si="24"/>
        <v>55.6</v>
      </c>
      <c r="AI26" s="67">
        <f t="shared" si="25"/>
        <v>18</v>
      </c>
    </row>
    <row r="27" spans="1:37" x14ac:dyDescent="0.2">
      <c r="A27" s="58" t="s">
        <v>8</v>
      </c>
      <c r="B27" s="11">
        <f>[23]Dezembro!$K$5</f>
        <v>0</v>
      </c>
      <c r="C27" s="11">
        <f>[23]Dezembro!$K$6</f>
        <v>2.2000000000000002</v>
      </c>
      <c r="D27" s="11">
        <f>[23]Dezembro!$K$7</f>
        <v>59.800000000000011</v>
      </c>
      <c r="E27" s="11">
        <f>[23]Dezembro!$K$8</f>
        <v>21.8</v>
      </c>
      <c r="F27" s="11">
        <f>[23]Dezembro!$K$9</f>
        <v>3.6</v>
      </c>
      <c r="G27" s="11">
        <f>[23]Dezembro!$K$10</f>
        <v>18.399999999999999</v>
      </c>
      <c r="H27" s="11">
        <f>[23]Dezembro!$K$11</f>
        <v>0</v>
      </c>
      <c r="I27" s="11">
        <f>[23]Dezembro!$K$12</f>
        <v>0</v>
      </c>
      <c r="J27" s="11">
        <f>[23]Dezembro!$K$13</f>
        <v>0</v>
      </c>
      <c r="K27" s="11">
        <f>[23]Dezembro!$K$14</f>
        <v>0</v>
      </c>
      <c r="L27" s="11">
        <f>[23]Dezembro!$K$15</f>
        <v>0</v>
      </c>
      <c r="M27" s="11">
        <f>[23]Dezembro!$K$16</f>
        <v>0</v>
      </c>
      <c r="N27" s="11">
        <f>[23]Dezembro!$K$17</f>
        <v>0</v>
      </c>
      <c r="O27" s="11">
        <f>[23]Dezembro!$K$18</f>
        <v>32.000000000000007</v>
      </c>
      <c r="P27" s="11">
        <f>[23]Dezembro!$K$19</f>
        <v>0.4</v>
      </c>
      <c r="Q27" s="11">
        <f>[23]Dezembro!$K$20</f>
        <v>45.4</v>
      </c>
      <c r="R27" s="11">
        <f>[23]Dezembro!$K$21</f>
        <v>9.1999999999999993</v>
      </c>
      <c r="S27" s="11">
        <f>[23]Dezembro!$K$22</f>
        <v>0</v>
      </c>
      <c r="T27" s="11">
        <f>[23]Dezembro!$K$23</f>
        <v>0</v>
      </c>
      <c r="U27" s="11">
        <f>[23]Dezembro!$K$24</f>
        <v>0.4</v>
      </c>
      <c r="V27" s="11">
        <f>[23]Dezembro!$K$25</f>
        <v>4.2</v>
      </c>
      <c r="W27" s="11">
        <f>[23]Dezembro!$K$26</f>
        <v>0</v>
      </c>
      <c r="X27" s="11">
        <f>[23]Dezembro!$K$27</f>
        <v>0</v>
      </c>
      <c r="Y27" s="11">
        <f>[23]Dezembro!$K$28</f>
        <v>0</v>
      </c>
      <c r="Z27" s="11">
        <f>[23]Dezembro!$K$29</f>
        <v>0</v>
      </c>
      <c r="AA27" s="11">
        <f>[23]Dezembro!$K$30</f>
        <v>0</v>
      </c>
      <c r="AB27" s="11">
        <f>[23]Dezembro!$K$31</f>
        <v>6.2</v>
      </c>
      <c r="AC27" s="11">
        <f>[23]Dezembro!$K$32</f>
        <v>0.6</v>
      </c>
      <c r="AD27" s="11">
        <f>[23]Dezembro!$K$33</f>
        <v>0.2</v>
      </c>
      <c r="AE27" s="11">
        <f>[23]Dezembro!$K$34</f>
        <v>0.2</v>
      </c>
      <c r="AF27" s="11">
        <f>[23]Dezembro!$K$35</f>
        <v>34.6</v>
      </c>
      <c r="AG27" s="15">
        <f t="shared" ref="AG27" si="26">SUM(B27:AF27)</f>
        <v>239.19999999999996</v>
      </c>
      <c r="AH27" s="16">
        <f t="shared" ref="AH27:AH31" si="27">MAX(B27:AF27)</f>
        <v>59.800000000000011</v>
      </c>
      <c r="AI27" s="67">
        <f t="shared" ref="AI27:AI31" si="28">COUNTIF(B27:AF27,"=0,0")</f>
        <v>15</v>
      </c>
    </row>
    <row r="28" spans="1:37" x14ac:dyDescent="0.2">
      <c r="A28" s="58" t="s">
        <v>9</v>
      </c>
      <c r="B28" s="11">
        <f>[24]Dezembro!$K$5</f>
        <v>0</v>
      </c>
      <c r="C28" s="11">
        <f>[24]Dezembro!$K$6</f>
        <v>0</v>
      </c>
      <c r="D28" s="11">
        <f>[24]Dezembro!$K$7</f>
        <v>0</v>
      </c>
      <c r="E28" s="11">
        <f>[24]Dezembro!$K$8</f>
        <v>0</v>
      </c>
      <c r="F28" s="11">
        <f>[24]Dezembro!$K$9</f>
        <v>0</v>
      </c>
      <c r="G28" s="11">
        <f>[24]Dezembro!$K$10</f>
        <v>13.2</v>
      </c>
      <c r="H28" s="11">
        <f>[24]Dezembro!$K$11</f>
        <v>2.4000000000000004</v>
      </c>
      <c r="I28" s="11">
        <f>[24]Dezembro!$K$12</f>
        <v>0</v>
      </c>
      <c r="J28" s="11">
        <f>[24]Dezembro!$K$13</f>
        <v>0</v>
      </c>
      <c r="K28" s="11">
        <f>[24]Dezembro!$K$14</f>
        <v>0</v>
      </c>
      <c r="L28" s="11">
        <f>[24]Dezembro!$K$15</f>
        <v>0</v>
      </c>
      <c r="M28" s="11">
        <f>[24]Dezembro!$K$16</f>
        <v>0</v>
      </c>
      <c r="N28" s="11">
        <f>[24]Dezembro!$K$17</f>
        <v>7.1999999999999993</v>
      </c>
      <c r="O28" s="11">
        <f>[24]Dezembro!$K$18</f>
        <v>2.4</v>
      </c>
      <c r="P28" s="11">
        <f>[24]Dezembro!$K$19</f>
        <v>0</v>
      </c>
      <c r="Q28" s="11">
        <f>[24]Dezembro!$K$20</f>
        <v>7.1999999999999993</v>
      </c>
      <c r="R28" s="11">
        <f>[24]Dezembro!$K$21</f>
        <v>9.3999999999999986</v>
      </c>
      <c r="S28" s="11">
        <f>[24]Dezembro!$K$22</f>
        <v>0</v>
      </c>
      <c r="T28" s="11">
        <f>[24]Dezembro!$K$23</f>
        <v>0</v>
      </c>
      <c r="U28" s="11">
        <f>[24]Dezembro!$K$24</f>
        <v>0</v>
      </c>
      <c r="V28" s="11">
        <f>[24]Dezembro!$K$25</f>
        <v>0</v>
      </c>
      <c r="W28" s="11">
        <f>[24]Dezembro!$K$26</f>
        <v>0</v>
      </c>
      <c r="X28" s="11">
        <f>[24]Dezembro!$K$27</f>
        <v>0</v>
      </c>
      <c r="Y28" s="11">
        <f>[24]Dezembro!$K$28</f>
        <v>0</v>
      </c>
      <c r="Z28" s="11">
        <f>[24]Dezembro!$K$29</f>
        <v>0</v>
      </c>
      <c r="AA28" s="11">
        <f>[24]Dezembro!$K$30</f>
        <v>0</v>
      </c>
      <c r="AB28" s="11">
        <f>[24]Dezembro!$K$31</f>
        <v>0</v>
      </c>
      <c r="AC28" s="11">
        <f>[24]Dezembro!$K$32</f>
        <v>1.2</v>
      </c>
      <c r="AD28" s="11">
        <f>[24]Dezembro!$K$33</f>
        <v>0.8</v>
      </c>
      <c r="AE28" s="11">
        <f>[24]Dezembro!$K$34</f>
        <v>0</v>
      </c>
      <c r="AF28" s="11">
        <f>[24]Dezembro!$K$35</f>
        <v>10.199999999999999</v>
      </c>
      <c r="AG28" s="15">
        <f t="shared" ref="AG28:AG29" si="29">SUM(B28:AF28)</f>
        <v>53.999999999999986</v>
      </c>
      <c r="AH28" s="16">
        <f t="shared" si="27"/>
        <v>13.2</v>
      </c>
      <c r="AI28" s="67">
        <f t="shared" si="28"/>
        <v>22</v>
      </c>
    </row>
    <row r="29" spans="1:37" x14ac:dyDescent="0.2">
      <c r="A29" s="58" t="s">
        <v>42</v>
      </c>
      <c r="B29" s="11">
        <f>[25]Dezembro!$K$5</f>
        <v>0</v>
      </c>
      <c r="C29" s="11">
        <f>[25]Dezembro!$K$6</f>
        <v>0</v>
      </c>
      <c r="D29" s="11">
        <f>[25]Dezembro!$K$7</f>
        <v>0.2</v>
      </c>
      <c r="E29" s="11">
        <f>[25]Dezembro!$K$8</f>
        <v>0</v>
      </c>
      <c r="F29" s="11">
        <f>[25]Dezembro!$K$9</f>
        <v>33.4</v>
      </c>
      <c r="G29" s="11">
        <f>[25]Dezembro!$K$10</f>
        <v>7.2</v>
      </c>
      <c r="H29" s="11">
        <f>[25]Dezembro!$K$11</f>
        <v>0</v>
      </c>
      <c r="I29" s="11">
        <f>[25]Dezembro!$K$12</f>
        <v>0</v>
      </c>
      <c r="J29" s="11">
        <f>[25]Dezembro!$K$13</f>
        <v>0</v>
      </c>
      <c r="K29" s="11">
        <f>[25]Dezembro!$K$14</f>
        <v>0</v>
      </c>
      <c r="L29" s="11">
        <f>[25]Dezembro!$K$15</f>
        <v>0</v>
      </c>
      <c r="M29" s="11">
        <f>[25]Dezembro!$K$16</f>
        <v>0</v>
      </c>
      <c r="N29" s="11">
        <f>[25]Dezembro!$K$17</f>
        <v>0</v>
      </c>
      <c r="O29" s="11">
        <f>[25]Dezembro!$K$18</f>
        <v>16.399999999999999</v>
      </c>
      <c r="P29" s="11">
        <f>[25]Dezembro!$K$19</f>
        <v>0</v>
      </c>
      <c r="Q29" s="11">
        <f>[25]Dezembro!$K$20</f>
        <v>0.60000000000000009</v>
      </c>
      <c r="R29" s="11">
        <f>[25]Dezembro!$K$21</f>
        <v>0.60000000000000009</v>
      </c>
      <c r="S29" s="11">
        <f>[25]Dezembro!$K$22</f>
        <v>0</v>
      </c>
      <c r="T29" s="11">
        <f>[25]Dezembro!$K$23</f>
        <v>0</v>
      </c>
      <c r="U29" s="11">
        <f>[25]Dezembro!$K$24</f>
        <v>0.2</v>
      </c>
      <c r="V29" s="11">
        <f>[25]Dezembro!$K$25</f>
        <v>0.4</v>
      </c>
      <c r="W29" s="11">
        <f>[25]Dezembro!$K$26</f>
        <v>0.4</v>
      </c>
      <c r="X29" s="11">
        <f>[25]Dezembro!$K$27</f>
        <v>0.2</v>
      </c>
      <c r="Y29" s="11">
        <f>[25]Dezembro!$K$28</f>
        <v>0.2</v>
      </c>
      <c r="Z29" s="11">
        <f>[25]Dezembro!$K$29</f>
        <v>0</v>
      </c>
      <c r="AA29" s="11">
        <f>[25]Dezembro!$K$30</f>
        <v>0</v>
      </c>
      <c r="AB29" s="11">
        <f>[25]Dezembro!$K$31</f>
        <v>0</v>
      </c>
      <c r="AC29" s="11">
        <f>[25]Dezembro!$K$32</f>
        <v>0</v>
      </c>
      <c r="AD29" s="11">
        <f>[25]Dezembro!$K$33</f>
        <v>0</v>
      </c>
      <c r="AE29" s="11">
        <f>[25]Dezembro!$K$34</f>
        <v>0.2</v>
      </c>
      <c r="AF29" s="11">
        <f>[25]Dezembro!$K$35</f>
        <v>0</v>
      </c>
      <c r="AG29" s="15">
        <f t="shared" si="29"/>
        <v>60.000000000000014</v>
      </c>
      <c r="AH29" s="16">
        <f t="shared" si="27"/>
        <v>33.4</v>
      </c>
      <c r="AI29" s="67">
        <f t="shared" si="28"/>
        <v>19</v>
      </c>
    </row>
    <row r="30" spans="1:37" x14ac:dyDescent="0.2">
      <c r="A30" s="58" t="s">
        <v>10</v>
      </c>
      <c r="B30" s="11" t="str">
        <f>[26]Dezembro!$K$5</f>
        <v>*</v>
      </c>
      <c r="C30" s="11" t="str">
        <f>[26]Dezembro!$K$6</f>
        <v>*</v>
      </c>
      <c r="D30" s="11" t="str">
        <f>[26]Dezembro!$K$7</f>
        <v>*</v>
      </c>
      <c r="E30" s="11" t="str">
        <f>[26]Dezembro!$K$8</f>
        <v>*</v>
      </c>
      <c r="F30" s="11" t="str">
        <f>[26]Dezembro!$K$9</f>
        <v>*</v>
      </c>
      <c r="G30" s="11" t="str">
        <f>[26]Dezembro!$K$10</f>
        <v>*</v>
      </c>
      <c r="H30" s="11" t="str">
        <f>[26]Dezembro!$K$11</f>
        <v>*</v>
      </c>
      <c r="I30" s="11" t="str">
        <f>[26]Dezembro!$K$12</f>
        <v>*</v>
      </c>
      <c r="J30" s="11" t="str">
        <f>[26]Dezembro!$K$13</f>
        <v>*</v>
      </c>
      <c r="K30" s="11" t="str">
        <f>[26]Dezembro!$K$14</f>
        <v>*</v>
      </c>
      <c r="L30" s="11" t="str">
        <f>[26]Dezembro!$K$15</f>
        <v>*</v>
      </c>
      <c r="M30" s="11" t="str">
        <f>[26]Dezembro!$K$16</f>
        <v>*</v>
      </c>
      <c r="N30" s="11" t="str">
        <f>[26]Dezembro!$K$17</f>
        <v>*</v>
      </c>
      <c r="O30" s="11" t="str">
        <f>[26]Dezembro!$K$18</f>
        <v>*</v>
      </c>
      <c r="P30" s="11" t="str">
        <f>[26]Dezembro!$K$19</f>
        <v>*</v>
      </c>
      <c r="Q30" s="11" t="str">
        <f>[26]Dezembro!$K$20</f>
        <v>*</v>
      </c>
      <c r="R30" s="11" t="str">
        <f>[26]Dezembro!$K$21</f>
        <v>*</v>
      </c>
      <c r="S30" s="11" t="str">
        <f>[26]Dezembro!$K$22</f>
        <v>*</v>
      </c>
      <c r="T30" s="11" t="str">
        <f>[26]Dezembro!$K$23</f>
        <v>*</v>
      </c>
      <c r="U30" s="11" t="str">
        <f>[26]Dezembro!$K$24</f>
        <v>*</v>
      </c>
      <c r="V30" s="11" t="str">
        <f>[26]Dezembro!$K$25</f>
        <v>*</v>
      </c>
      <c r="W30" s="11" t="str">
        <f>[26]Dezembro!$K$26</f>
        <v>*</v>
      </c>
      <c r="X30" s="11" t="str">
        <f>[26]Dezembro!$K$27</f>
        <v>*</v>
      </c>
      <c r="Y30" s="11" t="str">
        <f>[26]Dezembro!$K$28</f>
        <v>*</v>
      </c>
      <c r="Z30" s="11" t="str">
        <f>[26]Dezembro!$K$29</f>
        <v>*</v>
      </c>
      <c r="AA30" s="11" t="str">
        <f>[26]Dezembro!$K$30</f>
        <v>*</v>
      </c>
      <c r="AB30" s="11" t="str">
        <f>[26]Dezembro!$K$31</f>
        <v>*</v>
      </c>
      <c r="AC30" s="11" t="str">
        <f>[26]Dezembro!$K$32</f>
        <v>*</v>
      </c>
      <c r="AD30" s="11" t="str">
        <f>[26]Dezembro!$K$33</f>
        <v>*</v>
      </c>
      <c r="AE30" s="11" t="str">
        <f>[26]Dezembro!$K$34</f>
        <v>*</v>
      </c>
      <c r="AF30" s="11" t="str">
        <f>[26]Dezembro!$K$35</f>
        <v>*</v>
      </c>
      <c r="AG30" s="15" t="s">
        <v>226</v>
      </c>
      <c r="AH30" s="16" t="s">
        <v>226</v>
      </c>
      <c r="AI30" s="67" t="s">
        <v>226</v>
      </c>
    </row>
    <row r="31" spans="1:37" x14ac:dyDescent="0.2">
      <c r="A31" s="58" t="s">
        <v>172</v>
      </c>
      <c r="B31" s="11">
        <f>[27]Dezembro!$K$5</f>
        <v>0</v>
      </c>
      <c r="C31" s="11">
        <f>[27]Dezembro!$K$6</f>
        <v>0</v>
      </c>
      <c r="D31" s="11">
        <f>[27]Dezembro!$K$7</f>
        <v>19.2</v>
      </c>
      <c r="E31" s="11">
        <f>[27]Dezembro!$K$8</f>
        <v>0.4</v>
      </c>
      <c r="F31" s="11">
        <f>[27]Dezembro!$K$9</f>
        <v>0.4</v>
      </c>
      <c r="G31" s="11">
        <f>[27]Dezembro!$K$10</f>
        <v>6.4</v>
      </c>
      <c r="H31" s="11">
        <f>[27]Dezembro!$K$11</f>
        <v>0.2</v>
      </c>
      <c r="I31" s="11">
        <f>[27]Dezembro!$K$12</f>
        <v>0</v>
      </c>
      <c r="J31" s="11">
        <f>[27]Dezembro!$K$13</f>
        <v>0</v>
      </c>
      <c r="K31" s="11">
        <f>[27]Dezembro!$K$14</f>
        <v>0</v>
      </c>
      <c r="L31" s="11">
        <f>[27]Dezembro!$K$15</f>
        <v>0</v>
      </c>
      <c r="M31" s="11">
        <f>[27]Dezembro!$K$16</f>
        <v>0</v>
      </c>
      <c r="N31" s="11">
        <f>[27]Dezembro!$K$17</f>
        <v>0</v>
      </c>
      <c r="O31" s="11">
        <f>[27]Dezembro!$K$18</f>
        <v>0.8</v>
      </c>
      <c r="P31" s="11">
        <f>[27]Dezembro!$K$19</f>
        <v>0.2</v>
      </c>
      <c r="Q31" s="11">
        <f>[27]Dezembro!$K$20</f>
        <v>7.1999999999999993</v>
      </c>
      <c r="R31" s="11">
        <f>[27]Dezembro!$K$21</f>
        <v>26.8</v>
      </c>
      <c r="S31" s="11">
        <f>[27]Dezembro!$K$22</f>
        <v>13.2</v>
      </c>
      <c r="T31" s="11">
        <f>[27]Dezembro!$K$23</f>
        <v>0</v>
      </c>
      <c r="U31" s="11">
        <f>[27]Dezembro!$K$24</f>
        <v>0.2</v>
      </c>
      <c r="V31" s="11">
        <f>[27]Dezembro!$K$25</f>
        <v>0.4</v>
      </c>
      <c r="W31" s="11">
        <f>[27]Dezembro!$K$26</f>
        <v>0</v>
      </c>
      <c r="X31" s="11">
        <f>[27]Dezembro!$K$27</f>
        <v>0</v>
      </c>
      <c r="Y31" s="11">
        <f>[27]Dezembro!$K$28</f>
        <v>0</v>
      </c>
      <c r="Z31" s="11">
        <f>[27]Dezembro!$K$29</f>
        <v>0</v>
      </c>
      <c r="AA31" s="11">
        <f>[27]Dezembro!$K$30</f>
        <v>0</v>
      </c>
      <c r="AB31" s="11">
        <f>[27]Dezembro!$K$31</f>
        <v>0</v>
      </c>
      <c r="AC31" s="11">
        <f>[27]Dezembro!$K$32</f>
        <v>0</v>
      </c>
      <c r="AD31" s="11">
        <f>[27]Dezembro!$K$33</f>
        <v>0</v>
      </c>
      <c r="AE31" s="11">
        <f>[27]Dezembro!$K$34</f>
        <v>0</v>
      </c>
      <c r="AF31" s="11">
        <f>[27]Dezembro!$K$35</f>
        <v>1.5999999999999999</v>
      </c>
      <c r="AG31" s="15">
        <f t="shared" ref="AG31" si="30">SUM(B31:AF31)</f>
        <v>77</v>
      </c>
      <c r="AH31" s="16">
        <f t="shared" si="27"/>
        <v>26.8</v>
      </c>
      <c r="AI31" s="67">
        <f t="shared" si="28"/>
        <v>18</v>
      </c>
      <c r="AJ31" s="12" t="s">
        <v>47</v>
      </c>
    </row>
    <row r="32" spans="1:37" x14ac:dyDescent="0.2">
      <c r="A32" s="58" t="s">
        <v>11</v>
      </c>
      <c r="B32" s="11" t="str">
        <f>[28]Dezembro!$K$5</f>
        <v>*</v>
      </c>
      <c r="C32" s="11" t="str">
        <f>[28]Dezembro!$K$6</f>
        <v>*</v>
      </c>
      <c r="D32" s="11" t="str">
        <f>[28]Dezembro!$K$7</f>
        <v>*</v>
      </c>
      <c r="E32" s="11" t="str">
        <f>[28]Dezembro!$K$8</f>
        <v>*</v>
      </c>
      <c r="F32" s="11" t="str">
        <f>[28]Dezembro!$K$9</f>
        <v>*</v>
      </c>
      <c r="G32" s="11" t="str">
        <f>[28]Dezembro!$K$10</f>
        <v>*</v>
      </c>
      <c r="H32" s="11" t="str">
        <f>[28]Dezembro!$K$11</f>
        <v>*</v>
      </c>
      <c r="I32" s="11" t="str">
        <f>[28]Dezembro!$K$12</f>
        <v>*</v>
      </c>
      <c r="J32" s="11" t="str">
        <f>[28]Dezembro!$K$13</f>
        <v>*</v>
      </c>
      <c r="K32" s="11" t="str">
        <f>[28]Dezembro!$K$14</f>
        <v>*</v>
      </c>
      <c r="L32" s="11" t="str">
        <f>[28]Dezembro!$K$15</f>
        <v>*</v>
      </c>
      <c r="M32" s="11" t="str">
        <f>[28]Dezembro!$K$16</f>
        <v>*</v>
      </c>
      <c r="N32" s="11" t="str">
        <f>[28]Dezembro!$K$17</f>
        <v>*</v>
      </c>
      <c r="O32" s="11" t="str">
        <f>[28]Dezembro!$K$18</f>
        <v>*</v>
      </c>
      <c r="P32" s="11" t="str">
        <f>[28]Dezembro!$K$19</f>
        <v>*</v>
      </c>
      <c r="Q32" s="11" t="str">
        <f>[28]Dezembro!$K$20</f>
        <v>*</v>
      </c>
      <c r="R32" s="11" t="str">
        <f>[28]Dezembro!$K$21</f>
        <v>*</v>
      </c>
      <c r="S32" s="11" t="str">
        <f>[28]Dezembro!$K$22</f>
        <v>*</v>
      </c>
      <c r="T32" s="11" t="str">
        <f>[28]Dezembro!$K$23</f>
        <v>*</v>
      </c>
      <c r="U32" s="11" t="str">
        <f>[28]Dezembro!$K$24</f>
        <v>*</v>
      </c>
      <c r="V32" s="11" t="str">
        <f>[28]Dezembro!$K$25</f>
        <v>*</v>
      </c>
      <c r="W32" s="11" t="str">
        <f>[28]Dezembro!$K$26</f>
        <v>*</v>
      </c>
      <c r="X32" s="11" t="str">
        <f>[28]Dezembro!$K$27</f>
        <v>*</v>
      </c>
      <c r="Y32" s="11" t="str">
        <f>[28]Dezembro!$K$28</f>
        <v>*</v>
      </c>
      <c r="Z32" s="11" t="str">
        <f>[28]Dezembro!$K$29</f>
        <v>*</v>
      </c>
      <c r="AA32" s="11" t="str">
        <f>[28]Dezembro!$K$30</f>
        <v>*</v>
      </c>
      <c r="AB32" s="11" t="str">
        <f>[28]Dezembro!$K$31</f>
        <v>*</v>
      </c>
      <c r="AC32" s="11" t="str">
        <f>[28]Dezembro!$K$32</f>
        <v>*</v>
      </c>
      <c r="AD32" s="11" t="str">
        <f>[28]Dezembro!$K$33</f>
        <v>*</v>
      </c>
      <c r="AE32" s="11" t="str">
        <f>[28]Dezembro!$K$34</f>
        <v>*</v>
      </c>
      <c r="AF32" s="11" t="str">
        <f>[28]Dezembro!$K$35</f>
        <v>*</v>
      </c>
      <c r="AG32" s="15" t="s">
        <v>226</v>
      </c>
      <c r="AH32" s="16" t="s">
        <v>226</v>
      </c>
      <c r="AI32" s="67" t="s">
        <v>226</v>
      </c>
    </row>
    <row r="33" spans="1:37" s="5" customFormat="1" x14ac:dyDescent="0.2">
      <c r="A33" s="58" t="s">
        <v>12</v>
      </c>
      <c r="B33" s="11" t="str">
        <f>[29]Dezembro!$K$5</f>
        <v>*</v>
      </c>
      <c r="C33" s="11" t="str">
        <f>[29]Dezembro!$K$6</f>
        <v>*</v>
      </c>
      <c r="D33" s="11" t="str">
        <f>[29]Dezembro!$K$7</f>
        <v>*</v>
      </c>
      <c r="E33" s="11">
        <f>[29]Dezembro!$K$8</f>
        <v>5.8</v>
      </c>
      <c r="F33" s="11">
        <f>[29]Dezembro!$K$9</f>
        <v>42</v>
      </c>
      <c r="G33" s="11">
        <f>[29]Dezembro!$K$10</f>
        <v>0.2</v>
      </c>
      <c r="H33" s="11">
        <f>[29]Dezembro!$K$11</f>
        <v>0.2</v>
      </c>
      <c r="I33" s="11">
        <f>[29]Dezembro!$K$12</f>
        <v>0</v>
      </c>
      <c r="J33" s="11">
        <f>[29]Dezembro!$K$13</f>
        <v>0</v>
      </c>
      <c r="K33" s="11" t="str">
        <f>[29]Dezembro!$K$14</f>
        <v>*</v>
      </c>
      <c r="L33" s="11" t="str">
        <f>[29]Dezembro!$K$15</f>
        <v>*</v>
      </c>
      <c r="M33" s="11" t="str">
        <f>[29]Dezembro!$K$16</f>
        <v>*</v>
      </c>
      <c r="N33" s="11" t="str">
        <f>[29]Dezembro!$K$17</f>
        <v>*</v>
      </c>
      <c r="O33" s="11" t="str">
        <f>[29]Dezembro!$K$18</f>
        <v>*</v>
      </c>
      <c r="P33" s="11" t="str">
        <f>[29]Dezembro!$K$19</f>
        <v>*</v>
      </c>
      <c r="Q33" s="11" t="str">
        <f>[29]Dezembro!$K$20</f>
        <v>*</v>
      </c>
      <c r="R33" s="11" t="str">
        <f>[29]Dezembro!$K$21</f>
        <v>*</v>
      </c>
      <c r="S33" s="11" t="str">
        <f>[29]Dezembro!$K$22</f>
        <v>*</v>
      </c>
      <c r="T33" s="11" t="str">
        <f>[29]Dezembro!$K$23</f>
        <v>*</v>
      </c>
      <c r="U33" s="11" t="str">
        <f>[29]Dezembro!$K$24</f>
        <v>*</v>
      </c>
      <c r="V33" s="11" t="str">
        <f>[29]Dezembro!$K$25</f>
        <v>*</v>
      </c>
      <c r="W33" s="11" t="str">
        <f>[29]Dezembro!$K$26</f>
        <v>*</v>
      </c>
      <c r="X33" s="11" t="str">
        <f>[29]Dezembro!$K$27</f>
        <v>*</v>
      </c>
      <c r="Y33" s="11" t="str">
        <f>[29]Dezembro!$K$28</f>
        <v>*</v>
      </c>
      <c r="Z33" s="11" t="str">
        <f>[29]Dezembro!$K$29</f>
        <v>*</v>
      </c>
      <c r="AA33" s="11" t="str">
        <f>[29]Dezembro!$K$30</f>
        <v>*</v>
      </c>
      <c r="AB33" s="11" t="str">
        <f>[29]Dezembro!$K$31</f>
        <v>*</v>
      </c>
      <c r="AC33" s="11" t="str">
        <f>[29]Dezembro!$K$32</f>
        <v>*</v>
      </c>
      <c r="AD33" s="11" t="str">
        <f>[29]Dezembro!$K$33</f>
        <v>*</v>
      </c>
      <c r="AE33" s="11">
        <f>[29]Dezembro!$K$34</f>
        <v>0.2</v>
      </c>
      <c r="AF33" s="11">
        <f>[29]Dezembro!$K$35</f>
        <v>18</v>
      </c>
      <c r="AG33" s="15">
        <f t="shared" ref="AG33" si="31">SUM(B33:AF33)</f>
        <v>66.400000000000006</v>
      </c>
      <c r="AH33" s="16">
        <f t="shared" ref="AH33:AH35" si="32">MAX(B33:AF33)</f>
        <v>42</v>
      </c>
      <c r="AI33" s="67">
        <f t="shared" ref="AI33:AI35" si="33">COUNTIF(B33:AF33,"=0,0")</f>
        <v>2</v>
      </c>
    </row>
    <row r="34" spans="1:37" x14ac:dyDescent="0.2">
      <c r="A34" s="58" t="s">
        <v>13</v>
      </c>
      <c r="B34" s="11" t="str">
        <f>[30]Dezembro!$K$5</f>
        <v>*</v>
      </c>
      <c r="C34" s="11" t="str">
        <f>[30]Dezembro!$K$6</f>
        <v>*</v>
      </c>
      <c r="D34" s="11" t="str">
        <f>[30]Dezembro!$K$7</f>
        <v>*</v>
      </c>
      <c r="E34" s="11" t="str">
        <f>[30]Dezembro!$K$8</f>
        <v>*</v>
      </c>
      <c r="F34" s="11" t="str">
        <f>[30]Dezembro!$K$9</f>
        <v>*</v>
      </c>
      <c r="G34" s="11" t="str">
        <f>[30]Dezembro!$K$10</f>
        <v>*</v>
      </c>
      <c r="H34" s="11" t="str">
        <f>[30]Dezembro!$K$11</f>
        <v>*</v>
      </c>
      <c r="I34" s="11" t="str">
        <f>[30]Dezembro!$K$12</f>
        <v>*</v>
      </c>
      <c r="J34" s="11" t="str">
        <f>[30]Dezembro!$K$13</f>
        <v>*</v>
      </c>
      <c r="K34" s="11" t="str">
        <f>[30]Dezembro!$K$14</f>
        <v>*</v>
      </c>
      <c r="L34" s="11" t="str">
        <f>[30]Dezembro!$K$15</f>
        <v>*</v>
      </c>
      <c r="M34" s="11" t="str">
        <f>[30]Dezembro!$K$16</f>
        <v>*</v>
      </c>
      <c r="N34" s="11" t="str">
        <f>[30]Dezembro!$K$17</f>
        <v>*</v>
      </c>
      <c r="O34" s="11" t="str">
        <f>[30]Dezembro!$K$18</f>
        <v>*</v>
      </c>
      <c r="P34" s="11" t="str">
        <f>[30]Dezembro!$K$19</f>
        <v>*</v>
      </c>
      <c r="Q34" s="11" t="str">
        <f>[30]Dezembro!$K$20</f>
        <v>*</v>
      </c>
      <c r="R34" s="11" t="str">
        <f>[30]Dezembro!$K$21</f>
        <v>*</v>
      </c>
      <c r="S34" s="11" t="str">
        <f>[30]Dezembro!$K$22</f>
        <v>*</v>
      </c>
      <c r="T34" s="11" t="str">
        <f>[30]Dezembro!$K$23</f>
        <v>*</v>
      </c>
      <c r="U34" s="11" t="str">
        <f>[30]Dezembro!$K$24</f>
        <v>*</v>
      </c>
      <c r="V34" s="11" t="str">
        <f>[30]Dezembro!$K$25</f>
        <v>*</v>
      </c>
      <c r="W34" s="11" t="str">
        <f>[30]Dezembro!$K$26</f>
        <v>*</v>
      </c>
      <c r="X34" s="11" t="str">
        <f>[30]Dezembro!$K$27</f>
        <v>*</v>
      </c>
      <c r="Y34" s="11" t="str">
        <f>[30]Dezembro!$K$28</f>
        <v>*</v>
      </c>
      <c r="Z34" s="11" t="str">
        <f>[30]Dezembro!$K$29</f>
        <v>*</v>
      </c>
      <c r="AA34" s="11" t="str">
        <f>[30]Dezembro!$K$30</f>
        <v>*</v>
      </c>
      <c r="AB34" s="11" t="str">
        <f>[30]Dezembro!$K$31</f>
        <v>*</v>
      </c>
      <c r="AC34" s="11" t="str">
        <f>[30]Dezembro!$K$32</f>
        <v>*</v>
      </c>
      <c r="AD34" s="11" t="str">
        <f>[30]Dezembro!$K$33</f>
        <v>*</v>
      </c>
      <c r="AE34" s="11" t="str">
        <f>[30]Dezembro!$K$34</f>
        <v>*</v>
      </c>
      <c r="AF34" s="11" t="str">
        <f>[30]Dezembro!$K$35</f>
        <v>*</v>
      </c>
      <c r="AG34" s="15" t="s">
        <v>226</v>
      </c>
      <c r="AH34" s="16" t="s">
        <v>226</v>
      </c>
      <c r="AI34" s="67" t="s">
        <v>226</v>
      </c>
    </row>
    <row r="35" spans="1:37" x14ac:dyDescent="0.2">
      <c r="A35" s="58" t="s">
        <v>173</v>
      </c>
      <c r="B35" s="11">
        <f>[31]Dezembro!$K$5</f>
        <v>0.4</v>
      </c>
      <c r="C35" s="11">
        <f>[31]Dezembro!$K$6</f>
        <v>1</v>
      </c>
      <c r="D35" s="11">
        <f>[31]Dezembro!$K$7</f>
        <v>0</v>
      </c>
      <c r="E35" s="11">
        <f>[31]Dezembro!$K$8</f>
        <v>4.8</v>
      </c>
      <c r="F35" s="11">
        <f>[31]Dezembro!$K$9</f>
        <v>0</v>
      </c>
      <c r="G35" s="11">
        <f>[31]Dezembro!$K$10</f>
        <v>13.999999999999996</v>
      </c>
      <c r="H35" s="11">
        <f>[31]Dezembro!$K$11</f>
        <v>4</v>
      </c>
      <c r="I35" s="11">
        <f>[31]Dezembro!$K$12</f>
        <v>0</v>
      </c>
      <c r="J35" s="11">
        <f>[31]Dezembro!$K$13</f>
        <v>0</v>
      </c>
      <c r="K35" s="11">
        <f>[31]Dezembro!$K$14</f>
        <v>0</v>
      </c>
      <c r="L35" s="11">
        <f>[31]Dezembro!$K$15</f>
        <v>0</v>
      </c>
      <c r="M35" s="11">
        <f>[31]Dezembro!$K$16</f>
        <v>2.4000000000000004</v>
      </c>
      <c r="N35" s="11">
        <f>[31]Dezembro!$K$17</f>
        <v>0.2</v>
      </c>
      <c r="O35" s="11">
        <f>[31]Dezembro!$K$18</f>
        <v>4.6000000000000005</v>
      </c>
      <c r="P35" s="11">
        <f>[31]Dezembro!$K$19</f>
        <v>0</v>
      </c>
      <c r="Q35" s="11">
        <f>[31]Dezembro!$K$20</f>
        <v>0</v>
      </c>
      <c r="R35" s="11">
        <f>[31]Dezembro!$K$21</f>
        <v>0</v>
      </c>
      <c r="S35" s="11">
        <f>[31]Dezembro!$K$22</f>
        <v>0</v>
      </c>
      <c r="T35" s="11">
        <f>[31]Dezembro!$K$23</f>
        <v>0.2</v>
      </c>
      <c r="U35" s="11">
        <f>[31]Dezembro!$K$24</f>
        <v>0</v>
      </c>
      <c r="V35" s="11">
        <f>[31]Dezembro!$K$25</f>
        <v>59.800000000000004</v>
      </c>
      <c r="W35" s="11">
        <f>[31]Dezembro!$K$26</f>
        <v>0.2</v>
      </c>
      <c r="X35" s="11">
        <f>[31]Dezembro!$K$27</f>
        <v>0</v>
      </c>
      <c r="Y35" s="11">
        <f>[31]Dezembro!$K$28</f>
        <v>0</v>
      </c>
      <c r="Z35" s="11">
        <f>[31]Dezembro!$K$29</f>
        <v>0</v>
      </c>
      <c r="AA35" s="11">
        <f>[31]Dezembro!$K$30</f>
        <v>0</v>
      </c>
      <c r="AB35" s="11">
        <f>[31]Dezembro!$K$31</f>
        <v>0</v>
      </c>
      <c r="AC35" s="11">
        <f>[31]Dezembro!$K$32</f>
        <v>7.2</v>
      </c>
      <c r="AD35" s="11">
        <f>[31]Dezembro!$K$33</f>
        <v>6.8</v>
      </c>
      <c r="AE35" s="11">
        <f>[31]Dezembro!$K$34</f>
        <v>0.2</v>
      </c>
      <c r="AF35" s="11">
        <f>[31]Dezembro!$K$35</f>
        <v>29</v>
      </c>
      <c r="AG35" s="15">
        <f t="shared" ref="AG35" si="34">SUM(B35:AF35)</f>
        <v>134.80000000000001</v>
      </c>
      <c r="AH35" s="16">
        <f t="shared" si="32"/>
        <v>59.800000000000004</v>
      </c>
      <c r="AI35" s="67">
        <f t="shared" si="33"/>
        <v>16</v>
      </c>
      <c r="AK35" s="12" t="s">
        <v>47</v>
      </c>
    </row>
    <row r="36" spans="1:37" x14ac:dyDescent="0.2">
      <c r="A36" s="58" t="s">
        <v>144</v>
      </c>
      <c r="B36" s="11" t="str">
        <f>[32]Dezembro!$K$5</f>
        <v>*</v>
      </c>
      <c r="C36" s="11" t="str">
        <f>[32]Dezembro!$K$6</f>
        <v>*</v>
      </c>
      <c r="D36" s="11" t="str">
        <f>[32]Dezembro!$K$7</f>
        <v>*</v>
      </c>
      <c r="E36" s="11" t="str">
        <f>[32]Dezembro!$K$8</f>
        <v>*</v>
      </c>
      <c r="F36" s="11" t="str">
        <f>[32]Dezembro!$K$9</f>
        <v>*</v>
      </c>
      <c r="G36" s="11" t="str">
        <f>[32]Dezembro!$K$10</f>
        <v>*</v>
      </c>
      <c r="H36" s="11" t="str">
        <f>[32]Dezembro!$K$11</f>
        <v>*</v>
      </c>
      <c r="I36" s="11" t="str">
        <f>[32]Dezembro!$K$12</f>
        <v>*</v>
      </c>
      <c r="J36" s="11" t="str">
        <f>[32]Dezembro!$K$13</f>
        <v>*</v>
      </c>
      <c r="K36" s="11" t="str">
        <f>[32]Dezembro!$K$14</f>
        <v>*</v>
      </c>
      <c r="L36" s="11" t="str">
        <f>[32]Dezembro!$K$15</f>
        <v>*</v>
      </c>
      <c r="M36" s="11" t="str">
        <f>[32]Dezembro!$K$16</f>
        <v>*</v>
      </c>
      <c r="N36" s="11" t="str">
        <f>[32]Dezembro!$K$17</f>
        <v>*</v>
      </c>
      <c r="O36" s="11" t="str">
        <f>[32]Dezembro!$K$18</f>
        <v>*</v>
      </c>
      <c r="P36" s="11" t="str">
        <f>[32]Dezembro!$K$19</f>
        <v>*</v>
      </c>
      <c r="Q36" s="11" t="str">
        <f>[32]Dezembro!$K$20</f>
        <v>*</v>
      </c>
      <c r="R36" s="11" t="str">
        <f>[32]Dezembro!$K$21</f>
        <v>*</v>
      </c>
      <c r="S36" s="11" t="str">
        <f>[32]Dezembro!$K$22</f>
        <v>*</v>
      </c>
      <c r="T36" s="11" t="str">
        <f>[32]Dezembro!$K$23</f>
        <v>*</v>
      </c>
      <c r="U36" s="11" t="str">
        <f>[32]Dezembro!$K$24</f>
        <v>*</v>
      </c>
      <c r="V36" s="11" t="str">
        <f>[32]Dezembro!$K$25</f>
        <v>*</v>
      </c>
      <c r="W36" s="11" t="str">
        <f>[32]Dezembro!$K$26</f>
        <v>*</v>
      </c>
      <c r="X36" s="11" t="str">
        <f>[32]Dezembro!$K$27</f>
        <v>*</v>
      </c>
      <c r="Y36" s="11" t="str">
        <f>[32]Dezembro!$K$28</f>
        <v>*</v>
      </c>
      <c r="Z36" s="11" t="str">
        <f>[32]Dezembro!$K$29</f>
        <v>*</v>
      </c>
      <c r="AA36" s="11" t="str">
        <f>[32]Dezembro!$K$30</f>
        <v>*</v>
      </c>
      <c r="AB36" s="11" t="str">
        <f>[32]Dezembro!$K$31</f>
        <v>*</v>
      </c>
      <c r="AC36" s="11" t="str">
        <f>[32]Dezembro!$K$32</f>
        <v>*</v>
      </c>
      <c r="AD36" s="11" t="str">
        <f>[32]Dezembro!$K$33</f>
        <v>*</v>
      </c>
      <c r="AE36" s="11" t="str">
        <f>[32]Dezembro!$K$34</f>
        <v>*</v>
      </c>
      <c r="AF36" s="11" t="str">
        <f>[32]Dezembro!$K$35</f>
        <v>*</v>
      </c>
      <c r="AG36" s="14" t="s">
        <v>226</v>
      </c>
      <c r="AH36" s="141" t="s">
        <v>226</v>
      </c>
      <c r="AI36" s="67" t="s">
        <v>226</v>
      </c>
    </row>
    <row r="37" spans="1:37" x14ac:dyDescent="0.2">
      <c r="A37" s="58" t="s">
        <v>14</v>
      </c>
      <c r="B37" s="11" t="str">
        <f>[33]Dezembro!$K$5</f>
        <v>*</v>
      </c>
      <c r="C37" s="11" t="str">
        <f>[33]Dezembro!$K$6</f>
        <v>*</v>
      </c>
      <c r="D37" s="11" t="str">
        <f>[33]Dezembro!$K$7</f>
        <v>*</v>
      </c>
      <c r="E37" s="11" t="str">
        <f>[33]Dezembro!$K$8</f>
        <v>*</v>
      </c>
      <c r="F37" s="11" t="str">
        <f>[33]Dezembro!$K$9</f>
        <v>*</v>
      </c>
      <c r="G37" s="11" t="str">
        <f>[33]Dezembro!$K$10</f>
        <v>*</v>
      </c>
      <c r="H37" s="11" t="str">
        <f>[33]Dezembro!$K$11</f>
        <v>*</v>
      </c>
      <c r="I37" s="11" t="str">
        <f>[33]Dezembro!$K$12</f>
        <v>*</v>
      </c>
      <c r="J37" s="11" t="str">
        <f>[33]Dezembro!$K$13</f>
        <v>*</v>
      </c>
      <c r="K37" s="11" t="str">
        <f>[33]Dezembro!$K$14</f>
        <v>*</v>
      </c>
      <c r="L37" s="11" t="str">
        <f>[33]Dezembro!$K$15</f>
        <v>*</v>
      </c>
      <c r="M37" s="11" t="str">
        <f>[33]Dezembro!$K$16</f>
        <v>*</v>
      </c>
      <c r="N37" s="11" t="str">
        <f>[33]Dezembro!$K$17</f>
        <v>*</v>
      </c>
      <c r="O37" s="11" t="str">
        <f>[33]Dezembro!$K$18</f>
        <v>*</v>
      </c>
      <c r="P37" s="11" t="str">
        <f>[33]Dezembro!$K$19</f>
        <v>*</v>
      </c>
      <c r="Q37" s="11" t="str">
        <f>[33]Dezembro!$K$20</f>
        <v>*</v>
      </c>
      <c r="R37" s="11" t="str">
        <f>[33]Dezembro!$K$21</f>
        <v>*</v>
      </c>
      <c r="S37" s="11" t="str">
        <f>[33]Dezembro!$K$22</f>
        <v>*</v>
      </c>
      <c r="T37" s="11" t="str">
        <f>[33]Dezembro!$K$23</f>
        <v>*</v>
      </c>
      <c r="U37" s="11" t="str">
        <f>[33]Dezembro!$K$24</f>
        <v>*</v>
      </c>
      <c r="V37" s="11" t="str">
        <f>[33]Dezembro!$K$25</f>
        <v>*</v>
      </c>
      <c r="W37" s="11" t="str">
        <f>[33]Dezembro!$K$26</f>
        <v>*</v>
      </c>
      <c r="X37" s="11" t="str">
        <f>[33]Dezembro!$K$27</f>
        <v>*</v>
      </c>
      <c r="Y37" s="11" t="str">
        <f>[33]Dezembro!$K$28</f>
        <v>*</v>
      </c>
      <c r="Z37" s="11" t="str">
        <f>[33]Dezembro!$K$29</f>
        <v>*</v>
      </c>
      <c r="AA37" s="11" t="str">
        <f>[33]Dezembro!$K$30</f>
        <v>*</v>
      </c>
      <c r="AB37" s="11" t="str">
        <f>[33]Dezembro!$K$31</f>
        <v>*</v>
      </c>
      <c r="AC37" s="11" t="str">
        <f>[33]Dezembro!$K$32</f>
        <v>*</v>
      </c>
      <c r="AD37" s="11" t="str">
        <f>[33]Dezembro!$K$33</f>
        <v>*</v>
      </c>
      <c r="AE37" s="11" t="str">
        <f>[33]Dezembro!$K$34</f>
        <v>*</v>
      </c>
      <c r="AF37" s="11" t="str">
        <f>[33]Dezembro!$K$35</f>
        <v>*</v>
      </c>
      <c r="AG37" s="15" t="s">
        <v>226</v>
      </c>
      <c r="AH37" s="16" t="s">
        <v>226</v>
      </c>
      <c r="AI37" s="67" t="s">
        <v>226</v>
      </c>
    </row>
    <row r="38" spans="1:37" x14ac:dyDescent="0.2">
      <c r="A38" s="58" t="s">
        <v>174</v>
      </c>
      <c r="B38" s="11">
        <f>[34]Dezembro!$K$5</f>
        <v>0.2</v>
      </c>
      <c r="C38" s="11">
        <f>[34]Dezembro!$K$6</f>
        <v>0.2</v>
      </c>
      <c r="D38" s="11">
        <f>[34]Dezembro!$K$7</f>
        <v>0</v>
      </c>
      <c r="E38" s="11">
        <f>[34]Dezembro!$K$8</f>
        <v>0</v>
      </c>
      <c r="F38" s="11">
        <f>[34]Dezembro!$K$9</f>
        <v>10.4</v>
      </c>
      <c r="G38" s="11">
        <f>[34]Dezembro!$K$10</f>
        <v>0</v>
      </c>
      <c r="H38" s="11">
        <f>[34]Dezembro!$K$11</f>
        <v>0</v>
      </c>
      <c r="I38" s="11">
        <f>[34]Dezembro!$K$12</f>
        <v>0</v>
      </c>
      <c r="J38" s="11">
        <f>[34]Dezembro!$K$13</f>
        <v>0.4</v>
      </c>
      <c r="K38" s="11">
        <f>[34]Dezembro!$K$14</f>
        <v>3.4</v>
      </c>
      <c r="L38" s="11">
        <f>[34]Dezembro!$K$15</f>
        <v>0</v>
      </c>
      <c r="M38" s="11">
        <f>[34]Dezembro!$K$16</f>
        <v>0</v>
      </c>
      <c r="N38" s="11">
        <f>[34]Dezembro!$K$17</f>
        <v>0</v>
      </c>
      <c r="O38" s="11">
        <f>[34]Dezembro!$K$18</f>
        <v>0</v>
      </c>
      <c r="P38" s="11">
        <f>[34]Dezembro!$K$19</f>
        <v>0.8</v>
      </c>
      <c r="Q38" s="11">
        <f>[34]Dezembro!$K$20</f>
        <v>0</v>
      </c>
      <c r="R38" s="11">
        <f>[34]Dezembro!$K$21</f>
        <v>0</v>
      </c>
      <c r="S38" s="11">
        <f>[34]Dezembro!$K$22</f>
        <v>0</v>
      </c>
      <c r="T38" s="11">
        <f>[34]Dezembro!$K$23</f>
        <v>0</v>
      </c>
      <c r="U38" s="11">
        <f>[34]Dezembro!$K$24</f>
        <v>0</v>
      </c>
      <c r="V38" s="11">
        <f>[34]Dezembro!$K$25</f>
        <v>0</v>
      </c>
      <c r="W38" s="11">
        <f>[34]Dezembro!$K$26</f>
        <v>0</v>
      </c>
      <c r="X38" s="11">
        <f>[34]Dezembro!$K$27</f>
        <v>0.4</v>
      </c>
      <c r="Y38" s="11">
        <f>[34]Dezembro!$K$28</f>
        <v>0</v>
      </c>
      <c r="Z38" s="11">
        <f>[34]Dezembro!$K$29</f>
        <v>0</v>
      </c>
      <c r="AA38" s="11">
        <f>[34]Dezembro!$K$30</f>
        <v>0</v>
      </c>
      <c r="AB38" s="11">
        <f>[34]Dezembro!$K$31</f>
        <v>7.2</v>
      </c>
      <c r="AC38" s="11">
        <f>[34]Dezembro!$K$32</f>
        <v>0.4</v>
      </c>
      <c r="AD38" s="11">
        <f>[34]Dezembro!$K$33</f>
        <v>0</v>
      </c>
      <c r="AE38" s="11">
        <f>[34]Dezembro!$K$34</f>
        <v>36.4</v>
      </c>
      <c r="AF38" s="11">
        <f>[34]Dezembro!$K$35</f>
        <v>0</v>
      </c>
      <c r="AG38" s="15">
        <f t="shared" ref="AG38" si="35">SUM(B38:AF38)</f>
        <v>59.8</v>
      </c>
      <c r="AH38" s="16">
        <f t="shared" ref="AH38" si="36">MAX(B38:AF38)</f>
        <v>36.4</v>
      </c>
      <c r="AI38" s="67">
        <f t="shared" ref="AI38" si="37">COUNTIF(B38:AF38,"=0,0")</f>
        <v>21</v>
      </c>
    </row>
    <row r="39" spans="1:37" x14ac:dyDescent="0.2">
      <c r="A39" s="58" t="s">
        <v>15</v>
      </c>
      <c r="B39" s="11">
        <f>[35]Dezembro!$K$5</f>
        <v>0</v>
      </c>
      <c r="C39" s="11">
        <f>[35]Dezembro!$K$6</f>
        <v>0</v>
      </c>
      <c r="D39" s="11">
        <f>[35]Dezembro!$K$7</f>
        <v>0</v>
      </c>
      <c r="E39" s="11">
        <f>[35]Dezembro!$K$8</f>
        <v>0</v>
      </c>
      <c r="F39" s="11">
        <f>[35]Dezembro!$K$9</f>
        <v>0</v>
      </c>
      <c r="G39" s="11">
        <f>[35]Dezembro!$K$10</f>
        <v>0</v>
      </c>
      <c r="H39" s="11">
        <f>[35]Dezembro!$K$11</f>
        <v>0</v>
      </c>
      <c r="I39" s="11">
        <f>[35]Dezembro!$K$12</f>
        <v>0</v>
      </c>
      <c r="J39" s="11">
        <f>[35]Dezembro!$K$13</f>
        <v>0</v>
      </c>
      <c r="K39" s="11">
        <f>[35]Dezembro!$K$14</f>
        <v>0</v>
      </c>
      <c r="L39" s="11">
        <f>[35]Dezembro!$K$15</f>
        <v>0</v>
      </c>
      <c r="M39" s="11">
        <f>[35]Dezembro!$K$16</f>
        <v>0</v>
      </c>
      <c r="N39" s="11">
        <f>[35]Dezembro!$K$17</f>
        <v>0</v>
      </c>
      <c r="O39" s="11">
        <f>[35]Dezembro!$K$18</f>
        <v>0</v>
      </c>
      <c r="P39" s="11">
        <f>[35]Dezembro!$K$19</f>
        <v>0</v>
      </c>
      <c r="Q39" s="11">
        <f>[35]Dezembro!$K$20</f>
        <v>0.4</v>
      </c>
      <c r="R39" s="11">
        <f>[35]Dezembro!$K$21</f>
        <v>0</v>
      </c>
      <c r="S39" s="11">
        <f>[35]Dezembro!$K$22</f>
        <v>0</v>
      </c>
      <c r="T39" s="11">
        <f>[35]Dezembro!$K$23</f>
        <v>0</v>
      </c>
      <c r="U39" s="11">
        <f>[35]Dezembro!$K$24</f>
        <v>0</v>
      </c>
      <c r="V39" s="11">
        <f>[35]Dezembro!$K$25</f>
        <v>0</v>
      </c>
      <c r="W39" s="11">
        <f>[35]Dezembro!$K$26</f>
        <v>0</v>
      </c>
      <c r="X39" s="11">
        <f>[35]Dezembro!$K$27</f>
        <v>0</v>
      </c>
      <c r="Y39" s="11">
        <f>[35]Dezembro!$K$28</f>
        <v>0.2</v>
      </c>
      <c r="Z39" s="11">
        <f>[35]Dezembro!$K$29</f>
        <v>0</v>
      </c>
      <c r="AA39" s="11">
        <f>[35]Dezembro!$K$30</f>
        <v>0</v>
      </c>
      <c r="AB39" s="11">
        <f>[35]Dezembro!$K$31</f>
        <v>0.2</v>
      </c>
      <c r="AC39" s="11">
        <f>[35]Dezembro!$K$32</f>
        <v>0</v>
      </c>
      <c r="AD39" s="11">
        <f>[35]Dezembro!$K$33</f>
        <v>0</v>
      </c>
      <c r="AE39" s="11">
        <f>[35]Dezembro!$K$34</f>
        <v>0</v>
      </c>
      <c r="AF39" s="11">
        <f>[35]Dezembro!$K$35</f>
        <v>0</v>
      </c>
      <c r="AG39" s="15">
        <f t="shared" ref="AG39:AG40" si="38">SUM(B39:AF39)</f>
        <v>0.8</v>
      </c>
      <c r="AH39" s="16">
        <f t="shared" ref="AH39:AH41" si="39">MAX(B39:AF39)</f>
        <v>0.4</v>
      </c>
      <c r="AI39" s="67">
        <f t="shared" ref="AI39:AI41" si="40">COUNTIF(B39:AF39,"=0,0")</f>
        <v>28</v>
      </c>
      <c r="AJ39" s="12" t="s">
        <v>47</v>
      </c>
    </row>
    <row r="40" spans="1:37" x14ac:dyDescent="0.2">
      <c r="A40" s="58" t="s">
        <v>16</v>
      </c>
      <c r="B40" s="11" t="str">
        <f>[36]Dezembro!$K$5</f>
        <v>*</v>
      </c>
      <c r="C40" s="11" t="str">
        <f>[36]Dezembro!$K$6</f>
        <v>*</v>
      </c>
      <c r="D40" s="11" t="str">
        <f>[36]Dezembro!$K$7</f>
        <v>*</v>
      </c>
      <c r="E40" s="11">
        <f>[36]Dezembro!$K$8</f>
        <v>0</v>
      </c>
      <c r="F40" s="11">
        <f>[36]Dezembro!$K$9</f>
        <v>0</v>
      </c>
      <c r="G40" s="11">
        <f>[36]Dezembro!$K$10</f>
        <v>0</v>
      </c>
      <c r="H40" s="11">
        <f>[36]Dezembro!$K$11</f>
        <v>0</v>
      </c>
      <c r="I40" s="11">
        <f>[36]Dezembro!$K$12</f>
        <v>0</v>
      </c>
      <c r="J40" s="11" t="str">
        <f>[36]Dezembro!$K$13</f>
        <v>*</v>
      </c>
      <c r="K40" s="11" t="str">
        <f>[36]Dezembro!$K$14</f>
        <v>*</v>
      </c>
      <c r="L40" s="11" t="str">
        <f>[36]Dezembro!$K$15</f>
        <v>*</v>
      </c>
      <c r="M40" s="11" t="str">
        <f>[36]Dezembro!$K$16</f>
        <v>*</v>
      </c>
      <c r="N40" s="11" t="str">
        <f>[36]Dezembro!$K$17</f>
        <v>*</v>
      </c>
      <c r="O40" s="11" t="str">
        <f>[36]Dezembro!$K$18</f>
        <v>*</v>
      </c>
      <c r="P40" s="11">
        <f>[36]Dezembro!$K$19</f>
        <v>0</v>
      </c>
      <c r="Q40" s="11">
        <f>[36]Dezembro!$K$20</f>
        <v>0</v>
      </c>
      <c r="R40" s="11">
        <f>[36]Dezembro!$K$21</f>
        <v>0</v>
      </c>
      <c r="S40" s="11">
        <f>[36]Dezembro!$K$22</f>
        <v>0</v>
      </c>
      <c r="T40" s="11" t="str">
        <f>[36]Dezembro!$K$23</f>
        <v>*</v>
      </c>
      <c r="U40" s="11" t="str">
        <f>[36]Dezembro!$K$24</f>
        <v>*</v>
      </c>
      <c r="V40" s="11" t="str">
        <f>[36]Dezembro!$K$25</f>
        <v>*</v>
      </c>
      <c r="W40" s="11" t="str">
        <f>[36]Dezembro!$K$26</f>
        <v>*</v>
      </c>
      <c r="X40" s="11">
        <f>[36]Dezembro!$K$27</f>
        <v>0</v>
      </c>
      <c r="Y40" s="11">
        <f>[36]Dezembro!$K$28</f>
        <v>0</v>
      </c>
      <c r="Z40" s="11">
        <f>[36]Dezembro!$K$29</f>
        <v>0</v>
      </c>
      <c r="AA40" s="11">
        <f>[36]Dezembro!$K$30</f>
        <v>0</v>
      </c>
      <c r="AB40" s="11" t="str">
        <f>[36]Dezembro!$K$31</f>
        <v>*</v>
      </c>
      <c r="AC40" s="11" t="str">
        <f>[36]Dezembro!$K$32</f>
        <v>*</v>
      </c>
      <c r="AD40" s="11" t="str">
        <f>[36]Dezembro!$K$33</f>
        <v>*</v>
      </c>
      <c r="AE40" s="11" t="str">
        <f>[36]Dezembro!$K$34</f>
        <v>*</v>
      </c>
      <c r="AF40" s="11" t="str">
        <f>[36]Dezembro!$K$35</f>
        <v>*</v>
      </c>
      <c r="AG40" s="15">
        <f t="shared" si="38"/>
        <v>0</v>
      </c>
      <c r="AH40" s="16">
        <f t="shared" si="39"/>
        <v>0</v>
      </c>
      <c r="AI40" s="67">
        <f t="shared" si="40"/>
        <v>13</v>
      </c>
    </row>
    <row r="41" spans="1:37" x14ac:dyDescent="0.2">
      <c r="A41" s="58" t="s">
        <v>175</v>
      </c>
      <c r="B41" s="11">
        <f>[37]Dezembro!$K$5</f>
        <v>7.2</v>
      </c>
      <c r="C41" s="11">
        <f>[37]Dezembro!$K$6</f>
        <v>0.4</v>
      </c>
      <c r="D41" s="11">
        <f>[37]Dezembro!$K$7</f>
        <v>12.4</v>
      </c>
      <c r="E41" s="11">
        <f>[37]Dezembro!$K$8</f>
        <v>20.8</v>
      </c>
      <c r="F41" s="11">
        <f>[37]Dezembro!$K$9</f>
        <v>19.2</v>
      </c>
      <c r="G41" s="11">
        <f>[37]Dezembro!$K$10</f>
        <v>0</v>
      </c>
      <c r="H41" s="11">
        <f>[37]Dezembro!$K$11</f>
        <v>1</v>
      </c>
      <c r="I41" s="11">
        <f>[37]Dezembro!$K$12</f>
        <v>0</v>
      </c>
      <c r="J41" s="11">
        <f>[37]Dezembro!$K$13</f>
        <v>0</v>
      </c>
      <c r="K41" s="11">
        <f>[37]Dezembro!$K$14</f>
        <v>0</v>
      </c>
      <c r="L41" s="11">
        <f>[37]Dezembro!$K$15</f>
        <v>0</v>
      </c>
      <c r="M41" s="11">
        <f>[37]Dezembro!$K$16</f>
        <v>0</v>
      </c>
      <c r="N41" s="11">
        <f>[37]Dezembro!$K$17</f>
        <v>3.2</v>
      </c>
      <c r="O41" s="11">
        <f>[37]Dezembro!$K$18</f>
        <v>2</v>
      </c>
      <c r="P41" s="11">
        <f>[37]Dezembro!$K$19</f>
        <v>0.8</v>
      </c>
      <c r="Q41" s="11">
        <f>[37]Dezembro!$K$20</f>
        <v>3.8000000000000003</v>
      </c>
      <c r="R41" s="11">
        <f>[37]Dezembro!$K$21</f>
        <v>8.2000000000000011</v>
      </c>
      <c r="S41" s="11">
        <f>[37]Dezembro!$K$22</f>
        <v>0.2</v>
      </c>
      <c r="T41" s="11">
        <f>[37]Dezembro!$K$23</f>
        <v>0</v>
      </c>
      <c r="U41" s="11">
        <f>[37]Dezembro!$K$24</f>
        <v>22.999999999999996</v>
      </c>
      <c r="V41" s="11">
        <f>[37]Dezembro!$K$25</f>
        <v>0.2</v>
      </c>
      <c r="W41" s="11">
        <f>[37]Dezembro!$K$26</f>
        <v>0</v>
      </c>
      <c r="X41" s="11">
        <f>[37]Dezembro!$K$27</f>
        <v>2.4</v>
      </c>
      <c r="Y41" s="11">
        <f>[37]Dezembro!$K$28</f>
        <v>0.2</v>
      </c>
      <c r="Z41" s="11">
        <f>[37]Dezembro!$K$29</f>
        <v>0</v>
      </c>
      <c r="AA41" s="11">
        <f>[37]Dezembro!$K$30</f>
        <v>0</v>
      </c>
      <c r="AB41" s="11">
        <f>[37]Dezembro!$K$31</f>
        <v>0</v>
      </c>
      <c r="AC41" s="11">
        <f>[37]Dezembro!$K$32</f>
        <v>0</v>
      </c>
      <c r="AD41" s="11">
        <f>[37]Dezembro!$K$33</f>
        <v>19.2</v>
      </c>
      <c r="AE41" s="11">
        <f>[37]Dezembro!$K$34</f>
        <v>1</v>
      </c>
      <c r="AF41" s="11">
        <f>[37]Dezembro!$K$35</f>
        <v>0</v>
      </c>
      <c r="AG41" s="15">
        <f t="shared" ref="AG41" si="41">SUM(B41:AF41)</f>
        <v>125.20000000000002</v>
      </c>
      <c r="AH41" s="16">
        <f t="shared" si="39"/>
        <v>22.999999999999996</v>
      </c>
      <c r="AI41" s="67">
        <f t="shared" si="40"/>
        <v>13</v>
      </c>
    </row>
    <row r="42" spans="1:37" x14ac:dyDescent="0.2">
      <c r="A42" s="58" t="s">
        <v>17</v>
      </c>
      <c r="B42" s="11">
        <f>[38]Dezembro!$K$5</f>
        <v>0.4</v>
      </c>
      <c r="C42" s="11">
        <f>[38]Dezembro!$K$6</f>
        <v>0</v>
      </c>
      <c r="D42" s="11">
        <f>[38]Dezembro!$K$7</f>
        <v>23.200000000000003</v>
      </c>
      <c r="E42" s="11">
        <f>[38]Dezembro!$K$8</f>
        <v>0.4</v>
      </c>
      <c r="F42" s="11">
        <f>[38]Dezembro!$K$9</f>
        <v>0.4</v>
      </c>
      <c r="G42" s="11">
        <f>[38]Dezembro!$K$10</f>
        <v>6.0000000000000018</v>
      </c>
      <c r="H42" s="11">
        <f>[38]Dezembro!$K$11</f>
        <v>0.60000000000000009</v>
      </c>
      <c r="I42" s="11">
        <f>[38]Dezembro!$K$12</f>
        <v>1.2</v>
      </c>
      <c r="J42" s="11">
        <f>[38]Dezembro!$K$13</f>
        <v>5.6000000000000014</v>
      </c>
      <c r="K42" s="11">
        <f>[38]Dezembro!$K$14</f>
        <v>1</v>
      </c>
      <c r="L42" s="11">
        <f>[38]Dezembro!$K$15</f>
        <v>1.2</v>
      </c>
      <c r="M42" s="11">
        <f>[38]Dezembro!$K$16</f>
        <v>0.4</v>
      </c>
      <c r="N42" s="11">
        <f>[38]Dezembro!$K$17</f>
        <v>0</v>
      </c>
      <c r="O42" s="11">
        <f>[38]Dezembro!$K$18</f>
        <v>3.0000000000000004</v>
      </c>
      <c r="P42" s="11">
        <f>[38]Dezembro!$K$19</f>
        <v>0.8</v>
      </c>
      <c r="Q42" s="11">
        <f>[38]Dezembro!$K$20</f>
        <v>0.4</v>
      </c>
      <c r="R42" s="11">
        <f>[38]Dezembro!$K$21</f>
        <v>0.4</v>
      </c>
      <c r="S42" s="11">
        <f>[38]Dezembro!$K$22</f>
        <v>0</v>
      </c>
      <c r="T42" s="11">
        <f>[38]Dezembro!$K$23</f>
        <v>0</v>
      </c>
      <c r="U42" s="11">
        <f>[38]Dezembro!$K$24</f>
        <v>0</v>
      </c>
      <c r="V42" s="11">
        <f>[38]Dezembro!$K$25</f>
        <v>0.2</v>
      </c>
      <c r="W42" s="11">
        <f>[38]Dezembro!$K$26</f>
        <v>0.2</v>
      </c>
      <c r="X42" s="11">
        <f>[38]Dezembro!$K$27</f>
        <v>0</v>
      </c>
      <c r="Y42" s="11">
        <f>[38]Dezembro!$K$28</f>
        <v>0</v>
      </c>
      <c r="Z42" s="11">
        <f>[38]Dezembro!$K$29</f>
        <v>0</v>
      </c>
      <c r="AA42" s="11">
        <f>[38]Dezembro!$K$30</f>
        <v>0</v>
      </c>
      <c r="AB42" s="11">
        <f>[38]Dezembro!$K$31</f>
        <v>0</v>
      </c>
      <c r="AC42" s="11">
        <f>[38]Dezembro!$K$32</f>
        <v>0</v>
      </c>
      <c r="AD42" s="11">
        <f>[38]Dezembro!$K$33</f>
        <v>1</v>
      </c>
      <c r="AE42" s="11">
        <f>[38]Dezembro!$K$34</f>
        <v>1</v>
      </c>
      <c r="AF42" s="11">
        <f>[38]Dezembro!$K$35</f>
        <v>7.4</v>
      </c>
      <c r="AG42" s="15">
        <f t="shared" ref="AG42" si="42">SUM(B42:AF42)</f>
        <v>54.800000000000004</v>
      </c>
      <c r="AH42" s="16">
        <f t="shared" ref="AH42:AH43" si="43">MAX(B42:AF42)</f>
        <v>23.200000000000003</v>
      </c>
      <c r="AI42" s="67">
        <f t="shared" ref="AI42:AI43" si="44">COUNTIF(B42:AF42,"=0,0")</f>
        <v>11</v>
      </c>
    </row>
    <row r="43" spans="1:37" x14ac:dyDescent="0.2">
      <c r="A43" s="58" t="s">
        <v>157</v>
      </c>
      <c r="B43" s="11">
        <f>[39]Dezembro!$K$5</f>
        <v>1.2</v>
      </c>
      <c r="C43" s="11">
        <f>[39]Dezembro!$K$6</f>
        <v>1.8</v>
      </c>
      <c r="D43" s="11">
        <f>[39]Dezembro!$K$7</f>
        <v>14.4</v>
      </c>
      <c r="E43" s="11">
        <f>[39]Dezembro!$K$8</f>
        <v>31.4</v>
      </c>
      <c r="F43" s="11">
        <f>[39]Dezembro!$K$9</f>
        <v>4.2</v>
      </c>
      <c r="G43" s="11">
        <f>[39]Dezembro!$K$10</f>
        <v>21.2</v>
      </c>
      <c r="H43" s="11">
        <f>[39]Dezembro!$K$11</f>
        <v>12.4</v>
      </c>
      <c r="I43" s="11">
        <f>[39]Dezembro!$K$12</f>
        <v>0.2</v>
      </c>
      <c r="J43" s="11">
        <f>[39]Dezembro!$K$13</f>
        <v>0</v>
      </c>
      <c r="K43" s="11">
        <f>[39]Dezembro!$K$14</f>
        <v>0</v>
      </c>
      <c r="L43" s="11">
        <f>[39]Dezembro!$K$15</f>
        <v>0</v>
      </c>
      <c r="M43" s="11">
        <f>[39]Dezembro!$K$16</f>
        <v>0</v>
      </c>
      <c r="N43" s="11">
        <f>[39]Dezembro!$K$17</f>
        <v>28</v>
      </c>
      <c r="O43" s="11">
        <f>[39]Dezembro!$K$18</f>
        <v>13.6</v>
      </c>
      <c r="P43" s="11">
        <f>[39]Dezembro!$K$19</f>
        <v>1.4</v>
      </c>
      <c r="Q43" s="11">
        <f>[39]Dezembro!$K$20</f>
        <v>0</v>
      </c>
      <c r="R43" s="11">
        <f>[39]Dezembro!$K$21</f>
        <v>2</v>
      </c>
      <c r="S43" s="11">
        <f>[39]Dezembro!$K$22</f>
        <v>0</v>
      </c>
      <c r="T43" s="11">
        <f>[39]Dezembro!$K$23</f>
        <v>0</v>
      </c>
      <c r="U43" s="11">
        <f>[39]Dezembro!$K$24</f>
        <v>17.999999999999996</v>
      </c>
      <c r="V43" s="11">
        <f>[39]Dezembro!$K$25</f>
        <v>3.6</v>
      </c>
      <c r="W43" s="11">
        <f>[39]Dezembro!$K$26</f>
        <v>0.4</v>
      </c>
      <c r="X43" s="11">
        <f>[39]Dezembro!$K$27</f>
        <v>0</v>
      </c>
      <c r="Y43" s="11">
        <f>[39]Dezembro!$K$28</f>
        <v>0</v>
      </c>
      <c r="Z43" s="11">
        <f>[39]Dezembro!$K$29</f>
        <v>0</v>
      </c>
      <c r="AA43" s="11">
        <f>[39]Dezembro!$K$30</f>
        <v>0</v>
      </c>
      <c r="AB43" s="11">
        <f>[39]Dezembro!$K$31</f>
        <v>5.4</v>
      </c>
      <c r="AC43" s="11">
        <f>[39]Dezembro!$K$32</f>
        <v>39</v>
      </c>
      <c r="AD43" s="11">
        <f>[39]Dezembro!$K$33</f>
        <v>4.5999999999999996</v>
      </c>
      <c r="AE43" s="11">
        <f>[39]Dezembro!$K$34</f>
        <v>2.6</v>
      </c>
      <c r="AF43" s="11">
        <f>[39]Dezembro!$K$35</f>
        <v>4.5999999999999996</v>
      </c>
      <c r="AG43" s="15">
        <f t="shared" ref="AG43" si="45">SUM(B43:AF43)</f>
        <v>210</v>
      </c>
      <c r="AH43" s="16">
        <f t="shared" si="43"/>
        <v>39</v>
      </c>
      <c r="AI43" s="67">
        <f t="shared" si="44"/>
        <v>11</v>
      </c>
      <c r="AK43" s="12" t="s">
        <v>47</v>
      </c>
    </row>
    <row r="44" spans="1:37" x14ac:dyDescent="0.2">
      <c r="A44" s="58" t="s">
        <v>18</v>
      </c>
      <c r="B44" s="11" t="str">
        <f>[40]Dezembro!$K$5</f>
        <v>*</v>
      </c>
      <c r="C44" s="11" t="str">
        <f>[40]Dezembro!$K$6</f>
        <v>*</v>
      </c>
      <c r="D44" s="11" t="str">
        <f>[40]Dezembro!$K$7</f>
        <v>*</v>
      </c>
      <c r="E44" s="11" t="str">
        <f>[40]Dezembro!$K$8</f>
        <v>*</v>
      </c>
      <c r="F44" s="11" t="str">
        <f>[40]Dezembro!$K$9</f>
        <v>*</v>
      </c>
      <c r="G44" s="11" t="str">
        <f>[40]Dezembro!$K$10</f>
        <v>*</v>
      </c>
      <c r="H44" s="11" t="str">
        <f>[40]Dezembro!$K$11</f>
        <v>*</v>
      </c>
      <c r="I44" s="11" t="str">
        <f>[40]Dezembro!$K$12</f>
        <v>*</v>
      </c>
      <c r="J44" s="11" t="str">
        <f>[40]Dezembro!$K$13</f>
        <v>*</v>
      </c>
      <c r="K44" s="11" t="str">
        <f>[40]Dezembro!$K$14</f>
        <v>*</v>
      </c>
      <c r="L44" s="11" t="str">
        <f>[40]Dezembro!$K$15</f>
        <v>*</v>
      </c>
      <c r="M44" s="11" t="str">
        <f>[40]Dezembro!$K$16</f>
        <v>*</v>
      </c>
      <c r="N44" s="11" t="str">
        <f>[40]Dezembro!$K$17</f>
        <v>*</v>
      </c>
      <c r="O44" s="11" t="str">
        <f>[40]Dezembro!$K$18</f>
        <v>*</v>
      </c>
      <c r="P44" s="11" t="str">
        <f>[40]Dezembro!$K$19</f>
        <v>*</v>
      </c>
      <c r="Q44" s="11" t="str">
        <f>[40]Dezembro!$K$20</f>
        <v>*</v>
      </c>
      <c r="R44" s="11" t="str">
        <f>[40]Dezembro!$K$21</f>
        <v>*</v>
      </c>
      <c r="S44" s="11" t="str">
        <f>[40]Dezembro!$K$22</f>
        <v>*</v>
      </c>
      <c r="T44" s="11" t="str">
        <f>[40]Dezembro!$K$23</f>
        <v>*</v>
      </c>
      <c r="U44" s="11" t="str">
        <f>[40]Dezembro!$K$24</f>
        <v>*</v>
      </c>
      <c r="V44" s="11" t="str">
        <f>[40]Dezembro!$K$25</f>
        <v>*</v>
      </c>
      <c r="W44" s="11" t="str">
        <f>[40]Dezembro!$K$26</f>
        <v>*</v>
      </c>
      <c r="X44" s="11" t="str">
        <f>[40]Dezembro!$K$27</f>
        <v>*</v>
      </c>
      <c r="Y44" s="11" t="str">
        <f>[40]Dezembro!$K$28</f>
        <v>*</v>
      </c>
      <c r="Z44" s="11" t="str">
        <f>[40]Dezembro!$K$29</f>
        <v>*</v>
      </c>
      <c r="AA44" s="11" t="str">
        <f>[40]Dezembro!$K$30</f>
        <v>*</v>
      </c>
      <c r="AB44" s="11" t="str">
        <f>[40]Dezembro!$K$31</f>
        <v>*</v>
      </c>
      <c r="AC44" s="11" t="str">
        <f>[40]Dezembro!$K$32</f>
        <v>*</v>
      </c>
      <c r="AD44" s="11" t="str">
        <f>[40]Dezembro!$K$33</f>
        <v>*</v>
      </c>
      <c r="AE44" s="11" t="str">
        <f>[40]Dezembro!$K$34</f>
        <v>*</v>
      </c>
      <c r="AF44" s="11" t="str">
        <f>[40]Dezembro!$K$35</f>
        <v>*</v>
      </c>
      <c r="AG44" s="15" t="s">
        <v>226</v>
      </c>
      <c r="AH44" s="16" t="s">
        <v>226</v>
      </c>
      <c r="AI44" s="67" t="s">
        <v>226</v>
      </c>
    </row>
    <row r="45" spans="1:37" x14ac:dyDescent="0.2">
      <c r="A45" s="58" t="s">
        <v>162</v>
      </c>
      <c r="B45" s="11" t="str">
        <f>[41]Dezembro!$K$5</f>
        <v>*</v>
      </c>
      <c r="C45" s="11" t="str">
        <f>[41]Dezembro!$K$6</f>
        <v>*</v>
      </c>
      <c r="D45" s="11" t="str">
        <f>[41]Dezembro!$K$7</f>
        <v>*</v>
      </c>
      <c r="E45" s="11" t="str">
        <f>[41]Dezembro!$K$8</f>
        <v>*</v>
      </c>
      <c r="F45" s="11" t="str">
        <f>[41]Dezembro!$K$9</f>
        <v>*</v>
      </c>
      <c r="G45" s="11" t="str">
        <f>[41]Dezembro!$K$10</f>
        <v>*</v>
      </c>
      <c r="H45" s="11" t="str">
        <f>[41]Dezembro!$K$11</f>
        <v>*</v>
      </c>
      <c r="I45" s="11" t="str">
        <f>[41]Dezembro!$K$12</f>
        <v>*</v>
      </c>
      <c r="J45" s="11" t="str">
        <f>[41]Dezembro!$K$13</f>
        <v>*</v>
      </c>
      <c r="K45" s="11" t="str">
        <f>[41]Dezembro!$K$14</f>
        <v>*</v>
      </c>
      <c r="L45" s="11" t="str">
        <f>[41]Dezembro!$K$15</f>
        <v>*</v>
      </c>
      <c r="M45" s="11" t="str">
        <f>[41]Dezembro!$K$16</f>
        <v>*</v>
      </c>
      <c r="N45" s="11" t="str">
        <f>[41]Dezembro!$K$17</f>
        <v>*</v>
      </c>
      <c r="O45" s="11" t="str">
        <f>[41]Dezembro!$K$18</f>
        <v>*</v>
      </c>
      <c r="P45" s="11" t="str">
        <f>[41]Dezembro!$K$19</f>
        <v>*</v>
      </c>
      <c r="Q45" s="11" t="str">
        <f>[41]Dezembro!$K$20</f>
        <v>*</v>
      </c>
      <c r="R45" s="11" t="str">
        <f>[41]Dezembro!$K$21</f>
        <v>*</v>
      </c>
      <c r="S45" s="11" t="str">
        <f>[41]Dezembro!$K$22</f>
        <v>*</v>
      </c>
      <c r="T45" s="11" t="str">
        <f>[41]Dezembro!$K$23</f>
        <v>*</v>
      </c>
      <c r="U45" s="11" t="str">
        <f>[41]Dezembro!$K$24</f>
        <v>*</v>
      </c>
      <c r="V45" s="11" t="str">
        <f>[41]Dezembro!$K$25</f>
        <v>*</v>
      </c>
      <c r="W45" s="11" t="str">
        <f>[41]Dezembro!$K$26</f>
        <v>*</v>
      </c>
      <c r="X45" s="11" t="str">
        <f>[41]Dezembro!$K$27</f>
        <v>*</v>
      </c>
      <c r="Y45" s="11" t="str">
        <f>[41]Dezembro!$K$28</f>
        <v>*</v>
      </c>
      <c r="Z45" s="11" t="str">
        <f>[41]Dezembro!$K$29</f>
        <v>*</v>
      </c>
      <c r="AA45" s="11" t="str">
        <f>[41]Dezembro!$K$30</f>
        <v>*</v>
      </c>
      <c r="AB45" s="11" t="str">
        <f>[41]Dezembro!$K$31</f>
        <v>*</v>
      </c>
      <c r="AC45" s="11" t="str">
        <f>[41]Dezembro!$K$32</f>
        <v>*</v>
      </c>
      <c r="AD45" s="11" t="str">
        <f>[41]Dezembro!$K$33</f>
        <v>*</v>
      </c>
      <c r="AE45" s="11" t="str">
        <f>[41]Dezembro!$K$34</f>
        <v>*</v>
      </c>
      <c r="AF45" s="11" t="str">
        <f>[41]Dezembro!$K$35</f>
        <v>*</v>
      </c>
      <c r="AG45" s="15" t="s">
        <v>226</v>
      </c>
      <c r="AH45" s="16" t="s">
        <v>226</v>
      </c>
      <c r="AI45" s="67" t="s">
        <v>226</v>
      </c>
    </row>
    <row r="46" spans="1:37" x14ac:dyDescent="0.2">
      <c r="A46" s="58" t="s">
        <v>19</v>
      </c>
      <c r="B46" s="11" t="str">
        <f>[42]Dezembro!$K$5</f>
        <v>*</v>
      </c>
      <c r="C46" s="11" t="str">
        <f>[42]Dezembro!$K$6</f>
        <v>*</v>
      </c>
      <c r="D46" s="11" t="str">
        <f>[42]Dezembro!$K$7</f>
        <v>*</v>
      </c>
      <c r="E46" s="11" t="str">
        <f>[42]Dezembro!$K$8</f>
        <v>*</v>
      </c>
      <c r="F46" s="11" t="str">
        <f>[42]Dezembro!$K$9</f>
        <v>*</v>
      </c>
      <c r="G46" s="11" t="str">
        <f>[42]Dezembro!$K$10</f>
        <v>*</v>
      </c>
      <c r="H46" s="11" t="str">
        <f>[42]Dezembro!$K$11</f>
        <v>*</v>
      </c>
      <c r="I46" s="11" t="str">
        <f>[42]Dezembro!$K$12</f>
        <v>*</v>
      </c>
      <c r="J46" s="11" t="str">
        <f>[42]Dezembro!$K$13</f>
        <v>*</v>
      </c>
      <c r="K46" s="11" t="str">
        <f>[42]Dezembro!$K$14</f>
        <v>*</v>
      </c>
      <c r="L46" s="11" t="str">
        <f>[42]Dezembro!$K$15</f>
        <v>*</v>
      </c>
      <c r="M46" s="11" t="str">
        <f>[42]Dezembro!$K$16</f>
        <v>*</v>
      </c>
      <c r="N46" s="11" t="str">
        <f>[42]Dezembro!$K$17</f>
        <v>*</v>
      </c>
      <c r="O46" s="11" t="str">
        <f>[42]Dezembro!$K$18</f>
        <v>*</v>
      </c>
      <c r="P46" s="11" t="str">
        <f>[42]Dezembro!$K$19</f>
        <v>*</v>
      </c>
      <c r="Q46" s="11" t="str">
        <f>[42]Dezembro!$K$20</f>
        <v>*</v>
      </c>
      <c r="R46" s="11" t="str">
        <f>[42]Dezembro!$K$21</f>
        <v>*</v>
      </c>
      <c r="S46" s="11" t="str">
        <f>[42]Dezembro!$K$22</f>
        <v>*</v>
      </c>
      <c r="T46" s="11" t="str">
        <f>[42]Dezembro!$K$23</f>
        <v>*</v>
      </c>
      <c r="U46" s="11" t="str">
        <f>[42]Dezembro!$K$24</f>
        <v>*</v>
      </c>
      <c r="V46" s="11" t="str">
        <f>[42]Dezembro!$K$25</f>
        <v>*</v>
      </c>
      <c r="W46" s="11" t="str">
        <f>[42]Dezembro!$K$26</f>
        <v>*</v>
      </c>
      <c r="X46" s="11" t="str">
        <f>[42]Dezembro!$K$27</f>
        <v>*</v>
      </c>
      <c r="Y46" s="11" t="str">
        <f>[42]Dezembro!$K$28</f>
        <v>*</v>
      </c>
      <c r="Z46" s="11" t="str">
        <f>[42]Dezembro!$K$29</f>
        <v>*</v>
      </c>
      <c r="AA46" s="11" t="str">
        <f>[42]Dezembro!$K$30</f>
        <v>*</v>
      </c>
      <c r="AB46" s="11" t="str">
        <f>[42]Dezembro!$K$31</f>
        <v>*</v>
      </c>
      <c r="AC46" s="11" t="str">
        <f>[42]Dezembro!$K$32</f>
        <v>*</v>
      </c>
      <c r="AD46" s="11" t="str">
        <f>[42]Dezembro!$K$33</f>
        <v>*</v>
      </c>
      <c r="AE46" s="11" t="str">
        <f>[42]Dezembro!$K$34</f>
        <v>*</v>
      </c>
      <c r="AF46" s="11" t="str">
        <f>[42]Dezembro!$K$35</f>
        <v>*</v>
      </c>
      <c r="AG46" s="15" t="s">
        <v>226</v>
      </c>
      <c r="AH46" s="16" t="s">
        <v>226</v>
      </c>
      <c r="AI46" s="67" t="s">
        <v>226</v>
      </c>
      <c r="AJ46" s="12" t="s">
        <v>47</v>
      </c>
    </row>
    <row r="47" spans="1:37" x14ac:dyDescent="0.2">
      <c r="A47" s="58" t="s">
        <v>31</v>
      </c>
      <c r="B47" s="11">
        <f>[43]Dezembro!$K$5</f>
        <v>0</v>
      </c>
      <c r="C47" s="11">
        <f>[43]Dezembro!$K$6</f>
        <v>0</v>
      </c>
      <c r="D47" s="11">
        <f>[43]Dezembro!$K$7</f>
        <v>0.6</v>
      </c>
      <c r="E47" s="11">
        <f>[43]Dezembro!$K$8</f>
        <v>0.2</v>
      </c>
      <c r="F47" s="11">
        <f>[43]Dezembro!$K$9</f>
        <v>1.2</v>
      </c>
      <c r="G47" s="11">
        <f>[43]Dezembro!$K$10</f>
        <v>0</v>
      </c>
      <c r="H47" s="11">
        <f>[43]Dezembro!$K$11</f>
        <v>0</v>
      </c>
      <c r="I47" s="11">
        <f>[43]Dezembro!$K$12</f>
        <v>0</v>
      </c>
      <c r="J47" s="11">
        <f>[43]Dezembro!$K$13</f>
        <v>0</v>
      </c>
      <c r="K47" s="11">
        <f>[43]Dezembro!$K$14</f>
        <v>0</v>
      </c>
      <c r="L47" s="11">
        <f>[43]Dezembro!$K$15</f>
        <v>0</v>
      </c>
      <c r="M47" s="11">
        <f>[43]Dezembro!$K$16</f>
        <v>0</v>
      </c>
      <c r="N47" s="11">
        <f>[43]Dezembro!$K$17</f>
        <v>0</v>
      </c>
      <c r="O47" s="11">
        <f>[43]Dezembro!$K$18</f>
        <v>0</v>
      </c>
      <c r="P47" s="11">
        <f>[43]Dezembro!$K$19</f>
        <v>0</v>
      </c>
      <c r="Q47" s="11">
        <f>[43]Dezembro!$K$20</f>
        <v>0</v>
      </c>
      <c r="R47" s="11">
        <f>[43]Dezembro!$K$21</f>
        <v>0</v>
      </c>
      <c r="S47" s="11">
        <f>[43]Dezembro!$K$22</f>
        <v>0</v>
      </c>
      <c r="T47" s="11">
        <f>[43]Dezembro!$K$23</f>
        <v>0</v>
      </c>
      <c r="U47" s="11">
        <f>[43]Dezembro!$K$24</f>
        <v>0</v>
      </c>
      <c r="V47" s="11">
        <f>[43]Dezembro!$K$25</f>
        <v>0</v>
      </c>
      <c r="W47" s="11">
        <f>[43]Dezembro!$K$26</f>
        <v>0</v>
      </c>
      <c r="X47" s="11">
        <f>[43]Dezembro!$K$27</f>
        <v>0</v>
      </c>
      <c r="Y47" s="11">
        <f>[43]Dezembro!$K$28</f>
        <v>0</v>
      </c>
      <c r="Z47" s="11">
        <f>[43]Dezembro!$K$29</f>
        <v>0</v>
      </c>
      <c r="AA47" s="11">
        <f>[43]Dezembro!$K$30</f>
        <v>0</v>
      </c>
      <c r="AB47" s="11">
        <f>[43]Dezembro!$K$31</f>
        <v>0</v>
      </c>
      <c r="AC47" s="11">
        <f>[43]Dezembro!$K$32</f>
        <v>0</v>
      </c>
      <c r="AD47" s="11">
        <f>[43]Dezembro!$K$33</f>
        <v>0</v>
      </c>
      <c r="AE47" s="11">
        <f>[43]Dezembro!$K$34</f>
        <v>0.2</v>
      </c>
      <c r="AF47" s="11">
        <f>[43]Dezembro!$K$35</f>
        <v>0</v>
      </c>
      <c r="AG47" s="15">
        <f t="shared" ref="AG47" si="46">SUM(B47:AF47)</f>
        <v>2.2000000000000002</v>
      </c>
      <c r="AH47" s="16">
        <f t="shared" ref="AH47" si="47">MAX(B47:AF47)</f>
        <v>1.2</v>
      </c>
      <c r="AI47" s="67">
        <f t="shared" ref="AI47" si="48">COUNTIF(B47:AF47,"=0,0")</f>
        <v>27</v>
      </c>
    </row>
    <row r="48" spans="1:37" x14ac:dyDescent="0.2">
      <c r="A48" s="58" t="s">
        <v>44</v>
      </c>
      <c r="B48" s="11" t="str">
        <f>[44]Dezembro!$K$5</f>
        <v>*</v>
      </c>
      <c r="C48" s="11" t="str">
        <f>[44]Dezembro!$K$6</f>
        <v>*</v>
      </c>
      <c r="D48" s="11" t="str">
        <f>[44]Dezembro!$K$7</f>
        <v>*</v>
      </c>
      <c r="E48" s="11" t="str">
        <f>[44]Dezembro!$K$8</f>
        <v>*</v>
      </c>
      <c r="F48" s="11" t="str">
        <f>[44]Dezembro!$K$9</f>
        <v>*</v>
      </c>
      <c r="G48" s="11" t="str">
        <f>[44]Dezembro!$K$10</f>
        <v>*</v>
      </c>
      <c r="H48" s="11" t="str">
        <f>[44]Dezembro!$K$11</f>
        <v>*</v>
      </c>
      <c r="I48" s="11" t="str">
        <f>[44]Dezembro!$K$12</f>
        <v>*</v>
      </c>
      <c r="J48" s="11" t="str">
        <f>[44]Dezembro!$K$13</f>
        <v>*</v>
      </c>
      <c r="K48" s="11" t="str">
        <f>[44]Dezembro!$K$14</f>
        <v>*</v>
      </c>
      <c r="L48" s="11" t="str">
        <f>[44]Dezembro!$K$15</f>
        <v>*</v>
      </c>
      <c r="M48" s="11" t="str">
        <f>[44]Dezembro!$K$16</f>
        <v>*</v>
      </c>
      <c r="N48" s="11" t="str">
        <f>[44]Dezembro!$K$17</f>
        <v>*</v>
      </c>
      <c r="O48" s="11" t="str">
        <f>[44]Dezembro!$K$18</f>
        <v>*</v>
      </c>
      <c r="P48" s="11" t="str">
        <f>[44]Dezembro!$K$19</f>
        <v>*</v>
      </c>
      <c r="Q48" s="11" t="str">
        <f>[44]Dezembro!$K$20</f>
        <v>*</v>
      </c>
      <c r="R48" s="11" t="str">
        <f>[44]Dezembro!$K$21</f>
        <v>*</v>
      </c>
      <c r="S48" s="11" t="str">
        <f>[44]Dezembro!$K$22</f>
        <v>*</v>
      </c>
      <c r="T48" s="11" t="str">
        <f>[44]Dezembro!$K$23</f>
        <v>*</v>
      </c>
      <c r="U48" s="11" t="str">
        <f>[44]Dezembro!$K$24</f>
        <v>*</v>
      </c>
      <c r="V48" s="11" t="str">
        <f>[44]Dezembro!$K$25</f>
        <v>*</v>
      </c>
      <c r="W48" s="11" t="str">
        <f>[44]Dezembro!$K$26</f>
        <v>*</v>
      </c>
      <c r="X48" s="11" t="str">
        <f>[44]Dezembro!$K$27</f>
        <v>*</v>
      </c>
      <c r="Y48" s="11" t="str">
        <f>[44]Dezembro!$K$28</f>
        <v>*</v>
      </c>
      <c r="Z48" s="11" t="str">
        <f>[44]Dezembro!$K$29</f>
        <v>*</v>
      </c>
      <c r="AA48" s="11" t="str">
        <f>[44]Dezembro!$K$30</f>
        <v>*</v>
      </c>
      <c r="AB48" s="11" t="str">
        <f>[44]Dezembro!$K$31</f>
        <v>*</v>
      </c>
      <c r="AC48" s="11" t="str">
        <f>[44]Dezembro!$K$32</f>
        <v>*</v>
      </c>
      <c r="AD48" s="11" t="str">
        <f>[44]Dezembro!$K$33</f>
        <v>*</v>
      </c>
      <c r="AE48" s="11" t="str">
        <f>[44]Dezembro!$K$34</f>
        <v>*</v>
      </c>
      <c r="AF48" s="11" t="str">
        <f>[44]Dezembro!$K$35</f>
        <v>*</v>
      </c>
      <c r="AG48" s="15" t="s">
        <v>226</v>
      </c>
      <c r="AH48" s="16" t="s">
        <v>226</v>
      </c>
      <c r="AI48" s="67" t="s">
        <v>226</v>
      </c>
      <c r="AJ48" s="12" t="s">
        <v>47</v>
      </c>
    </row>
    <row r="49" spans="1:37" x14ac:dyDescent="0.2">
      <c r="A49" s="58" t="s">
        <v>20</v>
      </c>
      <c r="B49" s="11" t="str">
        <f>[45]Dezembro!$K$5</f>
        <v>*</v>
      </c>
      <c r="C49" s="11">
        <f>[45]Dezembro!$K$6</f>
        <v>0</v>
      </c>
      <c r="D49" s="11">
        <f>[45]Dezembro!$K$7</f>
        <v>0</v>
      </c>
      <c r="E49" s="11">
        <f>[45]Dezembro!$K$8</f>
        <v>0</v>
      </c>
      <c r="F49" s="11">
        <f>[45]Dezembro!$K$9</f>
        <v>0</v>
      </c>
      <c r="G49" s="11">
        <f>[45]Dezembro!$K$10</f>
        <v>0</v>
      </c>
      <c r="H49" s="11">
        <f>[45]Dezembro!$K$11</f>
        <v>0</v>
      </c>
      <c r="I49" s="11">
        <f>[45]Dezembro!$K$12</f>
        <v>0</v>
      </c>
      <c r="J49" s="11">
        <f>[45]Dezembro!$K$13</f>
        <v>0</v>
      </c>
      <c r="K49" s="11">
        <f>[45]Dezembro!$K$14</f>
        <v>0</v>
      </c>
      <c r="L49" s="11">
        <f>[45]Dezembro!$K$15</f>
        <v>0</v>
      </c>
      <c r="M49" s="11">
        <f>[45]Dezembro!$K$16</f>
        <v>0</v>
      </c>
      <c r="N49" s="11">
        <f>[45]Dezembro!$K$17</f>
        <v>0</v>
      </c>
      <c r="O49" s="11">
        <f>[45]Dezembro!$K$18</f>
        <v>0</v>
      </c>
      <c r="P49" s="11">
        <f>[45]Dezembro!$K$19</f>
        <v>0</v>
      </c>
      <c r="Q49" s="11">
        <f>[45]Dezembro!$K$20</f>
        <v>0</v>
      </c>
      <c r="R49" s="11">
        <f>[45]Dezembro!$K$21</f>
        <v>0</v>
      </c>
      <c r="S49" s="11">
        <f>[45]Dezembro!$K$22</f>
        <v>0</v>
      </c>
      <c r="T49" s="11">
        <f>[45]Dezembro!$K$23</f>
        <v>0</v>
      </c>
      <c r="U49" s="11">
        <f>[45]Dezembro!$K$24</f>
        <v>0</v>
      </c>
      <c r="V49" s="11">
        <f>[45]Dezembro!$K$25</f>
        <v>0</v>
      </c>
      <c r="W49" s="11">
        <f>[45]Dezembro!$K$26</f>
        <v>0</v>
      </c>
      <c r="X49" s="11">
        <f>[45]Dezembro!$K$27</f>
        <v>0</v>
      </c>
      <c r="Y49" s="11">
        <f>[45]Dezembro!$K$28</f>
        <v>0</v>
      </c>
      <c r="Z49" s="11">
        <f>[45]Dezembro!$K$29</f>
        <v>0</v>
      </c>
      <c r="AA49" s="11">
        <f>[45]Dezembro!$K$30</f>
        <v>0</v>
      </c>
      <c r="AB49" s="11">
        <f>[45]Dezembro!$K$31</f>
        <v>0</v>
      </c>
      <c r="AC49" s="11">
        <f>[45]Dezembro!$K$32</f>
        <v>0</v>
      </c>
      <c r="AD49" s="11">
        <f>[45]Dezembro!$K$33</f>
        <v>0</v>
      </c>
      <c r="AE49" s="11">
        <f>[45]Dezembro!$K$34</f>
        <v>0</v>
      </c>
      <c r="AF49" s="11">
        <f>[45]Dezembro!$K$35</f>
        <v>0</v>
      </c>
      <c r="AG49" s="15">
        <f t="shared" ref="AG49" si="49">SUM(B49:AF49)</f>
        <v>0</v>
      </c>
      <c r="AH49" s="16">
        <f t="shared" ref="AH49" si="50">MAX(B49:AF49)</f>
        <v>0</v>
      </c>
      <c r="AI49" s="67">
        <f t="shared" ref="AI49" si="51">COUNTIF(B49:AF49,"=0,0")</f>
        <v>30</v>
      </c>
    </row>
    <row r="50" spans="1:37" s="5" customFormat="1" ht="17.100000000000001" customHeight="1" x14ac:dyDescent="0.2">
      <c r="A50" s="59" t="s">
        <v>33</v>
      </c>
      <c r="B50" s="13">
        <f t="shared" ref="B50:AH50" si="52">MAX(B5:B49)</f>
        <v>14.8</v>
      </c>
      <c r="C50" s="13">
        <f t="shared" si="52"/>
        <v>9.0000000000000018</v>
      </c>
      <c r="D50" s="13">
        <f t="shared" si="52"/>
        <v>59.800000000000011</v>
      </c>
      <c r="E50" s="13">
        <f t="shared" si="52"/>
        <v>31.4</v>
      </c>
      <c r="F50" s="13">
        <f t="shared" si="52"/>
        <v>68.8</v>
      </c>
      <c r="G50" s="13">
        <f t="shared" si="52"/>
        <v>57</v>
      </c>
      <c r="H50" s="13">
        <f t="shared" si="52"/>
        <v>65.2</v>
      </c>
      <c r="I50" s="13">
        <f t="shared" si="52"/>
        <v>20.399999999999999</v>
      </c>
      <c r="J50" s="13">
        <f t="shared" si="52"/>
        <v>5.6000000000000014</v>
      </c>
      <c r="K50" s="13">
        <f t="shared" si="52"/>
        <v>3.4</v>
      </c>
      <c r="L50" s="13">
        <f t="shared" si="52"/>
        <v>4</v>
      </c>
      <c r="M50" s="13">
        <f t="shared" si="52"/>
        <v>6.2000000000000011</v>
      </c>
      <c r="N50" s="13">
        <f t="shared" si="52"/>
        <v>28</v>
      </c>
      <c r="O50" s="13">
        <f t="shared" si="52"/>
        <v>67.800000000000011</v>
      </c>
      <c r="P50" s="13">
        <f t="shared" si="52"/>
        <v>24.799999999999997</v>
      </c>
      <c r="Q50" s="13">
        <f t="shared" si="52"/>
        <v>53.2</v>
      </c>
      <c r="R50" s="13">
        <f t="shared" si="52"/>
        <v>44.2</v>
      </c>
      <c r="S50" s="13">
        <f t="shared" si="52"/>
        <v>13.2</v>
      </c>
      <c r="T50" s="13">
        <f t="shared" si="52"/>
        <v>26</v>
      </c>
      <c r="U50" s="13">
        <f t="shared" si="52"/>
        <v>22.999999999999996</v>
      </c>
      <c r="V50" s="13">
        <f t="shared" si="52"/>
        <v>59.800000000000004</v>
      </c>
      <c r="W50" s="13">
        <f t="shared" si="52"/>
        <v>29.2</v>
      </c>
      <c r="X50" s="13">
        <f t="shared" si="52"/>
        <v>31.799999999999997</v>
      </c>
      <c r="Y50" s="13">
        <f t="shared" si="52"/>
        <v>1.6</v>
      </c>
      <c r="Z50" s="13">
        <f t="shared" si="52"/>
        <v>6.8</v>
      </c>
      <c r="AA50" s="13">
        <f t="shared" si="52"/>
        <v>0</v>
      </c>
      <c r="AB50" s="13">
        <f t="shared" si="52"/>
        <v>21.2</v>
      </c>
      <c r="AC50" s="13">
        <f t="shared" si="52"/>
        <v>39</v>
      </c>
      <c r="AD50" s="13">
        <f t="shared" si="52"/>
        <v>45.6</v>
      </c>
      <c r="AE50" s="13">
        <f t="shared" si="52"/>
        <v>57.000000000000007</v>
      </c>
      <c r="AF50" s="13">
        <f t="shared" ref="AF50" si="53">MAX(AF5:AF49)</f>
        <v>39.200000000000003</v>
      </c>
      <c r="AG50" s="143">
        <f t="shared" si="52"/>
        <v>372.59999999999997</v>
      </c>
      <c r="AH50" s="145">
        <f t="shared" si="52"/>
        <v>68.8</v>
      </c>
      <c r="AI50" s="190"/>
    </row>
    <row r="51" spans="1:37" s="8" customFormat="1" x14ac:dyDescent="0.2">
      <c r="A51" s="68" t="s">
        <v>34</v>
      </c>
      <c r="B51" s="114">
        <f t="shared" ref="B51:AE51" si="54">SUM(B5:B49)</f>
        <v>61.600000000000009</v>
      </c>
      <c r="C51" s="114">
        <f t="shared" si="54"/>
        <v>15.400000000000004</v>
      </c>
      <c r="D51" s="114">
        <f t="shared" si="54"/>
        <v>202.40000000000003</v>
      </c>
      <c r="E51" s="114">
        <f t="shared" si="54"/>
        <v>126.2</v>
      </c>
      <c r="F51" s="114">
        <f t="shared" si="54"/>
        <v>314.19999999999993</v>
      </c>
      <c r="G51" s="114">
        <f t="shared" si="54"/>
        <v>209.39999999999998</v>
      </c>
      <c r="H51" s="114">
        <f t="shared" si="54"/>
        <v>117.40000000000002</v>
      </c>
      <c r="I51" s="114">
        <f t="shared" si="54"/>
        <v>22.199999999999996</v>
      </c>
      <c r="J51" s="114">
        <f t="shared" si="54"/>
        <v>6.0000000000000018</v>
      </c>
      <c r="K51" s="114">
        <f t="shared" si="54"/>
        <v>6.4</v>
      </c>
      <c r="L51" s="114">
        <f t="shared" si="54"/>
        <v>5.6000000000000005</v>
      </c>
      <c r="M51" s="114">
        <f t="shared" si="54"/>
        <v>13.600000000000001</v>
      </c>
      <c r="N51" s="114">
        <f t="shared" si="54"/>
        <v>60.8</v>
      </c>
      <c r="O51" s="114">
        <f t="shared" si="54"/>
        <v>257</v>
      </c>
      <c r="P51" s="114">
        <f t="shared" si="54"/>
        <v>31.399999999999991</v>
      </c>
      <c r="Q51" s="114">
        <f t="shared" si="54"/>
        <v>203.4</v>
      </c>
      <c r="R51" s="114">
        <f t="shared" si="54"/>
        <v>157.4</v>
      </c>
      <c r="S51" s="114">
        <f t="shared" si="54"/>
        <v>43.400000000000006</v>
      </c>
      <c r="T51" s="114">
        <f t="shared" si="54"/>
        <v>46.2</v>
      </c>
      <c r="U51" s="114">
        <f t="shared" si="54"/>
        <v>59.199999999999989</v>
      </c>
      <c r="V51" s="114">
        <f t="shared" si="54"/>
        <v>102.60000000000001</v>
      </c>
      <c r="W51" s="114">
        <f t="shared" si="54"/>
        <v>45</v>
      </c>
      <c r="X51" s="114">
        <f t="shared" si="54"/>
        <v>35.6</v>
      </c>
      <c r="Y51" s="114">
        <f t="shared" si="54"/>
        <v>3.8000000000000007</v>
      </c>
      <c r="Z51" s="114">
        <f t="shared" si="54"/>
        <v>6.8</v>
      </c>
      <c r="AA51" s="114">
        <f t="shared" si="54"/>
        <v>0</v>
      </c>
      <c r="AB51" s="114">
        <f t="shared" si="54"/>
        <v>74.40000000000002</v>
      </c>
      <c r="AC51" s="114">
        <f t="shared" si="54"/>
        <v>90</v>
      </c>
      <c r="AD51" s="114">
        <f t="shared" si="54"/>
        <v>87.399999999999991</v>
      </c>
      <c r="AE51" s="114">
        <f t="shared" si="54"/>
        <v>166</v>
      </c>
      <c r="AF51" s="114">
        <f t="shared" ref="AF51:AG51" si="55">SUM(AF5:AF49)</f>
        <v>212.39999999999998</v>
      </c>
      <c r="AG51" s="143">
        <f t="shared" si="55"/>
        <v>2783.2000000000007</v>
      </c>
      <c r="AH51" s="106"/>
      <c r="AI51" s="191"/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61"/>
      <c r="AG52" s="52"/>
      <c r="AH52" s="56"/>
      <c r="AI52" s="54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48" t="s">
        <v>97</v>
      </c>
      <c r="U53" s="148"/>
      <c r="V53" s="148"/>
      <c r="W53" s="148"/>
      <c r="X53" s="148"/>
      <c r="Y53" s="84"/>
      <c r="Z53" s="84"/>
      <c r="AA53" s="84"/>
      <c r="AB53" s="84"/>
      <c r="AC53" s="84"/>
      <c r="AD53" s="84"/>
      <c r="AE53" s="84"/>
      <c r="AF53" s="117"/>
      <c r="AG53" s="52"/>
      <c r="AH53" s="84"/>
      <c r="AI53" s="54"/>
    </row>
    <row r="54" spans="1:37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49" t="s">
        <v>98</v>
      </c>
      <c r="U54" s="149"/>
      <c r="V54" s="149"/>
      <c r="W54" s="149"/>
      <c r="X54" s="149"/>
      <c r="Y54" s="84"/>
      <c r="Z54" s="84"/>
      <c r="AA54" s="84"/>
      <c r="AB54" s="84"/>
      <c r="AC54" s="84"/>
      <c r="AD54" s="55"/>
      <c r="AE54" s="55"/>
      <c r="AF54" s="55"/>
      <c r="AG54" s="52"/>
      <c r="AH54" s="84"/>
      <c r="AI54" s="51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5"/>
      <c r="AG55" s="52"/>
      <c r="AH55" s="85"/>
      <c r="AI55" s="51"/>
    </row>
    <row r="56" spans="1:37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5"/>
      <c r="AG56" s="52"/>
      <c r="AH56" s="56"/>
      <c r="AI56" s="65"/>
    </row>
    <row r="57" spans="1:37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6"/>
      <c r="AG57" s="52"/>
      <c r="AH57" s="56"/>
      <c r="AI57" s="65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47</v>
      </c>
    </row>
    <row r="61" spans="1:37" x14ac:dyDescent="0.2">
      <c r="G61" s="2" t="s">
        <v>47</v>
      </c>
    </row>
    <row r="62" spans="1:37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7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  <c r="AK63" t="s">
        <v>47</v>
      </c>
    </row>
    <row r="64" spans="1:37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D64" s="2" t="s">
        <v>47</v>
      </c>
      <c r="AG64" s="7" t="s">
        <v>47</v>
      </c>
      <c r="AH64" s="144" t="s">
        <v>47</v>
      </c>
    </row>
    <row r="65" spans="8:39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I65" s="10" t="s">
        <v>47</v>
      </c>
      <c r="AK65" t="s">
        <v>47</v>
      </c>
      <c r="AM65" s="12" t="s">
        <v>47</v>
      </c>
    </row>
    <row r="66" spans="8:39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  <c r="AJ66" t="s">
        <v>47</v>
      </c>
    </row>
    <row r="67" spans="8:39" x14ac:dyDescent="0.2">
      <c r="H67" s="2" t="s">
        <v>47</v>
      </c>
      <c r="S67" s="2" t="s">
        <v>47</v>
      </c>
      <c r="W67" s="2" t="s">
        <v>47</v>
      </c>
      <c r="AJ67" s="12" t="s">
        <v>47</v>
      </c>
    </row>
    <row r="68" spans="8:39" x14ac:dyDescent="0.2">
      <c r="Q68" s="2" t="s">
        <v>47</v>
      </c>
      <c r="R68" s="2" t="s">
        <v>47</v>
      </c>
      <c r="AE68" s="2" t="s">
        <v>47</v>
      </c>
      <c r="AI68" s="10" t="s">
        <v>47</v>
      </c>
    </row>
    <row r="69" spans="8:39" x14ac:dyDescent="0.2">
      <c r="S69" s="2" t="s">
        <v>47</v>
      </c>
      <c r="X69" s="2" t="s">
        <v>47</v>
      </c>
      <c r="AC69" s="2" t="s">
        <v>47</v>
      </c>
      <c r="AH69" s="1" t="s">
        <v>47</v>
      </c>
      <c r="AI69" s="10" t="s">
        <v>47</v>
      </c>
      <c r="AJ69" s="12" t="s">
        <v>47</v>
      </c>
      <c r="AK69" s="12" t="s">
        <v>47</v>
      </c>
    </row>
    <row r="70" spans="8:39" x14ac:dyDescent="0.2">
      <c r="Y70" s="2" t="s">
        <v>47</v>
      </c>
      <c r="AH70" s="144" t="s">
        <v>47</v>
      </c>
    </row>
    <row r="71" spans="8:39" x14ac:dyDescent="0.2">
      <c r="AJ71" s="12" t="s">
        <v>47</v>
      </c>
    </row>
    <row r="73" spans="8:39" x14ac:dyDescent="0.2">
      <c r="AM73" s="12" t="s">
        <v>47</v>
      </c>
    </row>
    <row r="74" spans="8:39" x14ac:dyDescent="0.2">
      <c r="S74" s="2" t="s">
        <v>47</v>
      </c>
    </row>
    <row r="77" spans="8:39" x14ac:dyDescent="0.2">
      <c r="AH77" s="144" t="s">
        <v>47</v>
      </c>
    </row>
  </sheetData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50:AI51"/>
    <mergeCell ref="S3:S4"/>
    <mergeCell ref="T53:X53"/>
    <mergeCell ref="R3:R4"/>
    <mergeCell ref="T54:X54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7 AG38 AG41:AG4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zoomScale="90" zoomScaleNormal="90" workbookViewId="0">
      <selection activeCell="AN65" sqref="AN65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60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2"/>
    </row>
    <row r="2" spans="1:36" ht="20.100000000000001" customHeight="1" x14ac:dyDescent="0.2">
      <c r="A2" s="165" t="s">
        <v>21</v>
      </c>
      <c r="B2" s="153" t="s">
        <v>235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5"/>
    </row>
    <row r="3" spans="1:36" s="4" customFormat="1" ht="20.100000000000001" customHeight="1" x14ac:dyDescent="0.2">
      <c r="A3" s="166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51">
        <v>30</v>
      </c>
      <c r="AF3" s="163">
        <v>31</v>
      </c>
      <c r="AG3" s="111" t="s">
        <v>37</v>
      </c>
      <c r="AH3" s="60" t="s">
        <v>36</v>
      </c>
    </row>
    <row r="4" spans="1:36" s="5" customFormat="1" ht="20.100000000000001" customHeight="1" x14ac:dyDescent="0.2">
      <c r="A4" s="167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52"/>
      <c r="AF4" s="164"/>
      <c r="AG4" s="111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[1]Dezembro!$C$5</f>
        <v>37.799999999999997</v>
      </c>
      <c r="C5" s="129">
        <f>[1]Dezembro!$C$6</f>
        <v>36.5</v>
      </c>
      <c r="D5" s="129">
        <f>[1]Dezembro!$C$7</f>
        <v>32.4</v>
      </c>
      <c r="E5" s="129">
        <f>[1]Dezembro!$C$8</f>
        <v>36</v>
      </c>
      <c r="F5" s="129">
        <f>[1]Dezembro!$C$9</f>
        <v>31.6</v>
      </c>
      <c r="G5" s="129">
        <f>[1]Dezembro!$C$10</f>
        <v>34.200000000000003</v>
      </c>
      <c r="H5" s="129">
        <f>[1]Dezembro!$C$11</f>
        <v>32.6</v>
      </c>
      <c r="I5" s="129">
        <f>[1]Dezembro!$C$12</f>
        <v>34.299999999999997</v>
      </c>
      <c r="J5" s="129">
        <f>[1]Dezembro!$C$13</f>
        <v>36.200000000000003</v>
      </c>
      <c r="K5" s="129">
        <f>[1]Dezembro!$C$14</f>
        <v>38</v>
      </c>
      <c r="L5" s="129">
        <f>[1]Dezembro!$C$15</f>
        <v>32.200000000000003</v>
      </c>
      <c r="M5" s="129">
        <f>[1]Dezembro!$C$16</f>
        <v>33.799999999999997</v>
      </c>
      <c r="N5" s="129">
        <f>[1]Dezembro!$C$17</f>
        <v>36.799999999999997</v>
      </c>
      <c r="O5" s="129">
        <f>[1]Dezembro!$C$18</f>
        <v>31.9</v>
      </c>
      <c r="P5" s="129">
        <f>[1]Dezembro!$C$19</f>
        <v>36.4</v>
      </c>
      <c r="Q5" s="129">
        <f>[1]Dezembro!$C$20</f>
        <v>36.4</v>
      </c>
      <c r="R5" s="129">
        <f>[1]Dezembro!$C$21</f>
        <v>36.299999999999997</v>
      </c>
      <c r="S5" s="129">
        <f>[1]Dezembro!$C$22</f>
        <v>37.4</v>
      </c>
      <c r="T5" s="129">
        <f>[1]Dezembro!$C$23</f>
        <v>37.5</v>
      </c>
      <c r="U5" s="129">
        <f>[1]Dezembro!$C$24</f>
        <v>36.700000000000003</v>
      </c>
      <c r="V5" s="129">
        <f>[1]Dezembro!$C$25</f>
        <v>37</v>
      </c>
      <c r="W5" s="129">
        <f>[1]Dezembro!$C$26</f>
        <v>35</v>
      </c>
      <c r="X5" s="129">
        <f>[1]Dezembro!$C$27</f>
        <v>35.299999999999997</v>
      </c>
      <c r="Y5" s="129">
        <f>[1]Dezembro!$C$28</f>
        <v>35.6</v>
      </c>
      <c r="Z5" s="129">
        <f>[1]Dezembro!$C$29</f>
        <v>35.700000000000003</v>
      </c>
      <c r="AA5" s="129">
        <f>[1]Dezembro!$C$30</f>
        <v>35.9</v>
      </c>
      <c r="AB5" s="129">
        <f>[1]Dezembro!$C$31</f>
        <v>33.4</v>
      </c>
      <c r="AC5" s="129">
        <f>[1]Dezembro!$C$32</f>
        <v>32.6</v>
      </c>
      <c r="AD5" s="129">
        <f>[1]Dezembro!$C$33</f>
        <v>33.9</v>
      </c>
      <c r="AE5" s="129">
        <f>[1]Dezembro!$C$34</f>
        <v>33.9</v>
      </c>
      <c r="AF5" s="129">
        <f>[1]Dezembro!$C$35</f>
        <v>32.6</v>
      </c>
      <c r="AG5" s="133">
        <f t="shared" ref="AG5" si="1">MAX(B5:AF5)</f>
        <v>38</v>
      </c>
      <c r="AH5" s="94">
        <f t="shared" ref="AH5" si="2">AVERAGE(B5:AF5)</f>
        <v>35.029032258064511</v>
      </c>
    </row>
    <row r="6" spans="1:36" x14ac:dyDescent="0.2">
      <c r="A6" s="58" t="s">
        <v>0</v>
      </c>
      <c r="B6" s="11" t="str">
        <f>[2]Dezembro!$C$5</f>
        <v>*</v>
      </c>
      <c r="C6" s="11" t="str">
        <f>[2]Dezembro!$C$6</f>
        <v>*</v>
      </c>
      <c r="D6" s="11" t="str">
        <f>[2]Dezembro!$C$7</f>
        <v>*</v>
      </c>
      <c r="E6" s="11" t="str">
        <f>[2]Dezembro!$C$8</f>
        <v>*</v>
      </c>
      <c r="F6" s="11" t="str">
        <f>[2]Dezembro!$C$9</f>
        <v>*</v>
      </c>
      <c r="G6" s="11" t="str">
        <f>[2]Dezembro!$C$10</f>
        <v>*</v>
      </c>
      <c r="H6" s="11" t="str">
        <f>[2]Dezembro!$C$11</f>
        <v>*</v>
      </c>
      <c r="I6" s="11" t="str">
        <f>[2]Dezembro!$C$12</f>
        <v>*</v>
      </c>
      <c r="J6" s="11" t="str">
        <f>[2]Dezembro!$C$13</f>
        <v>*</v>
      </c>
      <c r="K6" s="11" t="str">
        <f>[2]Dezembro!$C$14</f>
        <v>*</v>
      </c>
      <c r="L6" s="11" t="str">
        <f>[2]Dezembro!$C$15</f>
        <v>*</v>
      </c>
      <c r="M6" s="11" t="str">
        <f>[2]Dezembro!$C$16</f>
        <v>*</v>
      </c>
      <c r="N6" s="11" t="str">
        <f>[2]Dezembro!$C$17</f>
        <v>*</v>
      </c>
      <c r="O6" s="11" t="str">
        <f>[2]Dezembro!$C$18</f>
        <v>*</v>
      </c>
      <c r="P6" s="11" t="str">
        <f>[2]Dezembro!$C$19</f>
        <v>*</v>
      </c>
      <c r="Q6" s="11" t="str">
        <f>[2]Dezembro!$C$20</f>
        <v>*</v>
      </c>
      <c r="R6" s="11" t="str">
        <f>[2]Dezembro!$C$21</f>
        <v>*</v>
      </c>
      <c r="S6" s="11" t="str">
        <f>[2]Dezembro!$C$22</f>
        <v>*</v>
      </c>
      <c r="T6" s="11" t="str">
        <f>[2]Dezembro!$C$23</f>
        <v>*</v>
      </c>
      <c r="U6" s="11" t="str">
        <f>[2]Dezembro!$C$24</f>
        <v>*</v>
      </c>
      <c r="V6" s="11" t="str">
        <f>[2]Dezembro!$C$25</f>
        <v>*</v>
      </c>
      <c r="W6" s="11" t="str">
        <f>[2]Dezembro!$C$26</f>
        <v>*</v>
      </c>
      <c r="X6" s="11" t="str">
        <f>[2]Dezembro!$C$27</f>
        <v>*</v>
      </c>
      <c r="Y6" s="11" t="str">
        <f>[2]Dezembro!$C$28</f>
        <v>*</v>
      </c>
      <c r="Z6" s="11" t="str">
        <f>[2]Dezembro!$C$29</f>
        <v>*</v>
      </c>
      <c r="AA6" s="11" t="str">
        <f>[2]Dezembro!$C$30</f>
        <v>*</v>
      </c>
      <c r="AB6" s="11" t="str">
        <f>[2]Dezembro!$C$31</f>
        <v>*</v>
      </c>
      <c r="AC6" s="11" t="str">
        <f>[2]Dezembro!$C$32</f>
        <v>*</v>
      </c>
      <c r="AD6" s="11" t="str">
        <f>[2]Dezembro!$C$33</f>
        <v>*</v>
      </c>
      <c r="AE6" s="11" t="str">
        <f>[2]Dezembro!$C$34</f>
        <v>*</v>
      </c>
      <c r="AF6" s="11" t="str">
        <f>[2]Dezembro!$C$35</f>
        <v>*</v>
      </c>
      <c r="AG6" s="133" t="s">
        <v>226</v>
      </c>
      <c r="AH6" s="94" t="s">
        <v>226</v>
      </c>
    </row>
    <row r="7" spans="1:36" x14ac:dyDescent="0.2">
      <c r="A7" s="58" t="s">
        <v>104</v>
      </c>
      <c r="B7" s="11">
        <f>[3]Dezembro!$C$5</f>
        <v>36.6</v>
      </c>
      <c r="C7" s="11">
        <f>[3]Dezembro!$C$6</f>
        <v>36.1</v>
      </c>
      <c r="D7" s="11">
        <f>[3]Dezembro!$C$7</f>
        <v>34.9</v>
      </c>
      <c r="E7" s="11">
        <f>[3]Dezembro!$C$8</f>
        <v>33.299999999999997</v>
      </c>
      <c r="F7" s="11">
        <f>[3]Dezembro!$C$9</f>
        <v>29.5</v>
      </c>
      <c r="G7" s="11">
        <f>[3]Dezembro!$C$10</f>
        <v>29</v>
      </c>
      <c r="H7" s="11">
        <f>[3]Dezembro!$C$11</f>
        <v>26.6</v>
      </c>
      <c r="I7" s="11">
        <f>[3]Dezembro!$C$12</f>
        <v>32.9</v>
      </c>
      <c r="J7" s="11">
        <f>[3]Dezembro!$C$13</f>
        <v>34.9</v>
      </c>
      <c r="K7" s="11">
        <f>[3]Dezembro!$C$14</f>
        <v>36.1</v>
      </c>
      <c r="L7" s="11">
        <f>[3]Dezembro!$C$15</f>
        <v>34.1</v>
      </c>
      <c r="M7" s="11">
        <f>[3]Dezembro!$C$16</f>
        <v>34.700000000000003</v>
      </c>
      <c r="N7" s="11">
        <f>[3]Dezembro!$C$17</f>
        <v>33</v>
      </c>
      <c r="O7" s="11">
        <f>[3]Dezembro!$C$18</f>
        <v>27</v>
      </c>
      <c r="P7" s="11">
        <f>[3]Dezembro!$C$19</f>
        <v>33</v>
      </c>
      <c r="Q7" s="11">
        <f>[3]Dezembro!$C$20</f>
        <v>33.9</v>
      </c>
      <c r="R7" s="11">
        <f>[3]Dezembro!$C$21</f>
        <v>31.3</v>
      </c>
      <c r="S7" s="11">
        <f>[3]Dezembro!$C$22</f>
        <v>35.799999999999997</v>
      </c>
      <c r="T7" s="11">
        <f>[3]Dezembro!$C$23</f>
        <v>35.5</v>
      </c>
      <c r="U7" s="11">
        <f>[3]Dezembro!$C$24</f>
        <v>36.700000000000003</v>
      </c>
      <c r="V7" s="11">
        <f>[3]Dezembro!$C$25</f>
        <v>32.799999999999997</v>
      </c>
      <c r="W7" s="11">
        <f>[3]Dezembro!$C$26</f>
        <v>34.700000000000003</v>
      </c>
      <c r="X7" s="11">
        <f>[3]Dezembro!$C$27</f>
        <v>35.299999999999997</v>
      </c>
      <c r="Y7" s="11">
        <f>[3]Dezembro!$C$28</f>
        <v>35</v>
      </c>
      <c r="Z7" s="11">
        <f>[3]Dezembro!$C$29</f>
        <v>33.4</v>
      </c>
      <c r="AA7" s="11">
        <f>[3]Dezembro!$C$30</f>
        <v>34.299999999999997</v>
      </c>
      <c r="AB7" s="11">
        <f>[3]Dezembro!$C$31</f>
        <v>36.6</v>
      </c>
      <c r="AC7" s="11">
        <f>[3]Dezembro!$C$32</f>
        <v>32.200000000000003</v>
      </c>
      <c r="AD7" s="11">
        <f>[3]Dezembro!$C$33</f>
        <v>32.6</v>
      </c>
      <c r="AE7" s="11">
        <f>[3]Dezembro!$C$34</f>
        <v>33.799999999999997</v>
      </c>
      <c r="AF7" s="11">
        <f>[3]Dezembro!$C$35</f>
        <v>31.5</v>
      </c>
      <c r="AG7" s="133">
        <f t="shared" ref="AG7" si="3">MAX(B7:AF7)</f>
        <v>36.700000000000003</v>
      </c>
      <c r="AH7" s="94">
        <f t="shared" ref="AH7" si="4">AVERAGE(B7:AF7)</f>
        <v>33.454838709677418</v>
      </c>
    </row>
    <row r="8" spans="1:36" x14ac:dyDescent="0.2">
      <c r="A8" s="58" t="s">
        <v>1</v>
      </c>
      <c r="B8" s="11" t="str">
        <f>[4]Dezembro!$C$5</f>
        <v>*</v>
      </c>
      <c r="C8" s="11" t="str">
        <f>[4]Dezembro!$C$6</f>
        <v>*</v>
      </c>
      <c r="D8" s="11" t="str">
        <f>[4]Dezembro!$C$7</f>
        <v>*</v>
      </c>
      <c r="E8" s="11" t="str">
        <f>[4]Dezembro!$C$8</f>
        <v>*</v>
      </c>
      <c r="F8" s="11" t="str">
        <f>[4]Dezembro!$C$9</f>
        <v>*</v>
      </c>
      <c r="G8" s="11" t="str">
        <f>[4]Dezembro!$C$10</f>
        <v>*</v>
      </c>
      <c r="H8" s="11" t="str">
        <f>[4]Dezembro!$C$11</f>
        <v>*</v>
      </c>
      <c r="I8" s="11" t="str">
        <f>[4]Dezembro!$C$12</f>
        <v>*</v>
      </c>
      <c r="J8" s="11" t="str">
        <f>[4]Dezembro!$C$13</f>
        <v>*</v>
      </c>
      <c r="K8" s="11" t="str">
        <f>[4]Dezembro!$C$14</f>
        <v>*</v>
      </c>
      <c r="L8" s="11" t="str">
        <f>[4]Dezembro!$C$15</f>
        <v>*</v>
      </c>
      <c r="M8" s="11" t="str">
        <f>[4]Dezembro!$C$16</f>
        <v>*</v>
      </c>
      <c r="N8" s="11" t="str">
        <f>[4]Dezembro!$C$17</f>
        <v>*</v>
      </c>
      <c r="O8" s="11" t="str">
        <f>[4]Dezembro!$C$18</f>
        <v>*</v>
      </c>
      <c r="P8" s="11" t="str">
        <f>[4]Dezembro!$C$19</f>
        <v>*</v>
      </c>
      <c r="Q8" s="11" t="str">
        <f>[4]Dezembro!$C$20</f>
        <v>*</v>
      </c>
      <c r="R8" s="11" t="str">
        <f>[4]Dezembro!$C$21</f>
        <v>*</v>
      </c>
      <c r="S8" s="11" t="str">
        <f>[4]Dezembro!$C$22</f>
        <v>*</v>
      </c>
      <c r="T8" s="11" t="str">
        <f>[4]Dezembro!$C$23</f>
        <v>*</v>
      </c>
      <c r="U8" s="11" t="str">
        <f>[4]Dezembro!$C$24</f>
        <v>*</v>
      </c>
      <c r="V8" s="11" t="str">
        <f>[4]Dezembro!$C$25</f>
        <v>*</v>
      </c>
      <c r="W8" s="11" t="str">
        <f>[4]Dezembro!$C$26</f>
        <v>*</v>
      </c>
      <c r="X8" s="11" t="str">
        <f>[4]Dezembro!$C$27</f>
        <v>*</v>
      </c>
      <c r="Y8" s="11" t="str">
        <f>[4]Dezembro!$C$28</f>
        <v>*</v>
      </c>
      <c r="Z8" s="11" t="str">
        <f>[4]Dezembro!$C$29</f>
        <v>*</v>
      </c>
      <c r="AA8" s="11" t="str">
        <f>[4]Dezembro!$C$30</f>
        <v>*</v>
      </c>
      <c r="AB8" s="11" t="str">
        <f>[4]Dezembro!$C$31</f>
        <v>*</v>
      </c>
      <c r="AC8" s="11" t="str">
        <f>[4]Dezembro!$C$32</f>
        <v>*</v>
      </c>
      <c r="AD8" s="11" t="str">
        <f>[4]Dezembro!$C$33</f>
        <v>*</v>
      </c>
      <c r="AE8" s="11">
        <f>[4]Dezembro!$C$34</f>
        <v>33.1</v>
      </c>
      <c r="AF8" s="11">
        <f>[4]Dezembro!$C$35</f>
        <v>31.2</v>
      </c>
      <c r="AG8" s="133">
        <f t="shared" ref="AG8" si="5">MAX(B8:AF8)</f>
        <v>33.1</v>
      </c>
      <c r="AH8" s="94">
        <f t="shared" ref="AH8" si="6">AVERAGE(B8:AF8)</f>
        <v>32.15</v>
      </c>
    </row>
    <row r="9" spans="1:36" x14ac:dyDescent="0.2">
      <c r="A9" s="58" t="s">
        <v>167</v>
      </c>
      <c r="B9" s="11">
        <f>[5]Dezembro!$C$5</f>
        <v>32.200000000000003</v>
      </c>
      <c r="C9" s="11">
        <f>[5]Dezembro!$C$6</f>
        <v>33.700000000000003</v>
      </c>
      <c r="D9" s="11">
        <f>[5]Dezembro!$C$7</f>
        <v>29.8</v>
      </c>
      <c r="E9" s="11">
        <f>[5]Dezembro!$C$8</f>
        <v>28</v>
      </c>
      <c r="F9" s="11">
        <f>[5]Dezembro!$C$9</f>
        <v>23.4</v>
      </c>
      <c r="G9" s="11">
        <f>[5]Dezembro!$C$10</f>
        <v>26.4</v>
      </c>
      <c r="H9" s="11">
        <f>[5]Dezembro!$C$11</f>
        <v>29.3</v>
      </c>
      <c r="I9" s="11">
        <f>[5]Dezembro!$C$12</f>
        <v>31.5</v>
      </c>
      <c r="J9" s="11">
        <f>[5]Dezembro!$C$13</f>
        <v>32.299999999999997</v>
      </c>
      <c r="K9" s="11">
        <f>[5]Dezembro!$C$14</f>
        <v>33.1</v>
      </c>
      <c r="L9" s="11">
        <f>[5]Dezembro!$C$15</f>
        <v>33</v>
      </c>
      <c r="M9" s="11">
        <f>[5]Dezembro!$C$16</f>
        <v>32.799999999999997</v>
      </c>
      <c r="N9" s="11">
        <f>[5]Dezembro!$C$17</f>
        <v>33.6</v>
      </c>
      <c r="O9" s="11">
        <f>[5]Dezembro!$C$18</f>
        <v>27.8</v>
      </c>
      <c r="P9" s="11">
        <f>[5]Dezembro!$C$19</f>
        <v>30.7</v>
      </c>
      <c r="Q9" s="11">
        <f>[5]Dezembro!$C$20</f>
        <v>28.8</v>
      </c>
      <c r="R9" s="11">
        <f>[5]Dezembro!$C$21</f>
        <v>29.7</v>
      </c>
      <c r="S9" s="11">
        <f>[5]Dezembro!$C$22</f>
        <v>33.5</v>
      </c>
      <c r="T9" s="11">
        <f>[5]Dezembro!$C$23</f>
        <v>34</v>
      </c>
      <c r="U9" s="11">
        <f>[5]Dezembro!$C$24</f>
        <v>32.6</v>
      </c>
      <c r="V9" s="11">
        <f>[5]Dezembro!$C$25</f>
        <v>23.9</v>
      </c>
      <c r="W9" s="11">
        <f>[5]Dezembro!$C$26</f>
        <v>29.2</v>
      </c>
      <c r="X9" s="11">
        <f>[5]Dezembro!$C$27</f>
        <v>31.1</v>
      </c>
      <c r="Y9" s="11">
        <f>[5]Dezembro!$C$28</f>
        <v>31</v>
      </c>
      <c r="Z9" s="11">
        <f>[5]Dezembro!$C$29</f>
        <v>29.1</v>
      </c>
      <c r="AA9" s="11">
        <f>[5]Dezembro!$C$30</f>
        <v>29.5</v>
      </c>
      <c r="AB9" s="11">
        <f>[5]Dezembro!$C$31</f>
        <v>33</v>
      </c>
      <c r="AC9" s="11">
        <f>[5]Dezembro!$C$32</f>
        <v>33</v>
      </c>
      <c r="AD9" s="11">
        <f>[5]Dezembro!$C$33</f>
        <v>29.5</v>
      </c>
      <c r="AE9" s="11">
        <f>[5]Dezembro!$C$34</f>
        <v>31.7</v>
      </c>
      <c r="AF9" s="11">
        <f>[5]Dezembro!$C$35</f>
        <v>26.9</v>
      </c>
      <c r="AG9" s="133">
        <f t="shared" ref="AG9" si="7">MAX(B9:AF9)</f>
        <v>34</v>
      </c>
      <c r="AH9" s="94">
        <f t="shared" ref="AH9" si="8">AVERAGE(B9:AF9)</f>
        <v>30.454838709677428</v>
      </c>
    </row>
    <row r="10" spans="1:36" x14ac:dyDescent="0.2">
      <c r="A10" s="58" t="s">
        <v>111</v>
      </c>
      <c r="B10" s="11" t="str">
        <f>[6]Dezembro!$C$5</f>
        <v>*</v>
      </c>
      <c r="C10" s="11" t="str">
        <f>[6]Dezembro!$C$6</f>
        <v>*</v>
      </c>
      <c r="D10" s="11" t="str">
        <f>[6]Dezembro!$C$7</f>
        <v>*</v>
      </c>
      <c r="E10" s="11" t="str">
        <f>[6]Dezembro!$C$8</f>
        <v>*</v>
      </c>
      <c r="F10" s="11" t="str">
        <f>[6]Dezembro!$C$9</f>
        <v>*</v>
      </c>
      <c r="G10" s="11" t="str">
        <f>[6]Dezembro!$C$10</f>
        <v>*</v>
      </c>
      <c r="H10" s="11" t="str">
        <f>[6]Dezembro!$C$11</f>
        <v>*</v>
      </c>
      <c r="I10" s="11" t="str">
        <f>[6]Dezembro!$C$12</f>
        <v>*</v>
      </c>
      <c r="J10" s="11" t="str">
        <f>[6]Dezembro!$C$13</f>
        <v>*</v>
      </c>
      <c r="K10" s="11" t="str">
        <f>[6]Dezembro!$C$14</f>
        <v>*</v>
      </c>
      <c r="L10" s="11" t="str">
        <f>[6]Dezembro!$C$15</f>
        <v>*</v>
      </c>
      <c r="M10" s="11" t="str">
        <f>[6]Dezembro!$C$16</f>
        <v>*</v>
      </c>
      <c r="N10" s="11" t="str">
        <f>[6]Dezembro!$C$17</f>
        <v>*</v>
      </c>
      <c r="O10" s="11" t="str">
        <f>[6]Dezembro!$C$18</f>
        <v>*</v>
      </c>
      <c r="P10" s="11" t="str">
        <f>[6]Dezembro!$C$19</f>
        <v>*</v>
      </c>
      <c r="Q10" s="11" t="str">
        <f>[6]Dezembro!$C$20</f>
        <v>*</v>
      </c>
      <c r="R10" s="11" t="str">
        <f>[6]Dezembro!$C$21</f>
        <v>*</v>
      </c>
      <c r="S10" s="11" t="str">
        <f>[6]Dezembro!$C$22</f>
        <v>*</v>
      </c>
      <c r="T10" s="11" t="str">
        <f>[6]Dezembro!$C$23</f>
        <v>*</v>
      </c>
      <c r="U10" s="11" t="str">
        <f>[6]Dezembro!$C$24</f>
        <v>*</v>
      </c>
      <c r="V10" s="11" t="str">
        <f>[6]Dezembro!$C$25</f>
        <v>*</v>
      </c>
      <c r="W10" s="11" t="str">
        <f>[6]Dezembro!$C$26</f>
        <v>*</v>
      </c>
      <c r="X10" s="11" t="str">
        <f>[6]Dezembro!$C$27</f>
        <v>*</v>
      </c>
      <c r="Y10" s="11" t="str">
        <f>[6]Dezembro!$C$28</f>
        <v>*</v>
      </c>
      <c r="Z10" s="11" t="str">
        <f>[6]Dezembro!$C$29</f>
        <v>*</v>
      </c>
      <c r="AA10" s="11" t="str">
        <f>[6]Dezembro!$C$30</f>
        <v>*</v>
      </c>
      <c r="AB10" s="11" t="str">
        <f>[6]Dezembro!$C$31</f>
        <v>*</v>
      </c>
      <c r="AC10" s="11" t="str">
        <f>[6]Dezembro!$C$32</f>
        <v>*</v>
      </c>
      <c r="AD10" s="11" t="str">
        <f>[6]Dezembro!$C$33</f>
        <v>*</v>
      </c>
      <c r="AE10" s="11" t="str">
        <f>[6]Dezembro!$C$34</f>
        <v>*</v>
      </c>
      <c r="AF10" s="11" t="str">
        <f>[6]Dezembro!$C$35</f>
        <v>*</v>
      </c>
      <c r="AG10" s="133" t="s">
        <v>226</v>
      </c>
      <c r="AH10" s="94" t="s">
        <v>226</v>
      </c>
    </row>
    <row r="11" spans="1:36" x14ac:dyDescent="0.2">
      <c r="A11" s="58" t="s">
        <v>64</v>
      </c>
      <c r="B11" s="11" t="str">
        <f>[7]Dezembro!$C$5</f>
        <v>*</v>
      </c>
      <c r="C11" s="11" t="str">
        <f>[7]Dezembro!$C$6</f>
        <v>*</v>
      </c>
      <c r="D11" s="11" t="str">
        <f>[7]Dezembro!$C$7</f>
        <v>*</v>
      </c>
      <c r="E11" s="11" t="str">
        <f>[7]Dezembro!$C$8</f>
        <v>*</v>
      </c>
      <c r="F11" s="11" t="str">
        <f>[7]Dezembro!$C$9</f>
        <v>*</v>
      </c>
      <c r="G11" s="11" t="str">
        <f>[7]Dezembro!$C$10</f>
        <v>*</v>
      </c>
      <c r="H11" s="11" t="str">
        <f>[7]Dezembro!$C$11</f>
        <v>*</v>
      </c>
      <c r="I11" s="11" t="str">
        <f>[7]Dezembro!$C$12</f>
        <v>*</v>
      </c>
      <c r="J11" s="11" t="str">
        <f>[7]Dezembro!$C$13</f>
        <v>*</v>
      </c>
      <c r="K11" s="11" t="str">
        <f>[7]Dezembro!$C$14</f>
        <v>*</v>
      </c>
      <c r="L11" s="11" t="str">
        <f>[7]Dezembro!$C$15</f>
        <v>*</v>
      </c>
      <c r="M11" s="11" t="str">
        <f>[7]Dezembro!$C$16</f>
        <v>*</v>
      </c>
      <c r="N11" s="11" t="str">
        <f>[7]Dezembro!$C$17</f>
        <v>*</v>
      </c>
      <c r="O11" s="11" t="str">
        <f>[7]Dezembro!$C$18</f>
        <v>*</v>
      </c>
      <c r="P11" s="11" t="str">
        <f>[7]Dezembro!$C$19</f>
        <v>*</v>
      </c>
      <c r="Q11" s="11" t="str">
        <f>[7]Dezembro!$C$20</f>
        <v>*</v>
      </c>
      <c r="R11" s="11" t="str">
        <f>[7]Dezembro!$C$21</f>
        <v>*</v>
      </c>
      <c r="S11" s="11" t="str">
        <f>[7]Dezembro!$C$22</f>
        <v>*</v>
      </c>
      <c r="T11" s="11" t="str">
        <f>[7]Dezembro!$C$23</f>
        <v>*</v>
      </c>
      <c r="U11" s="11" t="str">
        <f>[7]Dezembro!$C$24</f>
        <v>*</v>
      </c>
      <c r="V11" s="11" t="str">
        <f>[7]Dezembro!$C$25</f>
        <v>*</v>
      </c>
      <c r="W11" s="11" t="str">
        <f>[7]Dezembro!$C$26</f>
        <v>*</v>
      </c>
      <c r="X11" s="11" t="str">
        <f>[7]Dezembro!$C$27</f>
        <v>*</v>
      </c>
      <c r="Y11" s="11" t="str">
        <f>[7]Dezembro!$C$28</f>
        <v>*</v>
      </c>
      <c r="Z11" s="11" t="str">
        <f>[7]Dezembro!$C$29</f>
        <v>*</v>
      </c>
      <c r="AA11" s="11" t="str">
        <f>[7]Dezembro!$C$30</f>
        <v>*</v>
      </c>
      <c r="AB11" s="11" t="str">
        <f>[7]Dezembro!$C$31</f>
        <v>*</v>
      </c>
      <c r="AC11" s="11" t="str">
        <f>[7]Dezembro!$C$32</f>
        <v>*</v>
      </c>
      <c r="AD11" s="11" t="str">
        <f>[7]Dezembro!$C$33</f>
        <v>*</v>
      </c>
      <c r="AE11" s="11" t="str">
        <f>[7]Dezembro!$C$34</f>
        <v>*</v>
      </c>
      <c r="AF11" s="11" t="str">
        <f>[7]Dezembro!$C$35</f>
        <v>*</v>
      </c>
      <c r="AG11" s="133" t="s">
        <v>226</v>
      </c>
      <c r="AH11" s="94" t="s">
        <v>226</v>
      </c>
    </row>
    <row r="12" spans="1:36" x14ac:dyDescent="0.2">
      <c r="A12" s="58" t="s">
        <v>41</v>
      </c>
      <c r="B12" s="11" t="str">
        <f>[8]Dezembro!$C$5</f>
        <v>*</v>
      </c>
      <c r="C12" s="11" t="str">
        <f>[8]Dezembro!$C$6</f>
        <v>*</v>
      </c>
      <c r="D12" s="11" t="str">
        <f>[8]Dezembro!$C$7</f>
        <v>*</v>
      </c>
      <c r="E12" s="11" t="str">
        <f>[8]Dezembro!$C$8</f>
        <v>*</v>
      </c>
      <c r="F12" s="11" t="str">
        <f>[8]Dezembro!$C$9</f>
        <v>*</v>
      </c>
      <c r="G12" s="11" t="str">
        <f>[8]Dezembro!$C$10</f>
        <v>*</v>
      </c>
      <c r="H12" s="11" t="str">
        <f>[8]Dezembro!$C$11</f>
        <v>*</v>
      </c>
      <c r="I12" s="11" t="str">
        <f>[8]Dezembro!$C$12</f>
        <v>*</v>
      </c>
      <c r="J12" s="11" t="str">
        <f>[8]Dezembro!$C$13</f>
        <v>*</v>
      </c>
      <c r="K12" s="11" t="str">
        <f>[8]Dezembro!$C$14</f>
        <v>*</v>
      </c>
      <c r="L12" s="11" t="str">
        <f>[8]Dezembro!$C$15</f>
        <v>*</v>
      </c>
      <c r="M12" s="11" t="str">
        <f>[8]Dezembro!$C$16</f>
        <v>*</v>
      </c>
      <c r="N12" s="11" t="str">
        <f>[8]Dezembro!$C$17</f>
        <v>*</v>
      </c>
      <c r="O12" s="11" t="str">
        <f>[8]Dezembro!$C$18</f>
        <v>*</v>
      </c>
      <c r="P12" s="11" t="str">
        <f>[8]Dezembro!$C$19</f>
        <v>*</v>
      </c>
      <c r="Q12" s="11" t="str">
        <f>[8]Dezembro!$C$20</f>
        <v>*</v>
      </c>
      <c r="R12" s="11" t="str">
        <f>[8]Dezembro!$C$21</f>
        <v>*</v>
      </c>
      <c r="S12" s="11" t="str">
        <f>[8]Dezembro!$C$22</f>
        <v>*</v>
      </c>
      <c r="T12" s="11" t="str">
        <f>[8]Dezembro!$C$23</f>
        <v>*</v>
      </c>
      <c r="U12" s="11" t="str">
        <f>[8]Dezembro!$C$24</f>
        <v>*</v>
      </c>
      <c r="V12" s="11" t="str">
        <f>[8]Dezembro!$C$25</f>
        <v>*</v>
      </c>
      <c r="W12" s="11" t="str">
        <f>[8]Dezembro!$C$26</f>
        <v>*</v>
      </c>
      <c r="X12" s="11" t="str">
        <f>[8]Dezembro!$C$27</f>
        <v>*</v>
      </c>
      <c r="Y12" s="11" t="str">
        <f>[8]Dezembro!$C$28</f>
        <v>*</v>
      </c>
      <c r="Z12" s="11" t="str">
        <f>[8]Dezembro!$C$29</f>
        <v>*</v>
      </c>
      <c r="AA12" s="11" t="str">
        <f>[8]Dezembro!$C$30</f>
        <v>*</v>
      </c>
      <c r="AB12" s="11" t="str">
        <f>[8]Dezembro!$C$31</f>
        <v>*</v>
      </c>
      <c r="AC12" s="11" t="str">
        <f>[8]Dezembro!$C$32</f>
        <v>*</v>
      </c>
      <c r="AD12" s="11" t="str">
        <f>[8]Dezembro!$C$33</f>
        <v>*</v>
      </c>
      <c r="AE12" s="11" t="str">
        <f>[8]Dezembro!$C$34</f>
        <v>*</v>
      </c>
      <c r="AF12" s="11" t="str">
        <f>[8]Dezembro!$C$35</f>
        <v>*</v>
      </c>
      <c r="AG12" s="133" t="s">
        <v>226</v>
      </c>
      <c r="AH12" s="94" t="s">
        <v>226</v>
      </c>
    </row>
    <row r="13" spans="1:36" x14ac:dyDescent="0.2">
      <c r="A13" s="58" t="s">
        <v>114</v>
      </c>
      <c r="B13" s="11">
        <f>[9]Dezembro!$C$5</f>
        <v>32.1</v>
      </c>
      <c r="C13" s="11">
        <f>[9]Dezembro!$C$6</f>
        <v>35.200000000000003</v>
      </c>
      <c r="D13" s="11">
        <f>[9]Dezembro!$C$7</f>
        <v>35.799999999999997</v>
      </c>
      <c r="E13" s="11">
        <f>[9]Dezembro!$C$8</f>
        <v>34.1</v>
      </c>
      <c r="F13" s="11">
        <f>[9]Dezembro!$C$9</f>
        <v>31.1</v>
      </c>
      <c r="G13" s="11">
        <f>[9]Dezembro!$C$10</f>
        <v>30.3</v>
      </c>
      <c r="H13" s="11">
        <f>[9]Dezembro!$C$11</f>
        <v>32.9</v>
      </c>
      <c r="I13" s="11">
        <f>[9]Dezembro!$C$12</f>
        <v>34</v>
      </c>
      <c r="J13" s="11">
        <f>[9]Dezembro!$C$13</f>
        <v>36.200000000000003</v>
      </c>
      <c r="K13" s="11">
        <f>[9]Dezembro!$C$14</f>
        <v>35.4</v>
      </c>
      <c r="L13" s="11">
        <f>[9]Dezembro!$C$15</f>
        <v>33.700000000000003</v>
      </c>
      <c r="M13" s="11">
        <f>[9]Dezembro!$C$16</f>
        <v>33.299999999999997</v>
      </c>
      <c r="N13" s="11">
        <f>[9]Dezembro!$C$17</f>
        <v>34.299999999999997</v>
      </c>
      <c r="O13" s="11">
        <f>[9]Dezembro!$C$18</f>
        <v>28.9</v>
      </c>
      <c r="P13" s="11">
        <f>[9]Dezembro!$C$19</f>
        <v>33.1</v>
      </c>
      <c r="Q13" s="11">
        <f>[9]Dezembro!$C$20</f>
        <v>35.5</v>
      </c>
      <c r="R13" s="11">
        <f>[9]Dezembro!$C$21</f>
        <v>36</v>
      </c>
      <c r="S13" s="11">
        <f>[9]Dezembro!$C$22</f>
        <v>35</v>
      </c>
      <c r="T13" s="11">
        <f>[9]Dezembro!$C$23</f>
        <v>35.200000000000003</v>
      </c>
      <c r="U13" s="11">
        <f>[9]Dezembro!$C$24</f>
        <v>37.5</v>
      </c>
      <c r="V13" s="11">
        <f>[9]Dezembro!$C$25</f>
        <v>33.299999999999997</v>
      </c>
      <c r="W13" s="11">
        <f>[9]Dezembro!$C$26</f>
        <v>34.299999999999997</v>
      </c>
      <c r="X13" s="11">
        <f>[9]Dezembro!$C$27</f>
        <v>35.799999999999997</v>
      </c>
      <c r="Y13" s="11">
        <f>[9]Dezembro!$C$28</f>
        <v>36.4</v>
      </c>
      <c r="Z13" s="11">
        <f>[9]Dezembro!$C$29</f>
        <v>35</v>
      </c>
      <c r="AA13" s="11">
        <f>[9]Dezembro!$C$30</f>
        <v>34.9</v>
      </c>
      <c r="AB13" s="11">
        <f>[9]Dezembro!$C$31</f>
        <v>35.4</v>
      </c>
      <c r="AC13" s="11">
        <f>[9]Dezembro!$C$32</f>
        <v>35.4</v>
      </c>
      <c r="AD13" s="11">
        <f>[9]Dezembro!$C$33</f>
        <v>34.1</v>
      </c>
      <c r="AE13" s="11">
        <f>[9]Dezembro!$C$34</f>
        <v>34.700000000000003</v>
      </c>
      <c r="AF13" s="11">
        <f>[9]Dezembro!$C$35</f>
        <v>33.1</v>
      </c>
      <c r="AG13" s="133">
        <f t="shared" ref="AG13" si="9">MAX(B13:AF13)</f>
        <v>37.5</v>
      </c>
      <c r="AH13" s="94">
        <f t="shared" ref="AH13" si="10">AVERAGE(B13:AF13)</f>
        <v>34.258064516129025</v>
      </c>
    </row>
    <row r="14" spans="1:36" x14ac:dyDescent="0.2">
      <c r="A14" s="58" t="s">
        <v>118</v>
      </c>
      <c r="B14" s="11" t="str">
        <f>[10]Dezembro!$C$5</f>
        <v>*</v>
      </c>
      <c r="C14" s="11" t="str">
        <f>[10]Dezembro!$C$6</f>
        <v>*</v>
      </c>
      <c r="D14" s="11" t="str">
        <f>[10]Dezembro!$C$7</f>
        <v>*</v>
      </c>
      <c r="E14" s="11" t="str">
        <f>[10]Dezembro!$C$8</f>
        <v>*</v>
      </c>
      <c r="F14" s="11" t="str">
        <f>[10]Dezembro!$C$9</f>
        <v>*</v>
      </c>
      <c r="G14" s="11" t="str">
        <f>[10]Dezembro!$C$10</f>
        <v>*</v>
      </c>
      <c r="H14" s="11" t="str">
        <f>[10]Dezembro!$C$11</f>
        <v>*</v>
      </c>
      <c r="I14" s="11" t="str">
        <f>[10]Dezembro!$C$12</f>
        <v>*</v>
      </c>
      <c r="J14" s="11" t="str">
        <f>[10]Dezembro!$C$13</f>
        <v>*</v>
      </c>
      <c r="K14" s="11" t="str">
        <f>[10]Dezembro!$C$14</f>
        <v>*</v>
      </c>
      <c r="L14" s="11" t="str">
        <f>[10]Dezembro!$C$15</f>
        <v>*</v>
      </c>
      <c r="M14" s="11" t="str">
        <f>[10]Dezembro!$C$16</f>
        <v>*</v>
      </c>
      <c r="N14" s="11" t="str">
        <f>[10]Dezembro!$C$17</f>
        <v>*</v>
      </c>
      <c r="O14" s="11" t="str">
        <f>[10]Dezembro!$C$18</f>
        <v>*</v>
      </c>
      <c r="P14" s="11" t="str">
        <f>[10]Dezembro!$C$19</f>
        <v>*</v>
      </c>
      <c r="Q14" s="11" t="str">
        <f>[10]Dezembro!$C$20</f>
        <v>*</v>
      </c>
      <c r="R14" s="11" t="str">
        <f>[10]Dezembro!$C$21</f>
        <v>*</v>
      </c>
      <c r="S14" s="11" t="str">
        <f>[10]Dezembro!$C$22</f>
        <v>*</v>
      </c>
      <c r="T14" s="11" t="str">
        <f>[10]Dezembro!$C$23</f>
        <v>*</v>
      </c>
      <c r="U14" s="11" t="str">
        <f>[10]Dezembro!$C$24</f>
        <v>*</v>
      </c>
      <c r="V14" s="11" t="str">
        <f>[10]Dezembro!$C$25</f>
        <v>*</v>
      </c>
      <c r="W14" s="11" t="str">
        <f>[10]Dezembro!$C$26</f>
        <v>*</v>
      </c>
      <c r="X14" s="11" t="str">
        <f>[10]Dezembro!$C$27</f>
        <v>*</v>
      </c>
      <c r="Y14" s="11" t="str">
        <f>[10]Dezembro!$C$28</f>
        <v>*</v>
      </c>
      <c r="Z14" s="11" t="str">
        <f>[10]Dezembro!$C$29</f>
        <v>*</v>
      </c>
      <c r="AA14" s="11" t="str">
        <f>[10]Dezembro!$C$30</f>
        <v>*</v>
      </c>
      <c r="AB14" s="11" t="str">
        <f>[10]Dezembro!$C$31</f>
        <v>*</v>
      </c>
      <c r="AC14" s="11" t="str">
        <f>[10]Dezembro!$C$32</f>
        <v>*</v>
      </c>
      <c r="AD14" s="11" t="str">
        <f>[10]Dezembro!$C$33</f>
        <v>*</v>
      </c>
      <c r="AE14" s="11" t="str">
        <f>[10]Dezembro!$C$34</f>
        <v>*</v>
      </c>
      <c r="AF14" s="11" t="str">
        <f>[10]Dezembro!$C$35</f>
        <v>*</v>
      </c>
      <c r="AG14" s="139" t="s">
        <v>226</v>
      </c>
      <c r="AH14" s="113" t="s">
        <v>226</v>
      </c>
    </row>
    <row r="15" spans="1:36" x14ac:dyDescent="0.2">
      <c r="A15" s="58" t="s">
        <v>121</v>
      </c>
      <c r="B15" s="11">
        <f>[11]Dezembro!$C$5</f>
        <v>33.9</v>
      </c>
      <c r="C15" s="11">
        <f>[11]Dezembro!$C$6</f>
        <v>36.299999999999997</v>
      </c>
      <c r="D15" s="11">
        <f>[11]Dezembro!$C$7</f>
        <v>32.200000000000003</v>
      </c>
      <c r="E15" s="11">
        <f>[11]Dezembro!$C$8</f>
        <v>27.7</v>
      </c>
      <c r="F15" s="11">
        <f>[11]Dezembro!$C$9</f>
        <v>27.3</v>
      </c>
      <c r="G15" s="11">
        <f>[11]Dezembro!$C$10</f>
        <v>26.5</v>
      </c>
      <c r="H15" s="11">
        <f>[11]Dezembro!$C$11</f>
        <v>28.9</v>
      </c>
      <c r="I15" s="11">
        <f>[11]Dezembro!$C$12</f>
        <v>31.5</v>
      </c>
      <c r="J15" s="11">
        <f>[11]Dezembro!$C$13</f>
        <v>33</v>
      </c>
      <c r="K15" s="11">
        <f>[11]Dezembro!$C$14</f>
        <v>35.200000000000003</v>
      </c>
      <c r="L15" s="11">
        <f>[11]Dezembro!$C$15</f>
        <v>34.1</v>
      </c>
      <c r="M15" s="11">
        <f>[11]Dezembro!$C$16</f>
        <v>34.299999999999997</v>
      </c>
      <c r="N15" s="11">
        <f>[11]Dezembro!$C$17</f>
        <v>34.4</v>
      </c>
      <c r="O15" s="11">
        <f>[11]Dezembro!$C$18</f>
        <v>29.4</v>
      </c>
      <c r="P15" s="11">
        <f>[11]Dezembro!$C$19</f>
        <v>32.5</v>
      </c>
      <c r="Q15" s="11">
        <f>[11]Dezembro!$C$20</f>
        <v>31.6</v>
      </c>
      <c r="R15" s="11">
        <f>[11]Dezembro!$C$21</f>
        <v>28.7</v>
      </c>
      <c r="S15" s="11">
        <f>[11]Dezembro!$C$22</f>
        <v>33.4</v>
      </c>
      <c r="T15" s="11">
        <f>[11]Dezembro!$C$23</f>
        <v>35.1</v>
      </c>
      <c r="U15" s="11">
        <f>[11]Dezembro!$C$24</f>
        <v>35.5</v>
      </c>
      <c r="V15" s="11">
        <f>[11]Dezembro!$C$25</f>
        <v>27.5</v>
      </c>
      <c r="W15" s="11">
        <f>[11]Dezembro!$C$26</f>
        <v>30.5</v>
      </c>
      <c r="X15" s="11">
        <f>[11]Dezembro!$C$27</f>
        <v>33</v>
      </c>
      <c r="Y15" s="11">
        <f>[11]Dezembro!$C$28</f>
        <v>34.299999999999997</v>
      </c>
      <c r="Z15" s="11">
        <f>[11]Dezembro!$C$29</f>
        <v>32.700000000000003</v>
      </c>
      <c r="AA15" s="11">
        <f>[11]Dezembro!$C$30</f>
        <v>33</v>
      </c>
      <c r="AB15" s="11">
        <f>[11]Dezembro!$C$31</f>
        <v>35</v>
      </c>
      <c r="AC15" s="11">
        <f>[11]Dezembro!$C$32</f>
        <v>34</v>
      </c>
      <c r="AD15" s="11">
        <f>[11]Dezembro!$C$33</f>
        <v>31.3</v>
      </c>
      <c r="AE15" s="11">
        <f>[11]Dezembro!$C$34</f>
        <v>35.1</v>
      </c>
      <c r="AF15" s="11">
        <f>[11]Dezembro!$C$35</f>
        <v>30.2</v>
      </c>
      <c r="AG15" s="133">
        <f t="shared" ref="AG15" si="11">MAX(B15:AF15)</f>
        <v>36.299999999999997</v>
      </c>
      <c r="AH15" s="94">
        <f t="shared" ref="AH15" si="12">AVERAGE(B15:AF15)</f>
        <v>32.196774193548386</v>
      </c>
    </row>
    <row r="16" spans="1:36" x14ac:dyDescent="0.2">
      <c r="A16" s="58" t="s">
        <v>168</v>
      </c>
      <c r="B16" s="11" t="str">
        <f>[12]Dezembro!$C$5</f>
        <v>*</v>
      </c>
      <c r="C16" s="11" t="str">
        <f>[12]Dezembro!$C$6</f>
        <v>*</v>
      </c>
      <c r="D16" s="11" t="str">
        <f>[12]Dezembro!$C$7</f>
        <v>*</v>
      </c>
      <c r="E16" s="11" t="str">
        <f>[12]Dezembro!$C$8</f>
        <v>*</v>
      </c>
      <c r="F16" s="11" t="str">
        <f>[12]Dezembro!$C$9</f>
        <v>*</v>
      </c>
      <c r="G16" s="11" t="str">
        <f>[12]Dezembro!$C$10</f>
        <v>*</v>
      </c>
      <c r="H16" s="11" t="str">
        <f>[12]Dezembro!$C$11</f>
        <v>*</v>
      </c>
      <c r="I16" s="11" t="str">
        <f>[12]Dezembro!$C$12</f>
        <v>*</v>
      </c>
      <c r="J16" s="11" t="str">
        <f>[12]Dezembro!$C$13</f>
        <v>*</v>
      </c>
      <c r="K16" s="11" t="str">
        <f>[12]Dezembro!$C$14</f>
        <v>*</v>
      </c>
      <c r="L16" s="11" t="str">
        <f>[12]Dezembro!$C$15</f>
        <v>*</v>
      </c>
      <c r="M16" s="11" t="str">
        <f>[12]Dezembro!$C$16</f>
        <v>*</v>
      </c>
      <c r="N16" s="11" t="str">
        <f>[12]Dezembro!$C$17</f>
        <v>*</v>
      </c>
      <c r="O16" s="11" t="str">
        <f>[12]Dezembro!$C$18</f>
        <v>*</v>
      </c>
      <c r="P16" s="11" t="str">
        <f>[12]Dezembro!$C$19</f>
        <v>*</v>
      </c>
      <c r="Q16" s="11" t="str">
        <f>[12]Dezembro!$C$20</f>
        <v>*</v>
      </c>
      <c r="R16" s="11" t="str">
        <f>[12]Dezembro!$C$21</f>
        <v>*</v>
      </c>
      <c r="S16" s="11" t="str">
        <f>[12]Dezembro!$C$22</f>
        <v>*</v>
      </c>
      <c r="T16" s="11" t="str">
        <f>[12]Dezembro!$C$23</f>
        <v>*</v>
      </c>
      <c r="U16" s="11" t="str">
        <f>[12]Dezembro!$C$24</f>
        <v>*</v>
      </c>
      <c r="V16" s="11" t="str">
        <f>[12]Dezembro!$C$25</f>
        <v>*</v>
      </c>
      <c r="W16" s="11" t="str">
        <f>[12]Dezembro!$C$26</f>
        <v>*</v>
      </c>
      <c r="X16" s="11" t="str">
        <f>[12]Dezembro!$C$27</f>
        <v>*</v>
      </c>
      <c r="Y16" s="11" t="str">
        <f>[12]Dezembro!$C$28</f>
        <v>*</v>
      </c>
      <c r="Z16" s="11" t="str">
        <f>[12]Dezembro!$C$29</f>
        <v>*</v>
      </c>
      <c r="AA16" s="11" t="str">
        <f>[12]Dezembro!$C$30</f>
        <v>*</v>
      </c>
      <c r="AB16" s="11" t="str">
        <f>[12]Dezembro!$C$31</f>
        <v>*</v>
      </c>
      <c r="AC16" s="11" t="str">
        <f>[12]Dezembro!$C$32</f>
        <v>*</v>
      </c>
      <c r="AD16" s="11" t="str">
        <f>[12]Dezembro!$C$33</f>
        <v>*</v>
      </c>
      <c r="AE16" s="11" t="str">
        <f>[12]Dezembro!$C$34</f>
        <v>*</v>
      </c>
      <c r="AF16" s="11" t="str">
        <f>[12]Dezembro!$C$35</f>
        <v>*</v>
      </c>
      <c r="AG16" s="139" t="s">
        <v>226</v>
      </c>
      <c r="AH16" s="113" t="s">
        <v>226</v>
      </c>
      <c r="AJ16" s="12" t="s">
        <v>47</v>
      </c>
    </row>
    <row r="17" spans="1:39" x14ac:dyDescent="0.2">
      <c r="A17" s="58" t="s">
        <v>2</v>
      </c>
      <c r="B17" s="11">
        <f>[13]Dezembro!$C$5</f>
        <v>33.200000000000003</v>
      </c>
      <c r="C17" s="11">
        <f>[13]Dezembro!$C$6</f>
        <v>34.6</v>
      </c>
      <c r="D17" s="11">
        <f>[13]Dezembro!$C$7</f>
        <v>34.299999999999997</v>
      </c>
      <c r="E17" s="11">
        <f>[13]Dezembro!$C$8</f>
        <v>33.299999999999997</v>
      </c>
      <c r="F17" s="11">
        <f>[13]Dezembro!$C$9</f>
        <v>25.3</v>
      </c>
      <c r="G17" s="11">
        <f>[13]Dezembro!$C$10</f>
        <v>27.4</v>
      </c>
      <c r="H17" s="11">
        <f>[13]Dezembro!$C$11</f>
        <v>29.6</v>
      </c>
      <c r="I17" s="11">
        <f>[13]Dezembro!$C$12</f>
        <v>32.200000000000003</v>
      </c>
      <c r="J17" s="11">
        <f>[13]Dezembro!$C$13</f>
        <v>33.4</v>
      </c>
      <c r="K17" s="11">
        <f>[13]Dezembro!$C$14</f>
        <v>34.4</v>
      </c>
      <c r="L17" s="11">
        <f>[13]Dezembro!$C$15</f>
        <v>31.8</v>
      </c>
      <c r="M17" s="11">
        <f>[13]Dezembro!$C$16</f>
        <v>32.200000000000003</v>
      </c>
      <c r="N17" s="11">
        <f>[13]Dezembro!$C$17</f>
        <v>32.5</v>
      </c>
      <c r="O17" s="11">
        <f>[13]Dezembro!$C$18</f>
        <v>26.7</v>
      </c>
      <c r="P17" s="11">
        <f>[13]Dezembro!$C$19</f>
        <v>31.9</v>
      </c>
      <c r="Q17" s="11">
        <f>[13]Dezembro!$C$20</f>
        <v>33.1</v>
      </c>
      <c r="R17" s="11">
        <f>[13]Dezembro!$C$21</f>
        <v>34.200000000000003</v>
      </c>
      <c r="S17" s="11">
        <f>[13]Dezembro!$C$22</f>
        <v>34.6</v>
      </c>
      <c r="T17" s="11">
        <f>[13]Dezembro!$C$23</f>
        <v>34.1</v>
      </c>
      <c r="U17" s="11">
        <f>[13]Dezembro!$C$24</f>
        <v>35.200000000000003</v>
      </c>
      <c r="V17" s="11">
        <f>[13]Dezembro!$C$25</f>
        <v>34.1</v>
      </c>
      <c r="W17" s="11">
        <f>[13]Dezembro!$C$26</f>
        <v>32.200000000000003</v>
      </c>
      <c r="X17" s="11">
        <f>[13]Dezembro!$C$27</f>
        <v>34.6</v>
      </c>
      <c r="Y17" s="11">
        <f>[13]Dezembro!$C$28</f>
        <v>35.9</v>
      </c>
      <c r="Z17" s="11">
        <f>[13]Dezembro!$C$29</f>
        <v>34.799999999999997</v>
      </c>
      <c r="AA17" s="11">
        <f>[13]Dezembro!$C$30</f>
        <v>34.799999999999997</v>
      </c>
      <c r="AB17" s="11">
        <f>[13]Dezembro!$C$31</f>
        <v>31.1</v>
      </c>
      <c r="AC17" s="11">
        <f>[13]Dezembro!$C$32</f>
        <v>32.700000000000003</v>
      </c>
      <c r="AD17" s="11">
        <f>[13]Dezembro!$C$33</f>
        <v>32.6</v>
      </c>
      <c r="AE17" s="11">
        <f>[13]Dezembro!$C$34</f>
        <v>31.3</v>
      </c>
      <c r="AF17" s="11">
        <f>[13]Dezembro!$C$35</f>
        <v>27.3</v>
      </c>
      <c r="AG17" s="133">
        <f t="shared" ref="AG17:AG23" si="13">MAX(B17:AF17)</f>
        <v>35.9</v>
      </c>
      <c r="AH17" s="94">
        <f t="shared" ref="AH17:AH23" si="14">AVERAGE(B17:AF17)</f>
        <v>32.432258064516134</v>
      </c>
      <c r="AJ17" s="12" t="s">
        <v>47</v>
      </c>
    </row>
    <row r="18" spans="1:39" x14ac:dyDescent="0.2">
      <c r="A18" s="58" t="s">
        <v>3</v>
      </c>
      <c r="B18" s="11">
        <f>[14]Dezembro!$C$5</f>
        <v>37.5</v>
      </c>
      <c r="C18" s="11">
        <f>[14]Dezembro!$C$6</f>
        <v>32.5</v>
      </c>
      <c r="D18" s="11">
        <f>[14]Dezembro!$C$7</f>
        <v>35.700000000000003</v>
      </c>
      <c r="E18" s="11">
        <f>[14]Dezembro!$C$8</f>
        <v>34.799999999999997</v>
      </c>
      <c r="F18" s="11">
        <f>[14]Dezembro!$C$9</f>
        <v>32.700000000000003</v>
      </c>
      <c r="G18" s="11">
        <f>[14]Dezembro!$C$10</f>
        <v>34.4</v>
      </c>
      <c r="H18" s="11">
        <f>[14]Dezembro!$C$11</f>
        <v>31.3</v>
      </c>
      <c r="I18" s="11">
        <f>[14]Dezembro!$C$12</f>
        <v>33.799999999999997</v>
      </c>
      <c r="J18" s="11">
        <f>[14]Dezembro!$C$13</f>
        <v>34.6</v>
      </c>
      <c r="K18" s="11">
        <f>[14]Dezembro!$C$14</f>
        <v>31.3</v>
      </c>
      <c r="L18" s="11">
        <f>[14]Dezembro!$C$15</f>
        <v>28.1</v>
      </c>
      <c r="M18" s="11">
        <f>[14]Dezembro!$C$16</f>
        <v>30.1</v>
      </c>
      <c r="N18" s="11">
        <f>[14]Dezembro!$C$17</f>
        <v>33.1</v>
      </c>
      <c r="O18" s="11">
        <f>[14]Dezembro!$C$18</f>
        <v>33.4</v>
      </c>
      <c r="P18" s="11">
        <f>[14]Dezembro!$C$19</f>
        <v>34.9</v>
      </c>
      <c r="Q18" s="11">
        <f>[14]Dezembro!$C$20</f>
        <v>33.9</v>
      </c>
      <c r="R18" s="11">
        <f>[14]Dezembro!$C$21</f>
        <v>34.4</v>
      </c>
      <c r="S18" s="11">
        <f>[14]Dezembro!$C$22</f>
        <v>35.6</v>
      </c>
      <c r="T18" s="11">
        <f>[14]Dezembro!$C$23</f>
        <v>34.9</v>
      </c>
      <c r="U18" s="11">
        <f>[14]Dezembro!$C$24</f>
        <v>33.9</v>
      </c>
      <c r="V18" s="11">
        <f>[14]Dezembro!$C$25</f>
        <v>33.799999999999997</v>
      </c>
      <c r="W18" s="11">
        <f>[14]Dezembro!$C$26</f>
        <v>32.200000000000003</v>
      </c>
      <c r="X18" s="11">
        <f>[14]Dezembro!$C$27</f>
        <v>32.6</v>
      </c>
      <c r="Y18" s="11">
        <f>[14]Dezembro!$C$28</f>
        <v>33.4</v>
      </c>
      <c r="Z18" s="11">
        <f>[14]Dezembro!$C$29</f>
        <v>32.9</v>
      </c>
      <c r="AA18" s="11">
        <f>[14]Dezembro!$C$30</f>
        <v>33.6</v>
      </c>
      <c r="AB18" s="11">
        <f>[14]Dezembro!$C$31</f>
        <v>30.9</v>
      </c>
      <c r="AC18" s="11">
        <f>[14]Dezembro!$C$32</f>
        <v>31.3</v>
      </c>
      <c r="AD18" s="11">
        <f>[14]Dezembro!$C$33</f>
        <v>32.299999999999997</v>
      </c>
      <c r="AE18" s="11">
        <f>[14]Dezembro!$C$34</f>
        <v>32.9</v>
      </c>
      <c r="AF18" s="11">
        <f>[14]Dezembro!$C$35</f>
        <v>31.7</v>
      </c>
      <c r="AG18" s="133">
        <f t="shared" si="13"/>
        <v>37.5</v>
      </c>
      <c r="AH18" s="94">
        <f t="shared" si="14"/>
        <v>33.177419354838705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[15]Dezembro!$C$5</f>
        <v>*</v>
      </c>
      <c r="C19" s="11" t="str">
        <f>[15]Dezembro!$C$6</f>
        <v>*</v>
      </c>
      <c r="D19" s="11" t="str">
        <f>[15]Dezembro!$C$7</f>
        <v>*</v>
      </c>
      <c r="E19" s="11" t="str">
        <f>[15]Dezembro!$C$8</f>
        <v>*</v>
      </c>
      <c r="F19" s="11" t="str">
        <f>[15]Dezembro!$C$9</f>
        <v>*</v>
      </c>
      <c r="G19" s="11" t="str">
        <f>[15]Dezembro!$C$10</f>
        <v>*</v>
      </c>
      <c r="H19" s="11" t="str">
        <f>[15]Dezembro!$C$11</f>
        <v>*</v>
      </c>
      <c r="I19" s="11" t="str">
        <f>[15]Dezembro!$C$12</f>
        <v>*</v>
      </c>
      <c r="J19" s="11" t="str">
        <f>[15]Dezembro!$C$13</f>
        <v>*</v>
      </c>
      <c r="K19" s="11" t="str">
        <f>[15]Dezembro!$C$14</f>
        <v>*</v>
      </c>
      <c r="L19" s="11" t="str">
        <f>[15]Dezembro!$C$15</f>
        <v>*</v>
      </c>
      <c r="M19" s="11" t="str">
        <f>[15]Dezembro!$C$16</f>
        <v>*</v>
      </c>
      <c r="N19" s="11" t="str">
        <f>[15]Dezembro!$C$17</f>
        <v>*</v>
      </c>
      <c r="O19" s="11" t="str">
        <f>[15]Dezembro!$C$18</f>
        <v>*</v>
      </c>
      <c r="P19" s="11" t="str">
        <f>[15]Dezembro!$C$19</f>
        <v>*</v>
      </c>
      <c r="Q19" s="11" t="str">
        <f>[15]Dezembro!$C$20</f>
        <v>*</v>
      </c>
      <c r="R19" s="11" t="str">
        <f>[15]Dezembro!$C$21</f>
        <v>*</v>
      </c>
      <c r="S19" s="11" t="str">
        <f>[15]Dezembro!$C$22</f>
        <v>*</v>
      </c>
      <c r="T19" s="11" t="str">
        <f>[15]Dezembro!$C$23</f>
        <v>*</v>
      </c>
      <c r="U19" s="11" t="str">
        <f>[15]Dezembro!$C$24</f>
        <v>*</v>
      </c>
      <c r="V19" s="11" t="str">
        <f>[15]Dezembro!$C$25</f>
        <v>*</v>
      </c>
      <c r="W19" s="11" t="str">
        <f>[15]Dezembro!$C$26</f>
        <v>*</v>
      </c>
      <c r="X19" s="11" t="str">
        <f>[15]Dezembro!$C$27</f>
        <v>*</v>
      </c>
      <c r="Y19" s="11" t="str">
        <f>[15]Dezembro!$C$28</f>
        <v>*</v>
      </c>
      <c r="Z19" s="11" t="str">
        <f>[15]Dezembro!$C$29</f>
        <v>*</v>
      </c>
      <c r="AA19" s="11" t="str">
        <f>[15]Dezembro!$C$30</f>
        <v>*</v>
      </c>
      <c r="AB19" s="11" t="str">
        <f>[15]Dezembro!$C$31</f>
        <v>*</v>
      </c>
      <c r="AC19" s="11" t="str">
        <f>[15]Dezembro!$C$32</f>
        <v>*</v>
      </c>
      <c r="AD19" s="11" t="str">
        <f>[15]Dezembro!$C$33</f>
        <v>*</v>
      </c>
      <c r="AE19" s="11" t="str">
        <f>[15]Dezembro!$C$34</f>
        <v>*</v>
      </c>
      <c r="AF19" s="11" t="str">
        <f>[15]Dezembro!$C$35</f>
        <v>*</v>
      </c>
      <c r="AG19" s="133" t="s">
        <v>226</v>
      </c>
      <c r="AH19" s="94" t="s">
        <v>226</v>
      </c>
    </row>
    <row r="20" spans="1:39" x14ac:dyDescent="0.2">
      <c r="A20" s="58" t="s">
        <v>5</v>
      </c>
      <c r="B20" s="11">
        <f>[16]Dezembro!$C$5</f>
        <v>34.700000000000003</v>
      </c>
      <c r="C20" s="11">
        <f>[16]Dezembro!$C$6</f>
        <v>35.5</v>
      </c>
      <c r="D20" s="11">
        <f>[16]Dezembro!$C$7</f>
        <v>37.1</v>
      </c>
      <c r="E20" s="11">
        <f>[16]Dezembro!$C$8</f>
        <v>36.9</v>
      </c>
      <c r="F20" s="11">
        <f>[16]Dezembro!$C$9</f>
        <v>31</v>
      </c>
      <c r="G20" s="11">
        <f>[16]Dezembro!$C$10</f>
        <v>29.8</v>
      </c>
      <c r="H20" s="11">
        <f>[16]Dezembro!$C$11</f>
        <v>33.6</v>
      </c>
      <c r="I20" s="11">
        <f>[16]Dezembro!$C$12</f>
        <v>35.1</v>
      </c>
      <c r="J20" s="11">
        <f>[16]Dezembro!$C$13</f>
        <v>36.9</v>
      </c>
      <c r="K20" s="11">
        <f>[16]Dezembro!$C$14</f>
        <v>36.1</v>
      </c>
      <c r="L20" s="11">
        <f>[16]Dezembro!$C$15</f>
        <v>34.799999999999997</v>
      </c>
      <c r="M20" s="11">
        <f>[16]Dezembro!$C$16</f>
        <v>35.299999999999997</v>
      </c>
      <c r="N20" s="11">
        <f>[16]Dezembro!$C$17</f>
        <v>35.9</v>
      </c>
      <c r="O20" s="11">
        <f>[16]Dezembro!$C$18</f>
        <v>31.8</v>
      </c>
      <c r="P20" s="11">
        <f>[16]Dezembro!$C$19</f>
        <v>36.700000000000003</v>
      </c>
      <c r="Q20" s="11">
        <f>[16]Dezembro!$C$20</f>
        <v>38.4</v>
      </c>
      <c r="R20" s="11">
        <f>[16]Dezembro!$C$21</f>
        <v>37.799999999999997</v>
      </c>
      <c r="S20" s="11">
        <f>[16]Dezembro!$C$22</f>
        <v>38.1</v>
      </c>
      <c r="T20" s="11">
        <f>[16]Dezembro!$C$23</f>
        <v>38.6</v>
      </c>
      <c r="U20" s="11">
        <f>[16]Dezembro!$C$24</f>
        <v>38.700000000000003</v>
      </c>
      <c r="V20" s="11">
        <f>[16]Dezembro!$C$25</f>
        <v>35.700000000000003</v>
      </c>
      <c r="W20" s="11">
        <f>[16]Dezembro!$C$26</f>
        <v>31.2</v>
      </c>
      <c r="X20" s="11">
        <f>[16]Dezembro!$C$27</f>
        <v>37.200000000000003</v>
      </c>
      <c r="Y20" s="11">
        <f>[16]Dezembro!$C$28</f>
        <v>36.5</v>
      </c>
      <c r="Z20" s="11">
        <f>[16]Dezembro!$C$29</f>
        <v>32.6</v>
      </c>
      <c r="AA20" s="11">
        <f>[16]Dezembro!$C$30</f>
        <v>36.1</v>
      </c>
      <c r="AB20" s="11">
        <f>[16]Dezembro!$C$31</f>
        <v>34.799999999999997</v>
      </c>
      <c r="AC20" s="11">
        <f>[16]Dezembro!$C$32</f>
        <v>35.5</v>
      </c>
      <c r="AD20" s="11">
        <f>[16]Dezembro!$C$33</f>
        <v>35.4</v>
      </c>
      <c r="AE20" s="11">
        <f>[16]Dezembro!$C$34</f>
        <v>29.8</v>
      </c>
      <c r="AF20" s="11">
        <f>[16]Dezembro!$C$35</f>
        <v>30.9</v>
      </c>
      <c r="AG20" s="133">
        <f t="shared" si="13"/>
        <v>38.700000000000003</v>
      </c>
      <c r="AH20" s="94">
        <f t="shared" si="14"/>
        <v>35.112903225806456</v>
      </c>
      <c r="AI20" s="12" t="s">
        <v>47</v>
      </c>
      <c r="AJ20" t="s">
        <v>47</v>
      </c>
      <c r="AL20" t="s">
        <v>47</v>
      </c>
    </row>
    <row r="21" spans="1:39" x14ac:dyDescent="0.2">
      <c r="A21" s="58" t="s">
        <v>43</v>
      </c>
      <c r="B21" s="11">
        <f>[17]Dezembro!$C$5</f>
        <v>34.299999999999997</v>
      </c>
      <c r="C21" s="11">
        <f>[17]Dezembro!$C$6</f>
        <v>33.1</v>
      </c>
      <c r="D21" s="11">
        <f>[17]Dezembro!$C$7</f>
        <v>35</v>
      </c>
      <c r="E21" s="11">
        <f>[17]Dezembro!$C$8</f>
        <v>32.9</v>
      </c>
      <c r="F21" s="11">
        <f>[17]Dezembro!$C$9</f>
        <v>28.5</v>
      </c>
      <c r="G21" s="11">
        <f>[17]Dezembro!$C$10</f>
        <v>30.5</v>
      </c>
      <c r="H21" s="11">
        <f>[17]Dezembro!$C$11</f>
        <v>31.7</v>
      </c>
      <c r="I21" s="11">
        <f>[17]Dezembro!$C$12</f>
        <v>32.4</v>
      </c>
      <c r="J21" s="11">
        <f>[17]Dezembro!$C$13</f>
        <v>33.6</v>
      </c>
      <c r="K21" s="11">
        <f>[17]Dezembro!$C$14</f>
        <v>30.2</v>
      </c>
      <c r="L21" s="11">
        <f>[17]Dezembro!$C$15</f>
        <v>27.4</v>
      </c>
      <c r="M21" s="11">
        <f>[17]Dezembro!$C$16</f>
        <v>29.1</v>
      </c>
      <c r="N21" s="11">
        <f>[17]Dezembro!$C$17</f>
        <v>31.6</v>
      </c>
      <c r="O21" s="11">
        <f>[17]Dezembro!$C$18</f>
        <v>32.200000000000003</v>
      </c>
      <c r="P21" s="11">
        <f>[17]Dezembro!$C$19</f>
        <v>32.799999999999997</v>
      </c>
      <c r="Q21" s="11">
        <f>[17]Dezembro!$C$20</f>
        <v>32.200000000000003</v>
      </c>
      <c r="R21" s="11">
        <f>[17]Dezembro!$C$21</f>
        <v>34.1</v>
      </c>
      <c r="S21" s="11">
        <f>[17]Dezembro!$C$22</f>
        <v>32.6</v>
      </c>
      <c r="T21" s="11">
        <f>[17]Dezembro!$C$23</f>
        <v>33.200000000000003</v>
      </c>
      <c r="U21" s="11">
        <f>[17]Dezembro!$C$24</f>
        <v>31.5</v>
      </c>
      <c r="V21" s="11">
        <f>[17]Dezembro!$C$25</f>
        <v>33</v>
      </c>
      <c r="W21" s="11">
        <f>[17]Dezembro!$C$26</f>
        <v>29.4</v>
      </c>
      <c r="X21" s="11">
        <f>[17]Dezembro!$C$27</f>
        <v>30.7</v>
      </c>
      <c r="Y21" s="11">
        <f>[17]Dezembro!$C$28</f>
        <v>30.9</v>
      </c>
      <c r="Z21" s="11">
        <f>[17]Dezembro!$C$29</f>
        <v>32.799999999999997</v>
      </c>
      <c r="AA21" s="11">
        <f>[17]Dezembro!$C$30</f>
        <v>30.4</v>
      </c>
      <c r="AB21" s="11">
        <f>[17]Dezembro!$C$31</f>
        <v>30</v>
      </c>
      <c r="AC21" s="11">
        <f>[17]Dezembro!$C$32</f>
        <v>30.3</v>
      </c>
      <c r="AD21" s="11">
        <f>[17]Dezembro!$C$33</f>
        <v>29.2</v>
      </c>
      <c r="AE21" s="11">
        <f>[17]Dezembro!$C$34</f>
        <v>29.8</v>
      </c>
      <c r="AF21" s="11">
        <f>[17]Dezembro!$C$35</f>
        <v>31</v>
      </c>
      <c r="AG21" s="133">
        <f>MAX(B21:AF21)</f>
        <v>35</v>
      </c>
      <c r="AH21" s="94">
        <f>AVERAGE(B21:AF21)</f>
        <v>31.496774193548386</v>
      </c>
      <c r="AJ21" t="s">
        <v>229</v>
      </c>
      <c r="AL21" t="s">
        <v>47</v>
      </c>
    </row>
    <row r="22" spans="1:39" x14ac:dyDescent="0.2">
      <c r="A22" s="58" t="s">
        <v>6</v>
      </c>
      <c r="B22" s="11">
        <f>[18]Dezembro!$C$5</f>
        <v>35.799999999999997</v>
      </c>
      <c r="C22" s="11">
        <f>[18]Dezembro!$C$6</f>
        <v>37.700000000000003</v>
      </c>
      <c r="D22" s="11">
        <f>[18]Dezembro!$C$7</f>
        <v>37.200000000000003</v>
      </c>
      <c r="E22" s="11">
        <f>[18]Dezembro!$C$8</f>
        <v>36</v>
      </c>
      <c r="F22" s="11">
        <f>[18]Dezembro!$C$9</f>
        <v>28</v>
      </c>
      <c r="G22" s="11">
        <f>[18]Dezembro!$C$10</f>
        <v>31.1</v>
      </c>
      <c r="H22" s="11">
        <f>[18]Dezembro!$C$11</f>
        <v>33.4</v>
      </c>
      <c r="I22" s="11">
        <f>[18]Dezembro!$C$12</f>
        <v>35.200000000000003</v>
      </c>
      <c r="J22" s="11">
        <f>[18]Dezembro!$C$13</f>
        <v>35.799999999999997</v>
      </c>
      <c r="K22" s="11">
        <f>[18]Dezembro!$C$14</f>
        <v>35.5</v>
      </c>
      <c r="L22" s="11">
        <f>[18]Dezembro!$C$15</f>
        <v>32.4</v>
      </c>
      <c r="M22" s="11">
        <f>[18]Dezembro!$C$16</f>
        <v>32.799999999999997</v>
      </c>
      <c r="N22" s="11">
        <f>[18]Dezembro!$C$17</f>
        <v>35.1</v>
      </c>
      <c r="O22" s="11">
        <f>[18]Dezembro!$C$18</f>
        <v>33.5</v>
      </c>
      <c r="P22" s="11">
        <f>[18]Dezembro!$C$19</f>
        <v>35.200000000000003</v>
      </c>
      <c r="Q22" s="11">
        <f>[18]Dezembro!$C$20</f>
        <v>36.1</v>
      </c>
      <c r="R22" s="11">
        <f>[18]Dezembro!$C$21</f>
        <v>36.299999999999997</v>
      </c>
      <c r="S22" s="11">
        <f>[18]Dezembro!$C$22</f>
        <v>38.1</v>
      </c>
      <c r="T22" s="11">
        <f>[18]Dezembro!$C$23</f>
        <v>36.9</v>
      </c>
      <c r="U22" s="11">
        <f>[18]Dezembro!$C$24</f>
        <v>37.700000000000003</v>
      </c>
      <c r="V22" s="11">
        <f>[18]Dezembro!$C$25</f>
        <v>35.6</v>
      </c>
      <c r="W22" s="11">
        <f>[18]Dezembro!$C$26</f>
        <v>33.200000000000003</v>
      </c>
      <c r="X22" s="11">
        <f>[18]Dezembro!$C$27</f>
        <v>33.4</v>
      </c>
      <c r="Y22" s="11">
        <f>[18]Dezembro!$C$28</f>
        <v>34.1</v>
      </c>
      <c r="Z22" s="11">
        <f>[18]Dezembro!$C$29</f>
        <v>35.5</v>
      </c>
      <c r="AA22" s="11">
        <f>[18]Dezembro!$C$30</f>
        <v>35.6</v>
      </c>
      <c r="AB22" s="11">
        <f>[18]Dezembro!$C$31</f>
        <v>31.5</v>
      </c>
      <c r="AC22" s="11">
        <f>[18]Dezembro!$C$32</f>
        <v>33.200000000000003</v>
      </c>
      <c r="AD22" s="11">
        <f>[18]Dezembro!$C$33</f>
        <v>34.799999999999997</v>
      </c>
      <c r="AE22" s="11">
        <f>[18]Dezembro!$C$34</f>
        <v>32.4</v>
      </c>
      <c r="AF22" s="11">
        <f>[18]Dezembro!$C$35</f>
        <v>32.299999999999997</v>
      </c>
      <c r="AG22" s="133">
        <f t="shared" si="13"/>
        <v>38.1</v>
      </c>
      <c r="AH22" s="94">
        <f t="shared" si="14"/>
        <v>34.561290322580646</v>
      </c>
      <c r="AJ22" t="s">
        <v>47</v>
      </c>
      <c r="AL22" t="s">
        <v>47</v>
      </c>
    </row>
    <row r="23" spans="1:39" x14ac:dyDescent="0.2">
      <c r="A23" s="58" t="s">
        <v>7</v>
      </c>
      <c r="B23" s="11">
        <f>[19]Dezembro!$C$5</f>
        <v>34.4</v>
      </c>
      <c r="C23" s="11">
        <f>[19]Dezembro!$C$6</f>
        <v>34.799999999999997</v>
      </c>
      <c r="D23" s="11">
        <f>[19]Dezembro!$C$7</f>
        <v>32.200000000000003</v>
      </c>
      <c r="E23" s="11" t="str">
        <f>[19]Dezembro!$C$8</f>
        <v>*</v>
      </c>
      <c r="F23" s="11" t="str">
        <f>[19]Dezembro!$C$9</f>
        <v>*</v>
      </c>
      <c r="G23" s="11" t="str">
        <f>[19]Dezembro!$C$10</f>
        <v>*</v>
      </c>
      <c r="H23" s="11" t="str">
        <f>[19]Dezembro!$C$11</f>
        <v>*</v>
      </c>
      <c r="I23" s="11" t="str">
        <f>[19]Dezembro!$C$12</f>
        <v>*</v>
      </c>
      <c r="J23" s="11" t="str">
        <f>[19]Dezembro!$C$13</f>
        <v>*</v>
      </c>
      <c r="K23" s="11" t="str">
        <f>[19]Dezembro!$C$14</f>
        <v>*</v>
      </c>
      <c r="L23" s="11" t="str">
        <f>[19]Dezembro!$C$15</f>
        <v>*</v>
      </c>
      <c r="M23" s="11" t="str">
        <f>[19]Dezembro!$C$16</f>
        <v>*</v>
      </c>
      <c r="N23" s="11" t="str">
        <f>[19]Dezembro!$C$17</f>
        <v>*</v>
      </c>
      <c r="O23" s="11" t="str">
        <f>[19]Dezembro!$C$18</f>
        <v>*</v>
      </c>
      <c r="P23" s="11" t="str">
        <f>[19]Dezembro!$C$19</f>
        <v>*</v>
      </c>
      <c r="Q23" s="11" t="str">
        <f>[19]Dezembro!$C$20</f>
        <v>*</v>
      </c>
      <c r="R23" s="11" t="str">
        <f>[19]Dezembro!$C$21</f>
        <v>*</v>
      </c>
      <c r="S23" s="11" t="str">
        <f>[19]Dezembro!$C$22</f>
        <v>*</v>
      </c>
      <c r="T23" s="11" t="str">
        <f>[19]Dezembro!$C$23</f>
        <v>*</v>
      </c>
      <c r="U23" s="11" t="str">
        <f>[19]Dezembro!$C$24</f>
        <v>*</v>
      </c>
      <c r="V23" s="11" t="str">
        <f>[19]Dezembro!$C$25</f>
        <v>*</v>
      </c>
      <c r="W23" s="11" t="str">
        <f>[19]Dezembro!$C$26</f>
        <v>*</v>
      </c>
      <c r="X23" s="11" t="str">
        <f>[19]Dezembro!$C$27</f>
        <v>*</v>
      </c>
      <c r="Y23" s="11" t="str">
        <f>[19]Dezembro!$C$28</f>
        <v>*</v>
      </c>
      <c r="Z23" s="11" t="str">
        <f>[19]Dezembro!$C$29</f>
        <v>*</v>
      </c>
      <c r="AA23" s="11" t="str">
        <f>[19]Dezembro!$C$30</f>
        <v>*</v>
      </c>
      <c r="AB23" s="11">
        <f>[19]Dezembro!$C$31</f>
        <v>34.299999999999997</v>
      </c>
      <c r="AC23" s="11">
        <f>[19]Dezembro!$C$32</f>
        <v>32.799999999999997</v>
      </c>
      <c r="AD23" s="11">
        <f>[19]Dezembro!$C$33</f>
        <v>31</v>
      </c>
      <c r="AE23" s="11">
        <f>[19]Dezembro!$C$34</f>
        <v>33.799999999999997</v>
      </c>
      <c r="AF23" s="11">
        <f>[19]Dezembro!$C$35</f>
        <v>30.3</v>
      </c>
      <c r="AG23" s="133">
        <f t="shared" si="13"/>
        <v>34.799999999999997</v>
      </c>
      <c r="AH23" s="94">
        <f t="shared" si="14"/>
        <v>32.950000000000003</v>
      </c>
      <c r="AJ23" t="s">
        <v>47</v>
      </c>
      <c r="AL23" t="s">
        <v>47</v>
      </c>
    </row>
    <row r="24" spans="1:39" x14ac:dyDescent="0.2">
      <c r="A24" s="58" t="s">
        <v>169</v>
      </c>
      <c r="B24" s="11" t="str">
        <f>[20]Dezembro!$C$5</f>
        <v>*</v>
      </c>
      <c r="C24" s="11" t="str">
        <f>[20]Dezembro!$C$6</f>
        <v>*</v>
      </c>
      <c r="D24" s="11" t="str">
        <f>[20]Dezembro!$C$7</f>
        <v>*</v>
      </c>
      <c r="E24" s="11" t="str">
        <f>[20]Dezembro!$C$8</f>
        <v>*</v>
      </c>
      <c r="F24" s="11" t="str">
        <f>[20]Dezembro!$C$9</f>
        <v>*</v>
      </c>
      <c r="G24" s="11" t="str">
        <f>[20]Dezembro!$C$10</f>
        <v>*</v>
      </c>
      <c r="H24" s="11" t="str">
        <f>[20]Dezembro!$C$11</f>
        <v>*</v>
      </c>
      <c r="I24" s="11" t="str">
        <f>[20]Dezembro!$C$12</f>
        <v>*</v>
      </c>
      <c r="J24" s="11" t="str">
        <f>[20]Dezembro!$C$13</f>
        <v>*</v>
      </c>
      <c r="K24" s="11" t="str">
        <f>[20]Dezembro!$C$14</f>
        <v>*</v>
      </c>
      <c r="L24" s="11" t="str">
        <f>[20]Dezembro!$C$15</f>
        <v>*</v>
      </c>
      <c r="M24" s="11" t="str">
        <f>[20]Dezembro!$C$16</f>
        <v>*</v>
      </c>
      <c r="N24" s="11" t="str">
        <f>[20]Dezembro!$C$17</f>
        <v>*</v>
      </c>
      <c r="O24" s="11" t="str">
        <f>[20]Dezembro!$C$18</f>
        <v>*</v>
      </c>
      <c r="P24" s="11" t="str">
        <f>[20]Dezembro!$C$19</f>
        <v>*</v>
      </c>
      <c r="Q24" s="11" t="str">
        <f>[20]Dezembro!$C$20</f>
        <v>*</v>
      </c>
      <c r="R24" s="11" t="str">
        <f>[20]Dezembro!$C$21</f>
        <v>*</v>
      </c>
      <c r="S24" s="11" t="str">
        <f>[20]Dezembro!$C$22</f>
        <v>*</v>
      </c>
      <c r="T24" s="11" t="str">
        <f>[20]Dezembro!$C$23</f>
        <v>*</v>
      </c>
      <c r="U24" s="11" t="str">
        <f>[20]Dezembro!$C$24</f>
        <v>*</v>
      </c>
      <c r="V24" s="11" t="str">
        <f>[20]Dezembro!$C$25</f>
        <v>*</v>
      </c>
      <c r="W24" s="11" t="str">
        <f>[20]Dezembro!$C$26</f>
        <v>*</v>
      </c>
      <c r="X24" s="11" t="str">
        <f>[20]Dezembro!$C$27</f>
        <v>*</v>
      </c>
      <c r="Y24" s="11" t="str">
        <f>[20]Dezembro!$C$28</f>
        <v>*</v>
      </c>
      <c r="Z24" s="11" t="str">
        <f>[20]Dezembro!$C$29</f>
        <v>*</v>
      </c>
      <c r="AA24" s="11" t="str">
        <f>[20]Dezembro!$C$30</f>
        <v>*</v>
      </c>
      <c r="AB24" s="11" t="str">
        <f>[20]Dezembro!$C$31</f>
        <v>*</v>
      </c>
      <c r="AC24" s="11" t="str">
        <f>[20]Dezembro!$C$32</f>
        <v>*</v>
      </c>
      <c r="AD24" s="11" t="str">
        <f>[20]Dezembro!$C$33</f>
        <v>*</v>
      </c>
      <c r="AE24" s="11" t="str">
        <f>[20]Dezembro!$C$34</f>
        <v>*</v>
      </c>
      <c r="AF24" s="11" t="str">
        <f>[20]Dezembro!$C$35</f>
        <v>*</v>
      </c>
      <c r="AG24" s="133" t="s">
        <v>226</v>
      </c>
      <c r="AH24" s="94" t="s">
        <v>226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8" t="s">
        <v>170</v>
      </c>
      <c r="B25" s="11">
        <f>[21]Dezembro!$C$5</f>
        <v>31.5</v>
      </c>
      <c r="C25" s="11">
        <f>[21]Dezembro!$C$6</f>
        <v>35.5</v>
      </c>
      <c r="D25" s="11">
        <f>[21]Dezembro!$C$7</f>
        <v>26.9</v>
      </c>
      <c r="E25" s="11">
        <f>[21]Dezembro!$C$8</f>
        <v>23.9</v>
      </c>
      <c r="F25" s="11">
        <f>[21]Dezembro!$C$9</f>
        <v>26.5</v>
      </c>
      <c r="G25" s="11">
        <f>[21]Dezembro!$C$10</f>
        <v>26.3</v>
      </c>
      <c r="H25" s="11">
        <f>[21]Dezembro!$C$11</f>
        <v>31.4</v>
      </c>
      <c r="I25" s="11">
        <f>[21]Dezembro!$C$12</f>
        <v>33.299999999999997</v>
      </c>
      <c r="J25" s="11">
        <f>[21]Dezembro!$C$13</f>
        <v>34.5</v>
      </c>
      <c r="K25" s="11">
        <f>[21]Dezembro!$C$14</f>
        <v>35.299999999999997</v>
      </c>
      <c r="L25" s="11">
        <f>[21]Dezembro!$C$15</f>
        <v>34.799999999999997</v>
      </c>
      <c r="M25" s="11">
        <f>[21]Dezembro!$C$16</f>
        <v>35</v>
      </c>
      <c r="N25" s="11">
        <f>[21]Dezembro!$C$17</f>
        <v>36.1</v>
      </c>
      <c r="O25" s="11">
        <f>[21]Dezembro!$C$18</f>
        <v>29.5</v>
      </c>
      <c r="P25" s="11">
        <f>[21]Dezembro!$C$19</f>
        <v>33.5</v>
      </c>
      <c r="Q25" s="11">
        <f>[21]Dezembro!$C$20</f>
        <v>27</v>
      </c>
      <c r="R25" s="11">
        <f>[21]Dezembro!$C$21</f>
        <v>27.7</v>
      </c>
      <c r="S25" s="11">
        <f>[21]Dezembro!$C$22</f>
        <v>35.1</v>
      </c>
      <c r="T25" s="11">
        <f>[21]Dezembro!$C$23</f>
        <v>35.9</v>
      </c>
      <c r="U25" s="11">
        <f>[21]Dezembro!$C$24</f>
        <v>33.799999999999997</v>
      </c>
      <c r="V25" s="11">
        <f>[21]Dezembro!$C$25</f>
        <v>27.7</v>
      </c>
      <c r="W25" s="11">
        <f>[21]Dezembro!$C$26</f>
        <v>32.1</v>
      </c>
      <c r="X25" s="11">
        <f>[21]Dezembro!$C$27</f>
        <v>34.4</v>
      </c>
      <c r="Y25" s="11">
        <f>[21]Dezembro!$C$28</f>
        <v>34.1</v>
      </c>
      <c r="Z25" s="11">
        <f>[21]Dezembro!$C$29</f>
        <v>32.6</v>
      </c>
      <c r="AA25" s="11">
        <f>[21]Dezembro!$C$30</f>
        <v>33</v>
      </c>
      <c r="AB25" s="11">
        <f>[21]Dezembro!$C$31</f>
        <v>34.5</v>
      </c>
      <c r="AC25" s="11">
        <f>[21]Dezembro!$C$32</f>
        <v>32.1</v>
      </c>
      <c r="AD25" s="11">
        <f>[21]Dezembro!$C$33</f>
        <v>30.1</v>
      </c>
      <c r="AE25" s="11">
        <f>[21]Dezembro!$C$34</f>
        <v>34.4</v>
      </c>
      <c r="AF25" s="11">
        <f>[21]Dezembro!$C$35</f>
        <v>28.9</v>
      </c>
      <c r="AG25" s="133">
        <f t="shared" ref="AG25:AG26" si="15">MAX(B25:AF25)</f>
        <v>36.1</v>
      </c>
      <c r="AH25" s="94">
        <f t="shared" ref="AH25:AH26" si="16">AVERAGE(B25:AF25)</f>
        <v>31.85161290322581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8" t="s">
        <v>171</v>
      </c>
      <c r="B26" s="11">
        <f>[22]Dezembro!$C$5</f>
        <v>34.200000000000003</v>
      </c>
      <c r="C26" s="11">
        <f>[22]Dezembro!$C$6</f>
        <v>35.700000000000003</v>
      </c>
      <c r="D26" s="11">
        <f>[22]Dezembro!$C$7</f>
        <v>33.299999999999997</v>
      </c>
      <c r="E26" s="11">
        <f>[22]Dezembro!$C$8</f>
        <v>31.2</v>
      </c>
      <c r="F26" s="11">
        <f>[22]Dezembro!$C$9</f>
        <v>29.5</v>
      </c>
      <c r="G26" s="11">
        <f>[22]Dezembro!$C$10</f>
        <v>30.2</v>
      </c>
      <c r="H26" s="11">
        <f>[22]Dezembro!$C$11</f>
        <v>28.1</v>
      </c>
      <c r="I26" s="11">
        <f>[22]Dezembro!$C$12</f>
        <v>32.6</v>
      </c>
      <c r="J26" s="11">
        <f>[22]Dezembro!$C$13</f>
        <v>33.700000000000003</v>
      </c>
      <c r="K26" s="11">
        <f>[22]Dezembro!$C$14</f>
        <v>34</v>
      </c>
      <c r="L26" s="11">
        <f>[22]Dezembro!$C$15</f>
        <v>32.5</v>
      </c>
      <c r="M26" s="11">
        <f>[22]Dezembro!$C$16</f>
        <v>32.9</v>
      </c>
      <c r="N26" s="11">
        <f>[22]Dezembro!$C$17</f>
        <v>33.5</v>
      </c>
      <c r="O26" s="11">
        <f>[22]Dezembro!$C$18</f>
        <v>28.1</v>
      </c>
      <c r="P26" s="11">
        <f>[22]Dezembro!$C$19</f>
        <v>32.5</v>
      </c>
      <c r="Q26" s="11">
        <f>[22]Dezembro!$C$20</f>
        <v>32.9</v>
      </c>
      <c r="R26" s="11">
        <f>[22]Dezembro!$C$21</f>
        <v>32.4</v>
      </c>
      <c r="S26" s="11">
        <f>[22]Dezembro!$C$22</f>
        <v>33.9</v>
      </c>
      <c r="T26" s="11">
        <f>[22]Dezembro!$C$23</f>
        <v>34.700000000000003</v>
      </c>
      <c r="U26" s="11">
        <f>[22]Dezembro!$C$24</f>
        <v>35</v>
      </c>
      <c r="V26" s="11">
        <f>[22]Dezembro!$C$25</f>
        <v>31.9</v>
      </c>
      <c r="W26" s="11">
        <f>[22]Dezembro!$C$26</f>
        <v>33.299999999999997</v>
      </c>
      <c r="X26" s="11">
        <f>[22]Dezembro!$C$27</f>
        <v>34.200000000000003</v>
      </c>
      <c r="Y26" s="11">
        <f>[22]Dezembro!$C$28</f>
        <v>33.5</v>
      </c>
      <c r="Z26" s="11">
        <f>[22]Dezembro!$C$29</f>
        <v>32.200000000000003</v>
      </c>
      <c r="AA26" s="11">
        <f>[22]Dezembro!$C$30</f>
        <v>33.1</v>
      </c>
      <c r="AB26" s="11">
        <f>[22]Dezembro!$C$31</f>
        <v>34.700000000000003</v>
      </c>
      <c r="AC26" s="11">
        <f>[22]Dezembro!$C$32</f>
        <v>34.5</v>
      </c>
      <c r="AD26" s="11">
        <f>[22]Dezembro!$C$33</f>
        <v>32.5</v>
      </c>
      <c r="AE26" s="11">
        <f>[22]Dezembro!$C$34</f>
        <v>33.9</v>
      </c>
      <c r="AF26" s="11">
        <f>[22]Dezembro!$C$35</f>
        <v>31.5</v>
      </c>
      <c r="AG26" s="133">
        <f t="shared" si="15"/>
        <v>35.700000000000003</v>
      </c>
      <c r="AH26" s="94">
        <f t="shared" si="16"/>
        <v>32.780645161290323</v>
      </c>
      <c r="AJ26" t="s">
        <v>47</v>
      </c>
      <c r="AL26" t="s">
        <v>47</v>
      </c>
    </row>
    <row r="27" spans="1:39" x14ac:dyDescent="0.2">
      <c r="A27" s="58" t="s">
        <v>8</v>
      </c>
      <c r="B27" s="11">
        <f>[23]Dezembro!$C$5</f>
        <v>31.1</v>
      </c>
      <c r="C27" s="11">
        <f>[23]Dezembro!$C$6</f>
        <v>34.299999999999997</v>
      </c>
      <c r="D27" s="11">
        <f>[23]Dezembro!$C$7</f>
        <v>26.3</v>
      </c>
      <c r="E27" s="11">
        <f>[23]Dezembro!$C$8</f>
        <v>24.1</v>
      </c>
      <c r="F27" s="11">
        <f>[23]Dezembro!$C$9</f>
        <v>27.2</v>
      </c>
      <c r="G27" s="11">
        <f>[23]Dezembro!$C$10</f>
        <v>26.7</v>
      </c>
      <c r="H27" s="11">
        <f>[23]Dezembro!$C$11</f>
        <v>29.6</v>
      </c>
      <c r="I27" s="11">
        <f>[23]Dezembro!$C$12</f>
        <v>32.9</v>
      </c>
      <c r="J27" s="11">
        <f>[23]Dezembro!$C$13</f>
        <v>34</v>
      </c>
      <c r="K27" s="11">
        <f>[23]Dezembro!$C$14</f>
        <v>33.799999999999997</v>
      </c>
      <c r="L27" s="11">
        <f>[23]Dezembro!$C$15</f>
        <v>33.1</v>
      </c>
      <c r="M27" s="11">
        <f>[23]Dezembro!$C$16</f>
        <v>33.299999999999997</v>
      </c>
      <c r="N27" s="11">
        <f>[23]Dezembro!$C$17</f>
        <v>34.9</v>
      </c>
      <c r="O27" s="11">
        <f>[23]Dezembro!$C$18</f>
        <v>28.8</v>
      </c>
      <c r="P27" s="11">
        <f>[23]Dezembro!$C$19</f>
        <v>32.4</v>
      </c>
      <c r="Q27" s="11">
        <f>[23]Dezembro!$C$20</f>
        <v>27.8</v>
      </c>
      <c r="R27" s="11">
        <f>[23]Dezembro!$C$21</f>
        <v>28.4</v>
      </c>
      <c r="S27" s="11">
        <f>[23]Dezembro!$C$22</f>
        <v>33.799999999999997</v>
      </c>
      <c r="T27" s="11">
        <f>[23]Dezembro!$C$23</f>
        <v>34.4</v>
      </c>
      <c r="U27" s="11">
        <f>[23]Dezembro!$C$24</f>
        <v>33.9</v>
      </c>
      <c r="V27" s="11">
        <f>[23]Dezembro!$C$25</f>
        <v>26.9</v>
      </c>
      <c r="W27" s="11">
        <f>[23]Dezembro!$C$26</f>
        <v>32.299999999999997</v>
      </c>
      <c r="X27" s="11">
        <f>[23]Dezembro!$C$27</f>
        <v>33.1</v>
      </c>
      <c r="Y27" s="11">
        <f>[23]Dezembro!$C$28</f>
        <v>33</v>
      </c>
      <c r="Z27" s="11">
        <f>[23]Dezembro!$C$29</f>
        <v>31.1</v>
      </c>
      <c r="AA27" s="11">
        <f>[23]Dezembro!$C$30</f>
        <v>32</v>
      </c>
      <c r="AB27" s="11">
        <f>[23]Dezembro!$C$31</f>
        <v>34.799999999999997</v>
      </c>
      <c r="AC27" s="11">
        <f>[23]Dezembro!$C$32</f>
        <v>32</v>
      </c>
      <c r="AD27" s="11">
        <f>[23]Dezembro!$C$33</f>
        <v>29.7</v>
      </c>
      <c r="AE27" s="11">
        <f>[23]Dezembro!$C$34</f>
        <v>34.299999999999997</v>
      </c>
      <c r="AF27" s="11">
        <f>[23]Dezembro!$C$35</f>
        <v>27.1</v>
      </c>
      <c r="AG27" s="133">
        <f>MAX(B27:AF27)</f>
        <v>34.9</v>
      </c>
      <c r="AH27" s="94">
        <f>AVERAGE(B27:AF27)</f>
        <v>31.196774193548386</v>
      </c>
      <c r="AJ27" t="s">
        <v>47</v>
      </c>
    </row>
    <row r="28" spans="1:39" x14ac:dyDescent="0.2">
      <c r="A28" s="58" t="s">
        <v>9</v>
      </c>
      <c r="B28" s="11">
        <f>[24]Dezembro!$C$5</f>
        <v>32.200000000000003</v>
      </c>
      <c r="C28" s="11">
        <f>[24]Dezembro!$C$6</f>
        <v>34.9</v>
      </c>
      <c r="D28" s="11">
        <f>[24]Dezembro!$C$7</f>
        <v>34.1</v>
      </c>
      <c r="E28" s="11">
        <f>[24]Dezembro!$C$8</f>
        <v>32.299999999999997</v>
      </c>
      <c r="F28" s="11">
        <f>[24]Dezembro!$C$9</f>
        <v>29.2</v>
      </c>
      <c r="G28" s="11">
        <f>[24]Dezembro!$C$10</f>
        <v>27.1</v>
      </c>
      <c r="H28" s="11">
        <f>[24]Dezembro!$C$11</f>
        <v>27.1</v>
      </c>
      <c r="I28" s="11">
        <f>[24]Dezembro!$C$12</f>
        <v>33.299999999999997</v>
      </c>
      <c r="J28" s="11">
        <f>[24]Dezembro!$C$13</f>
        <v>34.700000000000003</v>
      </c>
      <c r="K28" s="11">
        <f>[24]Dezembro!$C$14</f>
        <v>35.200000000000003</v>
      </c>
      <c r="L28" s="11">
        <f>[24]Dezembro!$C$15</f>
        <v>33.700000000000003</v>
      </c>
      <c r="M28" s="11">
        <f>[24]Dezembro!$C$16</f>
        <v>34.200000000000003</v>
      </c>
      <c r="N28" s="11">
        <f>[24]Dezembro!$C$17</f>
        <v>32.700000000000003</v>
      </c>
      <c r="O28" s="11">
        <f>[24]Dezembro!$C$18</f>
        <v>27.7</v>
      </c>
      <c r="P28" s="11">
        <f>[24]Dezembro!$C$19</f>
        <v>33</v>
      </c>
      <c r="Q28" s="11">
        <f>[24]Dezembro!$C$20</f>
        <v>33</v>
      </c>
      <c r="R28" s="11">
        <f>[24]Dezembro!$C$21</f>
        <v>31</v>
      </c>
      <c r="S28" s="11">
        <f>[24]Dezembro!$C$22</f>
        <v>35</v>
      </c>
      <c r="T28" s="11">
        <f>[24]Dezembro!$C$23</f>
        <v>35.299999999999997</v>
      </c>
      <c r="U28" s="11">
        <f>[24]Dezembro!$C$24</f>
        <v>36</v>
      </c>
      <c r="V28" s="11">
        <f>[24]Dezembro!$C$25</f>
        <v>31.7</v>
      </c>
      <c r="W28" s="11">
        <f>[24]Dezembro!$C$26</f>
        <v>34.1</v>
      </c>
      <c r="X28" s="11">
        <f>[24]Dezembro!$C$27</f>
        <v>33.9</v>
      </c>
      <c r="Y28" s="11">
        <f>[24]Dezembro!$C$28</f>
        <v>33.9</v>
      </c>
      <c r="Z28" s="11">
        <f>[24]Dezembro!$C$29</f>
        <v>32.6</v>
      </c>
      <c r="AA28" s="11">
        <f>[24]Dezembro!$C$30</f>
        <v>33.5</v>
      </c>
      <c r="AB28" s="11">
        <f>[24]Dezembro!$C$31</f>
        <v>35.5</v>
      </c>
      <c r="AC28" s="11">
        <f>[24]Dezembro!$C$32</f>
        <v>32.700000000000003</v>
      </c>
      <c r="AD28" s="11">
        <f>[24]Dezembro!$C$33</f>
        <v>33.700000000000003</v>
      </c>
      <c r="AE28" s="11">
        <f>[24]Dezembro!$C$34</f>
        <v>34.9</v>
      </c>
      <c r="AF28" s="11">
        <f>[24]Dezembro!$C$35</f>
        <v>32.200000000000003</v>
      </c>
      <c r="AG28" s="133">
        <f>MAX(B28:AF28)</f>
        <v>36</v>
      </c>
      <c r="AH28" s="94">
        <f>AVERAGE(B28:AF28)</f>
        <v>32.916129032258063</v>
      </c>
      <c r="AL28" t="s">
        <v>47</v>
      </c>
    </row>
    <row r="29" spans="1:39" x14ac:dyDescent="0.2">
      <c r="A29" s="58" t="s">
        <v>42</v>
      </c>
      <c r="B29" s="11">
        <f>[25]Dezembro!$C$5</f>
        <v>31.3</v>
      </c>
      <c r="C29" s="11">
        <f>[25]Dezembro!$C$6</f>
        <v>35</v>
      </c>
      <c r="D29" s="11">
        <f>[25]Dezembro!$C$7</f>
        <v>36.1</v>
      </c>
      <c r="E29" s="11">
        <f>[25]Dezembro!$C$8</f>
        <v>33.200000000000003</v>
      </c>
      <c r="F29" s="11">
        <f>[25]Dezembro!$C$9</f>
        <v>28.2</v>
      </c>
      <c r="G29" s="11">
        <f>[25]Dezembro!$C$10</f>
        <v>28.5</v>
      </c>
      <c r="H29" s="11">
        <f>[25]Dezembro!$C$11</f>
        <v>32.700000000000003</v>
      </c>
      <c r="I29" s="11">
        <f>[25]Dezembro!$C$12</f>
        <v>33.700000000000003</v>
      </c>
      <c r="J29" s="11">
        <f>[25]Dezembro!$C$13</f>
        <v>36.299999999999997</v>
      </c>
      <c r="K29" s="11">
        <f>[25]Dezembro!$C$14</f>
        <v>35.200000000000003</v>
      </c>
      <c r="L29" s="11">
        <f>[25]Dezembro!$C$15</f>
        <v>33.200000000000003</v>
      </c>
      <c r="M29" s="11">
        <f>[25]Dezembro!$C$16</f>
        <v>33.299999999999997</v>
      </c>
      <c r="N29" s="11">
        <f>[25]Dezembro!$C$17</f>
        <v>33.799999999999997</v>
      </c>
      <c r="O29" s="11">
        <f>[25]Dezembro!$C$18</f>
        <v>26.1</v>
      </c>
      <c r="P29" s="11">
        <f>[25]Dezembro!$C$19</f>
        <v>33.299999999999997</v>
      </c>
      <c r="Q29" s="11">
        <f>[25]Dezembro!$C$20</f>
        <v>32.700000000000003</v>
      </c>
      <c r="R29" s="11">
        <f>[25]Dezembro!$C$21</f>
        <v>33</v>
      </c>
      <c r="S29" s="11">
        <f>[25]Dezembro!$C$22</f>
        <v>34.6</v>
      </c>
      <c r="T29" s="11">
        <f>[25]Dezembro!$C$23</f>
        <v>35.4</v>
      </c>
      <c r="U29" s="11">
        <f>[25]Dezembro!$C$24</f>
        <v>34.9</v>
      </c>
      <c r="V29" s="11">
        <f>[25]Dezembro!$C$25</f>
        <v>32</v>
      </c>
      <c r="W29" s="11">
        <f>[25]Dezembro!$C$26</f>
        <v>33.5</v>
      </c>
      <c r="X29" s="11">
        <f>[25]Dezembro!$C$27</f>
        <v>35.5</v>
      </c>
      <c r="Y29" s="11">
        <f>[25]Dezembro!$C$28</f>
        <v>37.200000000000003</v>
      </c>
      <c r="Z29" s="11">
        <f>[25]Dezembro!$C$29</f>
        <v>35.200000000000003</v>
      </c>
      <c r="AA29" s="11">
        <f>[25]Dezembro!$C$30</f>
        <v>35.4</v>
      </c>
      <c r="AB29" s="11">
        <f>[25]Dezembro!$C$31</f>
        <v>35.200000000000003</v>
      </c>
      <c r="AC29" s="11">
        <f>[25]Dezembro!$C$32</f>
        <v>34.5</v>
      </c>
      <c r="AD29" s="11">
        <f>[25]Dezembro!$C$33</f>
        <v>32.299999999999997</v>
      </c>
      <c r="AE29" s="11">
        <f>[25]Dezembro!$C$34</f>
        <v>33.9</v>
      </c>
      <c r="AF29" s="11">
        <f>[25]Dezembro!$C$35</f>
        <v>28.7</v>
      </c>
      <c r="AG29" s="133">
        <f>MAX(B29:AF29)</f>
        <v>37.200000000000003</v>
      </c>
      <c r="AH29" s="94">
        <f>AVERAGE(B29:AF29)</f>
        <v>33.351612903225806</v>
      </c>
      <c r="AL29" t="s">
        <v>47</v>
      </c>
      <c r="AM29" t="s">
        <v>47</v>
      </c>
    </row>
    <row r="30" spans="1:39" x14ac:dyDescent="0.2">
      <c r="A30" s="58" t="s">
        <v>10</v>
      </c>
      <c r="B30" s="11" t="str">
        <f>[26]Dezembro!$C$5</f>
        <v>*</v>
      </c>
      <c r="C30" s="11" t="str">
        <f>[26]Dezembro!$C$6</f>
        <v>*</v>
      </c>
      <c r="D30" s="11" t="str">
        <f>[26]Dezembro!$C$7</f>
        <v>*</v>
      </c>
      <c r="E30" s="11" t="str">
        <f>[26]Dezembro!$C$8</f>
        <v>*</v>
      </c>
      <c r="F30" s="11" t="str">
        <f>[26]Dezembro!$C$9</f>
        <v>*</v>
      </c>
      <c r="G30" s="11" t="str">
        <f>[26]Dezembro!$C$10</f>
        <v>*</v>
      </c>
      <c r="H30" s="11" t="str">
        <f>[26]Dezembro!$C$11</f>
        <v>*</v>
      </c>
      <c r="I30" s="11" t="str">
        <f>[26]Dezembro!$C$12</f>
        <v>*</v>
      </c>
      <c r="J30" s="11" t="str">
        <f>[26]Dezembro!$C$13</f>
        <v>*</v>
      </c>
      <c r="K30" s="11" t="str">
        <f>[26]Dezembro!$C$14</f>
        <v>*</v>
      </c>
      <c r="L30" s="11" t="str">
        <f>[26]Dezembro!$C$15</f>
        <v>*</v>
      </c>
      <c r="M30" s="11" t="str">
        <f>[26]Dezembro!$C$16</f>
        <v>*</v>
      </c>
      <c r="N30" s="11" t="str">
        <f>[26]Dezembro!$C$17</f>
        <v>*</v>
      </c>
      <c r="O30" s="11" t="str">
        <f>[26]Dezembro!$C$18</f>
        <v>*</v>
      </c>
      <c r="P30" s="11" t="str">
        <f>[26]Dezembro!$C$19</f>
        <v>*</v>
      </c>
      <c r="Q30" s="11" t="str">
        <f>[26]Dezembro!$C$20</f>
        <v>*</v>
      </c>
      <c r="R30" s="11" t="str">
        <f>[26]Dezembro!$C$21</f>
        <v>*</v>
      </c>
      <c r="S30" s="11" t="str">
        <f>[26]Dezembro!$C$22</f>
        <v>*</v>
      </c>
      <c r="T30" s="11" t="str">
        <f>[26]Dezembro!$C$23</f>
        <v>*</v>
      </c>
      <c r="U30" s="11" t="str">
        <f>[26]Dezembro!$C$24</f>
        <v>*</v>
      </c>
      <c r="V30" s="11" t="str">
        <f>[26]Dezembro!$C$25</f>
        <v>*</v>
      </c>
      <c r="W30" s="11" t="str">
        <f>[26]Dezembro!$C$26</f>
        <v>*</v>
      </c>
      <c r="X30" s="11" t="str">
        <f>[26]Dezembro!$C$27</f>
        <v>*</v>
      </c>
      <c r="Y30" s="11" t="str">
        <f>[26]Dezembro!$C$28</f>
        <v>*</v>
      </c>
      <c r="Z30" s="11" t="str">
        <f>[26]Dezembro!$C$29</f>
        <v>*</v>
      </c>
      <c r="AA30" s="11" t="str">
        <f>[26]Dezembro!$C$30</f>
        <v>*</v>
      </c>
      <c r="AB30" s="11" t="str">
        <f>[26]Dezembro!$C$31</f>
        <v>*</v>
      </c>
      <c r="AC30" s="11" t="str">
        <f>[26]Dezembro!$C$32</f>
        <v>*</v>
      </c>
      <c r="AD30" s="11" t="str">
        <f>[26]Dezembro!$C$33</f>
        <v>*</v>
      </c>
      <c r="AE30" s="11" t="str">
        <f>[26]Dezembro!$C$34</f>
        <v>*</v>
      </c>
      <c r="AF30" s="11" t="str">
        <f>[26]Dezembro!$C$35</f>
        <v>*</v>
      </c>
      <c r="AG30" s="133" t="s">
        <v>226</v>
      </c>
      <c r="AH30" s="94" t="s">
        <v>226</v>
      </c>
      <c r="AL30" t="s">
        <v>47</v>
      </c>
      <c r="AM30" t="s">
        <v>47</v>
      </c>
    </row>
    <row r="31" spans="1:39" x14ac:dyDescent="0.2">
      <c r="A31" s="58" t="s">
        <v>172</v>
      </c>
      <c r="B31" s="11">
        <f>[27]Dezembro!$C$5</f>
        <v>32.700000000000003</v>
      </c>
      <c r="C31" s="11">
        <f>[27]Dezembro!$C$6</f>
        <v>34</v>
      </c>
      <c r="D31" s="11">
        <f>[27]Dezembro!$C$7</f>
        <v>31</v>
      </c>
      <c r="E31" s="11">
        <f>[27]Dezembro!$C$8</f>
        <v>27.9</v>
      </c>
      <c r="F31" s="11">
        <f>[27]Dezembro!$C$9</f>
        <v>26.2</v>
      </c>
      <c r="G31" s="11">
        <f>[27]Dezembro!$C$10</f>
        <v>26.8</v>
      </c>
      <c r="H31" s="11">
        <f>[27]Dezembro!$C$11</f>
        <v>29.5</v>
      </c>
      <c r="I31" s="11">
        <f>[27]Dezembro!$C$12</f>
        <v>31.8</v>
      </c>
      <c r="J31" s="11">
        <f>[27]Dezembro!$C$13</f>
        <v>32.4</v>
      </c>
      <c r="K31" s="11">
        <f>[27]Dezembro!$C$14</f>
        <v>33.4</v>
      </c>
      <c r="L31" s="11">
        <f>[27]Dezembro!$C$15</f>
        <v>31.8</v>
      </c>
      <c r="M31" s="11">
        <f>[27]Dezembro!$C$16</f>
        <v>32.299999999999997</v>
      </c>
      <c r="N31" s="11">
        <f>[27]Dezembro!$C$17</f>
        <v>32.6</v>
      </c>
      <c r="O31" s="11">
        <f>[27]Dezembro!$C$18</f>
        <v>26.2</v>
      </c>
      <c r="P31" s="11">
        <f>[27]Dezembro!$C$19</f>
        <v>31.2</v>
      </c>
      <c r="Q31" s="11">
        <f>[27]Dezembro!$C$20</f>
        <v>31.5</v>
      </c>
      <c r="R31" s="11">
        <f>[27]Dezembro!$C$21</f>
        <v>28.7</v>
      </c>
      <c r="S31" s="11">
        <f>[27]Dezembro!$C$22</f>
        <v>31.3</v>
      </c>
      <c r="T31" s="11">
        <f>[27]Dezembro!$C$23</f>
        <v>32.5</v>
      </c>
      <c r="U31" s="11">
        <f>[27]Dezembro!$C$24</f>
        <v>34.1</v>
      </c>
      <c r="V31" s="11">
        <f>[27]Dezembro!$C$25</f>
        <v>29.7</v>
      </c>
      <c r="W31" s="11">
        <f>[27]Dezembro!$C$26</f>
        <v>31.2</v>
      </c>
      <c r="X31" s="11">
        <f>[27]Dezembro!$C$27</f>
        <v>32.6</v>
      </c>
      <c r="Y31" s="11">
        <f>[27]Dezembro!$C$28</f>
        <v>31.8</v>
      </c>
      <c r="Z31" s="11">
        <f>[27]Dezembro!$C$29</f>
        <v>31.1</v>
      </c>
      <c r="AA31" s="11">
        <f>[27]Dezembro!$C$30</f>
        <v>31.2</v>
      </c>
      <c r="AB31" s="11">
        <f>[27]Dezembro!$C$31</f>
        <v>33.700000000000003</v>
      </c>
      <c r="AC31" s="11">
        <f>[27]Dezembro!$C$32</f>
        <v>33.200000000000003</v>
      </c>
      <c r="AD31" s="11">
        <f>[27]Dezembro!$C$33</f>
        <v>30</v>
      </c>
      <c r="AE31" s="11">
        <f>[27]Dezembro!$C$34</f>
        <v>34.4</v>
      </c>
      <c r="AF31" s="11">
        <f>[27]Dezembro!$C$35</f>
        <v>29.7</v>
      </c>
      <c r="AG31" s="133">
        <f t="shared" ref="AG31" si="17">MAX(B31:AF31)</f>
        <v>34.4</v>
      </c>
      <c r="AH31" s="94">
        <f t="shared" ref="AH31" si="18">AVERAGE(B31:AF31)</f>
        <v>31.177419354838715</v>
      </c>
      <c r="AI31" s="12" t="s">
        <v>47</v>
      </c>
      <c r="AL31" t="s">
        <v>47</v>
      </c>
    </row>
    <row r="32" spans="1:39" x14ac:dyDescent="0.2">
      <c r="A32" s="58" t="s">
        <v>11</v>
      </c>
      <c r="B32" s="11" t="str">
        <f>[28]Dezembro!$C$5</f>
        <v>*</v>
      </c>
      <c r="C32" s="11" t="str">
        <f>[28]Dezembro!$C$6</f>
        <v>*</v>
      </c>
      <c r="D32" s="11" t="str">
        <f>[28]Dezembro!$C$7</f>
        <v>*</v>
      </c>
      <c r="E32" s="11" t="str">
        <f>[28]Dezembro!$C$8</f>
        <v>*</v>
      </c>
      <c r="F32" s="11" t="str">
        <f>[28]Dezembro!$C$9</f>
        <v>*</v>
      </c>
      <c r="G32" s="11" t="str">
        <f>[28]Dezembro!$C$10</f>
        <v>*</v>
      </c>
      <c r="H32" s="11" t="str">
        <f>[28]Dezembro!$C$11</f>
        <v>*</v>
      </c>
      <c r="I32" s="11" t="str">
        <f>[28]Dezembro!$C$12</f>
        <v>*</v>
      </c>
      <c r="J32" s="11" t="str">
        <f>[28]Dezembro!$C$13</f>
        <v>*</v>
      </c>
      <c r="K32" s="11" t="str">
        <f>[28]Dezembro!$C$14</f>
        <v>*</v>
      </c>
      <c r="L32" s="11" t="str">
        <f>[28]Dezembro!$C$15</f>
        <v>*</v>
      </c>
      <c r="M32" s="11" t="str">
        <f>[28]Dezembro!$C$16</f>
        <v>*</v>
      </c>
      <c r="N32" s="11" t="str">
        <f>[28]Dezembro!$C$17</f>
        <v>*</v>
      </c>
      <c r="O32" s="11" t="str">
        <f>[28]Dezembro!$C$18</f>
        <v>*</v>
      </c>
      <c r="P32" s="11" t="str">
        <f>[28]Dezembro!$C$19</f>
        <v>*</v>
      </c>
      <c r="Q32" s="11" t="str">
        <f>[28]Dezembro!$C$20</f>
        <v>*</v>
      </c>
      <c r="R32" s="11" t="str">
        <f>[28]Dezembro!$C$21</f>
        <v>*</v>
      </c>
      <c r="S32" s="11" t="str">
        <f>[28]Dezembro!$C$22</f>
        <v>*</v>
      </c>
      <c r="T32" s="11" t="str">
        <f>[28]Dezembro!$C$23</f>
        <v>*</v>
      </c>
      <c r="U32" s="11" t="str">
        <f>[28]Dezembro!$C$24</f>
        <v>*</v>
      </c>
      <c r="V32" s="11" t="str">
        <f>[28]Dezembro!$C$25</f>
        <v>*</v>
      </c>
      <c r="W32" s="11" t="str">
        <f>[28]Dezembro!$C$26</f>
        <v>*</v>
      </c>
      <c r="X32" s="11" t="str">
        <f>[28]Dezembro!$C$27</f>
        <v>*</v>
      </c>
      <c r="Y32" s="11" t="str">
        <f>[28]Dezembro!$C$28</f>
        <v>*</v>
      </c>
      <c r="Z32" s="11" t="str">
        <f>[28]Dezembro!$C$29</f>
        <v>*</v>
      </c>
      <c r="AA32" s="11" t="str">
        <f>[28]Dezembro!$C$30</f>
        <v>*</v>
      </c>
      <c r="AB32" s="11" t="str">
        <f>[28]Dezembro!$C$31</f>
        <v>*</v>
      </c>
      <c r="AC32" s="11" t="str">
        <f>[28]Dezembro!$C$32</f>
        <v>*</v>
      </c>
      <c r="AD32" s="11" t="str">
        <f>[28]Dezembro!$C$33</f>
        <v>*</v>
      </c>
      <c r="AE32" s="11" t="str">
        <f>[28]Dezembro!$C$34</f>
        <v>*</v>
      </c>
      <c r="AF32" s="11" t="str">
        <f>[28]Dezembro!$C$35</f>
        <v>*</v>
      </c>
      <c r="AG32" s="133" t="s">
        <v>226</v>
      </c>
      <c r="AH32" s="94" t="s">
        <v>226</v>
      </c>
      <c r="AL32" t="s">
        <v>47</v>
      </c>
      <c r="AM32" s="12" t="s">
        <v>47</v>
      </c>
    </row>
    <row r="33" spans="1:39" s="5" customFormat="1" x14ac:dyDescent="0.2">
      <c r="A33" s="58" t="s">
        <v>12</v>
      </c>
      <c r="B33" s="11" t="str">
        <f>[29]Dezembro!$C$5</f>
        <v>*</v>
      </c>
      <c r="C33" s="11" t="str">
        <f>[29]Dezembro!$C$6</f>
        <v>*</v>
      </c>
      <c r="D33" s="11" t="str">
        <f>[29]Dezembro!$C$7</f>
        <v>*</v>
      </c>
      <c r="E33" s="11">
        <f>[29]Dezembro!$C$8</f>
        <v>34</v>
      </c>
      <c r="F33" s="11">
        <f>[29]Dezembro!$C$9</f>
        <v>28.7</v>
      </c>
      <c r="G33" s="11">
        <f>[29]Dezembro!$C$10</f>
        <v>29.3</v>
      </c>
      <c r="H33" s="11">
        <f>[29]Dezembro!$C$11</f>
        <v>33.799999999999997</v>
      </c>
      <c r="I33" s="11">
        <f>[29]Dezembro!$C$12</f>
        <v>34.200000000000003</v>
      </c>
      <c r="J33" s="11">
        <f>[29]Dezembro!$C$13</f>
        <v>28.9</v>
      </c>
      <c r="K33" s="11" t="str">
        <f>[29]Dezembro!$C$14</f>
        <v>*</v>
      </c>
      <c r="L33" s="11" t="str">
        <f>[29]Dezembro!$C$15</f>
        <v>*</v>
      </c>
      <c r="M33" s="11" t="str">
        <f>[29]Dezembro!$C$16</f>
        <v>*</v>
      </c>
      <c r="N33" s="11" t="str">
        <f>[29]Dezembro!$C$17</f>
        <v>*</v>
      </c>
      <c r="O33" s="11" t="str">
        <f>[29]Dezembro!$C$18</f>
        <v>*</v>
      </c>
      <c r="P33" s="11" t="str">
        <f>[29]Dezembro!$C$19</f>
        <v>*</v>
      </c>
      <c r="Q33" s="11" t="str">
        <f>[29]Dezembro!$C$20</f>
        <v>*</v>
      </c>
      <c r="R33" s="11" t="str">
        <f>[29]Dezembro!$C$21</f>
        <v>*</v>
      </c>
      <c r="S33" s="11" t="str">
        <f>[29]Dezembro!$C$22</f>
        <v>*</v>
      </c>
      <c r="T33" s="11" t="str">
        <f>[29]Dezembro!$C$23</f>
        <v>*</v>
      </c>
      <c r="U33" s="11" t="str">
        <f>[29]Dezembro!$C$24</f>
        <v>*</v>
      </c>
      <c r="V33" s="11" t="str">
        <f>[29]Dezembro!$C$25</f>
        <v>*</v>
      </c>
      <c r="W33" s="11" t="str">
        <f>[29]Dezembro!$C$26</f>
        <v>*</v>
      </c>
      <c r="X33" s="11" t="str">
        <f>[29]Dezembro!$C$27</f>
        <v>*</v>
      </c>
      <c r="Y33" s="11" t="str">
        <f>[29]Dezembro!$C$28</f>
        <v>*</v>
      </c>
      <c r="Z33" s="11" t="str">
        <f>[29]Dezembro!$C$29</f>
        <v>*</v>
      </c>
      <c r="AA33" s="11" t="str">
        <f>[29]Dezembro!$C$30</f>
        <v>*</v>
      </c>
      <c r="AB33" s="11" t="str">
        <f>[29]Dezembro!$C$31</f>
        <v>*</v>
      </c>
      <c r="AC33" s="11" t="str">
        <f>[29]Dezembro!$C$32</f>
        <v>*</v>
      </c>
      <c r="AD33" s="11" t="str">
        <f>[29]Dezembro!$C$33</f>
        <v>*</v>
      </c>
      <c r="AE33" s="11">
        <f>[29]Dezembro!$C$34</f>
        <v>31.8</v>
      </c>
      <c r="AF33" s="11">
        <f>[29]Dezembro!$C$35</f>
        <v>30.2</v>
      </c>
      <c r="AG33" s="133">
        <f t="shared" ref="AG33:AG35" si="19">MAX(B33:AF33)</f>
        <v>34.200000000000003</v>
      </c>
      <c r="AH33" s="94">
        <f t="shared" ref="AH33:AH35" si="20">AVERAGE(B33:AF33)</f>
        <v>31.362500000000001</v>
      </c>
      <c r="AL33" s="5" t="s">
        <v>47</v>
      </c>
      <c r="AM33" s="5" t="s">
        <v>47</v>
      </c>
    </row>
    <row r="34" spans="1:39" x14ac:dyDescent="0.2">
      <c r="A34" s="58" t="s">
        <v>13</v>
      </c>
      <c r="B34" s="11" t="str">
        <f>[30]Dezembro!$C$5</f>
        <v>*</v>
      </c>
      <c r="C34" s="11" t="str">
        <f>[30]Dezembro!$C$6</f>
        <v>*</v>
      </c>
      <c r="D34" s="11" t="str">
        <f>[30]Dezembro!$C$7</f>
        <v>*</v>
      </c>
      <c r="E34" s="11" t="str">
        <f>[30]Dezembro!$C$8</f>
        <v>*</v>
      </c>
      <c r="F34" s="11" t="str">
        <f>[30]Dezembro!$C$9</f>
        <v>*</v>
      </c>
      <c r="G34" s="11" t="str">
        <f>[30]Dezembro!$C$10</f>
        <v>*</v>
      </c>
      <c r="H34" s="11" t="str">
        <f>[30]Dezembro!$C$11</f>
        <v>*</v>
      </c>
      <c r="I34" s="11" t="str">
        <f>[30]Dezembro!$C$12</f>
        <v>*</v>
      </c>
      <c r="J34" s="11" t="str">
        <f>[30]Dezembro!$C$13</f>
        <v>*</v>
      </c>
      <c r="K34" s="11" t="str">
        <f>[30]Dezembro!$C$14</f>
        <v>*</v>
      </c>
      <c r="L34" s="11" t="str">
        <f>[30]Dezembro!$C$15</f>
        <v>*</v>
      </c>
      <c r="M34" s="11" t="str">
        <f>[30]Dezembro!$C$16</f>
        <v>*</v>
      </c>
      <c r="N34" s="11" t="str">
        <f>[30]Dezembro!$C$17</f>
        <v>*</v>
      </c>
      <c r="O34" s="11" t="str">
        <f>[30]Dezembro!$C$18</f>
        <v>*</v>
      </c>
      <c r="P34" s="11" t="str">
        <f>[30]Dezembro!$C$19</f>
        <v>*</v>
      </c>
      <c r="Q34" s="11" t="str">
        <f>[30]Dezembro!$C$20</f>
        <v>*</v>
      </c>
      <c r="R34" s="11" t="str">
        <f>[30]Dezembro!$C$21</f>
        <v>*</v>
      </c>
      <c r="S34" s="11" t="str">
        <f>[30]Dezembro!$C$22</f>
        <v>*</v>
      </c>
      <c r="T34" s="11" t="str">
        <f>[30]Dezembro!$C$23</f>
        <v>*</v>
      </c>
      <c r="U34" s="11" t="str">
        <f>[30]Dezembro!$C$24</f>
        <v>*</v>
      </c>
      <c r="V34" s="11" t="str">
        <f>[30]Dezembro!$C$25</f>
        <v>*</v>
      </c>
      <c r="W34" s="11" t="str">
        <f>[30]Dezembro!$C$26</f>
        <v>*</v>
      </c>
      <c r="X34" s="11" t="str">
        <f>[30]Dezembro!$C$27</f>
        <v>*</v>
      </c>
      <c r="Y34" s="11" t="str">
        <f>[30]Dezembro!$C$28</f>
        <v>*</v>
      </c>
      <c r="Z34" s="11" t="str">
        <f>[30]Dezembro!$C$29</f>
        <v>*</v>
      </c>
      <c r="AA34" s="11" t="str">
        <f>[30]Dezembro!$C$30</f>
        <v>*</v>
      </c>
      <c r="AB34" s="11" t="str">
        <f>[30]Dezembro!$C$31</f>
        <v>*</v>
      </c>
      <c r="AC34" s="11" t="str">
        <f>[30]Dezembro!$C$32</f>
        <v>*</v>
      </c>
      <c r="AD34" s="11" t="str">
        <f>[30]Dezembro!$C$33</f>
        <v>*</v>
      </c>
      <c r="AE34" s="11" t="str">
        <f>[30]Dezembro!$C$34</f>
        <v>*</v>
      </c>
      <c r="AF34" s="11" t="str">
        <f>[30]Dezembro!$C$35</f>
        <v>*</v>
      </c>
      <c r="AG34" s="133" t="s">
        <v>226</v>
      </c>
      <c r="AH34" s="94" t="s">
        <v>226</v>
      </c>
    </row>
    <row r="35" spans="1:39" x14ac:dyDescent="0.2">
      <c r="A35" s="58" t="s">
        <v>173</v>
      </c>
      <c r="B35" s="11">
        <f>[31]Dezembro!$C$5</f>
        <v>34.4</v>
      </c>
      <c r="C35" s="11">
        <f>[31]Dezembro!$C$6</f>
        <v>34.200000000000003</v>
      </c>
      <c r="D35" s="11">
        <f>[31]Dezembro!$C$7</f>
        <v>34.200000000000003</v>
      </c>
      <c r="E35" s="11">
        <f>[31]Dezembro!$C$8</f>
        <v>34.200000000000003</v>
      </c>
      <c r="F35" s="11">
        <f>[31]Dezembro!$C$9</f>
        <v>29</v>
      </c>
      <c r="G35" s="11">
        <f>[31]Dezembro!$C$10</f>
        <v>29.9</v>
      </c>
      <c r="H35" s="11">
        <f>[31]Dezembro!$C$11</f>
        <v>26.7</v>
      </c>
      <c r="I35" s="11">
        <f>[31]Dezembro!$C$12</f>
        <v>31.8</v>
      </c>
      <c r="J35" s="11">
        <f>[31]Dezembro!$C$13</f>
        <v>33.6</v>
      </c>
      <c r="K35" s="11">
        <f>[31]Dezembro!$C$14</f>
        <v>35.6</v>
      </c>
      <c r="L35" s="11">
        <f>[31]Dezembro!$C$15</f>
        <v>32.9</v>
      </c>
      <c r="M35" s="11">
        <f>[31]Dezembro!$C$16</f>
        <v>33.1</v>
      </c>
      <c r="N35" s="11">
        <f>[31]Dezembro!$C$17</f>
        <v>33.6</v>
      </c>
      <c r="O35" s="11">
        <f>[31]Dezembro!$C$18</f>
        <v>28</v>
      </c>
      <c r="P35" s="11">
        <f>[31]Dezembro!$C$19</f>
        <v>33.299999999999997</v>
      </c>
      <c r="Q35" s="11">
        <f>[31]Dezembro!$C$20</f>
        <v>34.5</v>
      </c>
      <c r="R35" s="11">
        <f>[31]Dezembro!$C$21</f>
        <v>35.200000000000003</v>
      </c>
      <c r="S35" s="11">
        <f>[31]Dezembro!$C$22</f>
        <v>37.200000000000003</v>
      </c>
      <c r="T35" s="11">
        <f>[31]Dezembro!$C$23</f>
        <v>36.1</v>
      </c>
      <c r="U35" s="11">
        <f>[31]Dezembro!$C$24</f>
        <v>36.799999999999997</v>
      </c>
      <c r="V35" s="11">
        <f>[31]Dezembro!$C$25</f>
        <v>33.799999999999997</v>
      </c>
      <c r="W35" s="11">
        <f>[31]Dezembro!$C$26</f>
        <v>32.5</v>
      </c>
      <c r="X35" s="11">
        <f>[31]Dezembro!$C$27</f>
        <v>33.200000000000003</v>
      </c>
      <c r="Y35" s="11">
        <f>[31]Dezembro!$C$28</f>
        <v>34.200000000000003</v>
      </c>
      <c r="Z35" s="11">
        <f>[31]Dezembro!$C$29</f>
        <v>32.799999999999997</v>
      </c>
      <c r="AA35" s="11">
        <f>[31]Dezembro!$C$30</f>
        <v>34.200000000000003</v>
      </c>
      <c r="AB35" s="11">
        <f>[31]Dezembro!$C$31</f>
        <v>34.5</v>
      </c>
      <c r="AC35" s="11">
        <f>[31]Dezembro!$C$32</f>
        <v>33.700000000000003</v>
      </c>
      <c r="AD35" s="11">
        <f>[31]Dezembro!$C$33</f>
        <v>32.200000000000003</v>
      </c>
      <c r="AE35" s="11">
        <f>[31]Dezembro!$C$34</f>
        <v>33.1</v>
      </c>
      <c r="AF35" s="11">
        <f>[31]Dezembro!$C$35</f>
        <v>31.1</v>
      </c>
      <c r="AG35" s="133">
        <f t="shared" si="19"/>
        <v>37.200000000000003</v>
      </c>
      <c r="AH35" s="94">
        <f t="shared" si="20"/>
        <v>33.212903225806457</v>
      </c>
    </row>
    <row r="36" spans="1:39" x14ac:dyDescent="0.2">
      <c r="A36" s="58" t="s">
        <v>144</v>
      </c>
      <c r="B36" s="11" t="str">
        <f>[32]Dezembro!$C$5</f>
        <v>*</v>
      </c>
      <c r="C36" s="11" t="str">
        <f>[32]Dezembro!$C$6</f>
        <v>*</v>
      </c>
      <c r="D36" s="11" t="str">
        <f>[32]Dezembro!$C$7</f>
        <v>*</v>
      </c>
      <c r="E36" s="11" t="str">
        <f>[32]Dezembro!$C$8</f>
        <v>*</v>
      </c>
      <c r="F36" s="11" t="str">
        <f>[32]Dezembro!$C$9</f>
        <v>*</v>
      </c>
      <c r="G36" s="11" t="str">
        <f>[32]Dezembro!$C$10</f>
        <v>*</v>
      </c>
      <c r="H36" s="11" t="str">
        <f>[32]Dezembro!$C$11</f>
        <v>*</v>
      </c>
      <c r="I36" s="11" t="str">
        <f>[32]Dezembro!$C$12</f>
        <v>*</v>
      </c>
      <c r="J36" s="11" t="str">
        <f>[32]Dezembro!$C$13</f>
        <v>*</v>
      </c>
      <c r="K36" s="11" t="str">
        <f>[32]Dezembro!$C$14</f>
        <v>*</v>
      </c>
      <c r="L36" s="11" t="str">
        <f>[32]Dezembro!$C$15</f>
        <v>*</v>
      </c>
      <c r="M36" s="11" t="str">
        <f>[32]Dezembro!$C$16</f>
        <v>*</v>
      </c>
      <c r="N36" s="11" t="str">
        <f>[32]Dezembro!$C$17</f>
        <v>*</v>
      </c>
      <c r="O36" s="11" t="str">
        <f>[32]Dezembro!$C$18</f>
        <v>*</v>
      </c>
      <c r="P36" s="11" t="str">
        <f>[32]Dezembro!$C$19</f>
        <v>*</v>
      </c>
      <c r="Q36" s="11" t="str">
        <f>[32]Dezembro!$C$20</f>
        <v>*</v>
      </c>
      <c r="R36" s="11" t="str">
        <f>[32]Dezembro!$C$21</f>
        <v>*</v>
      </c>
      <c r="S36" s="11" t="str">
        <f>[32]Dezembro!$C$22</f>
        <v>*</v>
      </c>
      <c r="T36" s="11" t="str">
        <f>[32]Dezembro!$C$23</f>
        <v>*</v>
      </c>
      <c r="U36" s="11" t="str">
        <f>[32]Dezembro!$C$24</f>
        <v>*</v>
      </c>
      <c r="V36" s="11" t="str">
        <f>[32]Dezembro!$C$25</f>
        <v>*</v>
      </c>
      <c r="W36" s="11" t="str">
        <f>[32]Dezembro!$C$26</f>
        <v>*</v>
      </c>
      <c r="X36" s="11" t="str">
        <f>[32]Dezembro!$C$27</f>
        <v>*</v>
      </c>
      <c r="Y36" s="11" t="str">
        <f>[32]Dezembro!$C$28</f>
        <v>*</v>
      </c>
      <c r="Z36" s="11" t="str">
        <f>[32]Dezembro!$C$29</f>
        <v>*</v>
      </c>
      <c r="AA36" s="11" t="str">
        <f>[32]Dezembro!$C$30</f>
        <v>*</v>
      </c>
      <c r="AB36" s="11" t="str">
        <f>[32]Dezembro!$C$31</f>
        <v>*</v>
      </c>
      <c r="AC36" s="11" t="str">
        <f>[32]Dezembro!$C$32</f>
        <v>*</v>
      </c>
      <c r="AD36" s="11" t="str">
        <f>[32]Dezembro!$C$33</f>
        <v>*</v>
      </c>
      <c r="AE36" s="11" t="str">
        <f>[32]Dezembro!$C$34</f>
        <v>*</v>
      </c>
      <c r="AF36" s="11" t="str">
        <f>[32]Dezembro!$C$35</f>
        <v>*</v>
      </c>
      <c r="AG36" s="133" t="s">
        <v>226</v>
      </c>
      <c r="AH36" s="94" t="s">
        <v>226</v>
      </c>
      <c r="AL36" t="s">
        <v>47</v>
      </c>
    </row>
    <row r="37" spans="1:39" x14ac:dyDescent="0.2">
      <c r="A37" s="58" t="s">
        <v>14</v>
      </c>
      <c r="B37" s="11" t="str">
        <f>[33]Dezembro!$C$5</f>
        <v>*</v>
      </c>
      <c r="C37" s="11" t="str">
        <f>[33]Dezembro!$C$6</f>
        <v>*</v>
      </c>
      <c r="D37" s="11" t="str">
        <f>[33]Dezembro!$C$7</f>
        <v>*</v>
      </c>
      <c r="E37" s="11" t="str">
        <f>[33]Dezembro!$C$8</f>
        <v>*</v>
      </c>
      <c r="F37" s="11" t="str">
        <f>[33]Dezembro!$C$9</f>
        <v>*</v>
      </c>
      <c r="G37" s="11" t="str">
        <f>[33]Dezembro!$C$10</f>
        <v>*</v>
      </c>
      <c r="H37" s="11" t="str">
        <f>[33]Dezembro!$C$11</f>
        <v>*</v>
      </c>
      <c r="I37" s="11" t="str">
        <f>[33]Dezembro!$C$12</f>
        <v>*</v>
      </c>
      <c r="J37" s="11" t="str">
        <f>[33]Dezembro!$C$13</f>
        <v>*</v>
      </c>
      <c r="K37" s="11" t="str">
        <f>[33]Dezembro!$C$14</f>
        <v>*</v>
      </c>
      <c r="L37" s="11" t="str">
        <f>[33]Dezembro!$C$15</f>
        <v>*</v>
      </c>
      <c r="M37" s="11" t="str">
        <f>[33]Dezembro!$C$16</f>
        <v>*</v>
      </c>
      <c r="N37" s="11" t="str">
        <f>[33]Dezembro!$C$17</f>
        <v>*</v>
      </c>
      <c r="O37" s="11" t="str">
        <f>[33]Dezembro!$C$18</f>
        <v>*</v>
      </c>
      <c r="P37" s="11" t="str">
        <f>[33]Dezembro!$C$19</f>
        <v>*</v>
      </c>
      <c r="Q37" s="11" t="str">
        <f>[33]Dezembro!$C$20</f>
        <v>*</v>
      </c>
      <c r="R37" s="11" t="str">
        <f>[33]Dezembro!$C$21</f>
        <v>*</v>
      </c>
      <c r="S37" s="11" t="str">
        <f>[33]Dezembro!$C$22</f>
        <v>*</v>
      </c>
      <c r="T37" s="11" t="str">
        <f>[33]Dezembro!$C$23</f>
        <v>*</v>
      </c>
      <c r="U37" s="11" t="str">
        <f>[33]Dezembro!$C$24</f>
        <v>*</v>
      </c>
      <c r="V37" s="11" t="str">
        <f>[33]Dezembro!$C$25</f>
        <v>*</v>
      </c>
      <c r="W37" s="11" t="str">
        <f>[33]Dezembro!$C$26</f>
        <v>*</v>
      </c>
      <c r="X37" s="11" t="str">
        <f>[33]Dezembro!$C$27</f>
        <v>*</v>
      </c>
      <c r="Y37" s="11" t="str">
        <f>[33]Dezembro!$C$28</f>
        <v>*</v>
      </c>
      <c r="Z37" s="11" t="str">
        <f>[33]Dezembro!$C$29</f>
        <v>*</v>
      </c>
      <c r="AA37" s="11" t="str">
        <f>[33]Dezembro!$C$30</f>
        <v>*</v>
      </c>
      <c r="AB37" s="11" t="str">
        <f>[33]Dezembro!$C$31</f>
        <v>*</v>
      </c>
      <c r="AC37" s="11" t="str">
        <f>[33]Dezembro!$C$32</f>
        <v>*</v>
      </c>
      <c r="AD37" s="11" t="str">
        <f>[33]Dezembro!$C$33</f>
        <v>*</v>
      </c>
      <c r="AE37" s="11" t="str">
        <f>[33]Dezembro!$C$34</f>
        <v>*</v>
      </c>
      <c r="AF37" s="11" t="str">
        <f>[33]Dezembro!$C$35</f>
        <v>*</v>
      </c>
      <c r="AG37" s="133" t="s">
        <v>226</v>
      </c>
      <c r="AH37" s="94" t="s">
        <v>226</v>
      </c>
      <c r="AJ37" t="s">
        <v>47</v>
      </c>
      <c r="AL37" t="s">
        <v>47</v>
      </c>
    </row>
    <row r="38" spans="1:39" x14ac:dyDescent="0.2">
      <c r="A38" s="58" t="s">
        <v>174</v>
      </c>
      <c r="B38" s="11">
        <f>[34]Dezembro!$C$5</f>
        <v>28.4</v>
      </c>
      <c r="C38" s="11">
        <f>[34]Dezembro!$C$6</f>
        <v>27.5</v>
      </c>
      <c r="D38" s="11">
        <f>[34]Dezembro!$C$7</f>
        <v>25.9</v>
      </c>
      <c r="E38" s="11">
        <f>[34]Dezembro!$C$8</f>
        <v>28</v>
      </c>
      <c r="F38" s="11">
        <f>[34]Dezembro!$C$9</f>
        <v>27.3</v>
      </c>
      <c r="G38" s="11">
        <f>[34]Dezembro!$C$10</f>
        <v>26.6</v>
      </c>
      <c r="H38" s="11">
        <f>[34]Dezembro!$C$11</f>
        <v>27.4</v>
      </c>
      <c r="I38" s="11">
        <f>[34]Dezembro!$C$12</f>
        <v>28.5</v>
      </c>
      <c r="J38" s="11">
        <f>[34]Dezembro!$C$13</f>
        <v>27.8</v>
      </c>
      <c r="K38" s="11">
        <f>[34]Dezembro!$C$14</f>
        <v>25.5</v>
      </c>
      <c r="L38" s="11">
        <f>[34]Dezembro!$C$15</f>
        <v>27.8</v>
      </c>
      <c r="M38" s="11">
        <f>[34]Dezembro!$C$16</f>
        <v>26.1</v>
      </c>
      <c r="N38" s="11">
        <f>[34]Dezembro!$C$17</f>
        <v>26.6</v>
      </c>
      <c r="O38" s="11">
        <f>[34]Dezembro!$C$18</f>
        <v>27.5</v>
      </c>
      <c r="P38" s="11">
        <f>[34]Dezembro!$C$19</f>
        <v>25.7</v>
      </c>
      <c r="Q38" s="11">
        <f>[34]Dezembro!$C$20</f>
        <v>25.7</v>
      </c>
      <c r="R38" s="11">
        <f>[34]Dezembro!$C$21</f>
        <v>27.5</v>
      </c>
      <c r="S38" s="11">
        <f>[34]Dezembro!$C$22</f>
        <v>28</v>
      </c>
      <c r="T38" s="11">
        <f>[34]Dezembro!$C$23</f>
        <v>28.4</v>
      </c>
      <c r="U38" s="11">
        <f>[34]Dezembro!$C$24</f>
        <v>28.1</v>
      </c>
      <c r="V38" s="11">
        <f>[34]Dezembro!$C$25</f>
        <v>28</v>
      </c>
      <c r="W38" s="11">
        <f>[34]Dezembro!$C$26</f>
        <v>26.3</v>
      </c>
      <c r="X38" s="11">
        <f>[34]Dezembro!$C$27</f>
        <v>27</v>
      </c>
      <c r="Y38" s="11">
        <f>[34]Dezembro!$C$28</f>
        <v>26.1</v>
      </c>
      <c r="Z38" s="11">
        <f>[34]Dezembro!$C$29</f>
        <v>27.4</v>
      </c>
      <c r="AA38" s="11">
        <f>[34]Dezembro!$C$30</f>
        <v>26.2</v>
      </c>
      <c r="AB38" s="11">
        <f>[34]Dezembro!$C$31</f>
        <v>28.8</v>
      </c>
      <c r="AC38" s="11">
        <f>[34]Dezembro!$C$32</f>
        <v>27.2</v>
      </c>
      <c r="AD38" s="11">
        <f>[34]Dezembro!$C$33</f>
        <v>27.4</v>
      </c>
      <c r="AE38" s="11">
        <f>[34]Dezembro!$C$34</f>
        <v>27.2</v>
      </c>
      <c r="AF38" s="11">
        <f>[34]Dezembro!$C$35</f>
        <v>24.9</v>
      </c>
      <c r="AG38" s="133">
        <f t="shared" ref="AG38" si="21">MAX(B38:AF38)</f>
        <v>28.8</v>
      </c>
      <c r="AH38" s="94">
        <f t="shared" ref="AH38" si="22">AVERAGE(B38:AF38)</f>
        <v>27.122580645161293</v>
      </c>
    </row>
    <row r="39" spans="1:39" x14ac:dyDescent="0.2">
      <c r="A39" s="58" t="s">
        <v>15</v>
      </c>
      <c r="B39" s="11">
        <f>[35]Dezembro!$C$5</f>
        <v>31.7</v>
      </c>
      <c r="C39" s="11">
        <f>[35]Dezembro!$C$6</f>
        <v>33.299999999999997</v>
      </c>
      <c r="D39" s="11">
        <f>[35]Dezembro!$C$7</f>
        <v>29</v>
      </c>
      <c r="E39" s="11">
        <f>[35]Dezembro!$C$8</f>
        <v>28.6</v>
      </c>
      <c r="F39" s="11">
        <f>[35]Dezembro!$C$9</f>
        <v>24.5</v>
      </c>
      <c r="G39" s="11">
        <f>[35]Dezembro!$C$10</f>
        <v>26.7</v>
      </c>
      <c r="H39" s="11">
        <f>[35]Dezembro!$C$11</f>
        <v>29.5</v>
      </c>
      <c r="I39" s="11">
        <f>[35]Dezembro!$C$12</f>
        <v>31.7</v>
      </c>
      <c r="J39" s="11">
        <f>[35]Dezembro!$C$13</f>
        <v>32.9</v>
      </c>
      <c r="K39" s="11">
        <f>[35]Dezembro!$C$14</f>
        <v>32.700000000000003</v>
      </c>
      <c r="L39" s="11">
        <f>[35]Dezembro!$C$15</f>
        <v>31.6</v>
      </c>
      <c r="M39" s="11">
        <f>[35]Dezembro!$C$16</f>
        <v>31.9</v>
      </c>
      <c r="N39" s="11">
        <f>[35]Dezembro!$C$17</f>
        <v>32.1</v>
      </c>
      <c r="O39" s="11">
        <f>[35]Dezembro!$C$18</f>
        <v>27.9</v>
      </c>
      <c r="P39" s="11">
        <f>[35]Dezembro!$C$19</f>
        <v>30.2</v>
      </c>
      <c r="Q39" s="11">
        <f>[35]Dezembro!$C$20</f>
        <v>30</v>
      </c>
      <c r="R39" s="11">
        <f>[35]Dezembro!$C$21</f>
        <v>31.2</v>
      </c>
      <c r="S39" s="11">
        <f>[35]Dezembro!$C$22</f>
        <v>33.299999999999997</v>
      </c>
      <c r="T39" s="11">
        <f>[35]Dezembro!$C$23</f>
        <v>33.299999999999997</v>
      </c>
      <c r="U39" s="11">
        <f>[35]Dezembro!$C$24</f>
        <v>33.6</v>
      </c>
      <c r="V39" s="11">
        <f>[35]Dezembro!$C$25</f>
        <v>28.6</v>
      </c>
      <c r="W39" s="11">
        <f>[35]Dezembro!$C$26</f>
        <v>29.9</v>
      </c>
      <c r="X39" s="11">
        <f>[35]Dezembro!$C$27</f>
        <v>31</v>
      </c>
      <c r="Y39" s="11">
        <f>[35]Dezembro!$C$28</f>
        <v>32.200000000000003</v>
      </c>
      <c r="Z39" s="11">
        <f>[35]Dezembro!$C$29</f>
        <v>30.1</v>
      </c>
      <c r="AA39" s="11">
        <f>[35]Dezembro!$C$30</f>
        <v>30.4</v>
      </c>
      <c r="AB39" s="11">
        <f>[35]Dezembro!$C$31</f>
        <v>32.1</v>
      </c>
      <c r="AC39" s="11">
        <f>[35]Dezembro!$C$32</f>
        <v>32.4</v>
      </c>
      <c r="AD39" s="11">
        <f>[35]Dezembro!$C$33</f>
        <v>28.8</v>
      </c>
      <c r="AE39" s="11">
        <f>[35]Dezembro!$C$34</f>
        <v>32</v>
      </c>
      <c r="AF39" s="11">
        <f>[35]Dezembro!$C$35</f>
        <v>27.9</v>
      </c>
      <c r="AG39" s="133">
        <f t="shared" ref="AG39:AG40" si="23">MAX(B39:AF39)</f>
        <v>33.6</v>
      </c>
      <c r="AH39" s="94">
        <f t="shared" ref="AH39:AH40" si="24">AVERAGE(B39:AF39)</f>
        <v>30.680645161290318</v>
      </c>
      <c r="AI39" s="12" t="s">
        <v>47</v>
      </c>
      <c r="AL39" t="s">
        <v>47</v>
      </c>
    </row>
    <row r="40" spans="1:39" x14ac:dyDescent="0.2">
      <c r="A40" s="58" t="s">
        <v>16</v>
      </c>
      <c r="B40" s="11" t="str">
        <f>[36]Dezembro!$C$5</f>
        <v>*</v>
      </c>
      <c r="C40" s="11" t="str">
        <f>[36]Dezembro!$C$6</f>
        <v>*</v>
      </c>
      <c r="D40" s="11" t="str">
        <f>[36]Dezembro!$C$7</f>
        <v>*</v>
      </c>
      <c r="E40" s="11">
        <f>[36]Dezembro!$C$8</f>
        <v>35.5</v>
      </c>
      <c r="F40" s="11">
        <f>[36]Dezembro!$C$9</f>
        <v>25.2</v>
      </c>
      <c r="G40" s="11">
        <f>[36]Dezembro!$C$10</f>
        <v>30.1</v>
      </c>
      <c r="H40" s="11">
        <f>[36]Dezembro!$C$11</f>
        <v>33.5</v>
      </c>
      <c r="I40" s="11">
        <f>[36]Dezembro!$C$12</f>
        <v>28.3</v>
      </c>
      <c r="J40" s="11" t="str">
        <f>[36]Dezembro!$C$13</f>
        <v>*</v>
      </c>
      <c r="K40" s="11" t="str">
        <f>[36]Dezembro!$C$14</f>
        <v>*</v>
      </c>
      <c r="L40" s="11" t="str">
        <f>[36]Dezembro!$C$15</f>
        <v>*</v>
      </c>
      <c r="M40" s="11" t="str">
        <f>[36]Dezembro!$C$16</f>
        <v>*</v>
      </c>
      <c r="N40" s="11" t="str">
        <f>[36]Dezembro!$C$17</f>
        <v>*</v>
      </c>
      <c r="O40" s="11" t="str">
        <f>[36]Dezembro!$C$18</f>
        <v>*</v>
      </c>
      <c r="P40" s="11">
        <f>[36]Dezembro!$C$19</f>
        <v>34.799999999999997</v>
      </c>
      <c r="Q40" s="11">
        <f>[36]Dezembro!$C$20</f>
        <v>35</v>
      </c>
      <c r="R40" s="11">
        <f>[36]Dezembro!$C$21</f>
        <v>34.4</v>
      </c>
      <c r="S40" s="11">
        <f>[36]Dezembro!$C$22</f>
        <v>30.7</v>
      </c>
      <c r="T40" s="11" t="str">
        <f>[36]Dezembro!$C$23</f>
        <v>*</v>
      </c>
      <c r="U40" s="11" t="str">
        <f>[36]Dezembro!$C$24</f>
        <v>*</v>
      </c>
      <c r="V40" s="11" t="str">
        <f>[36]Dezembro!$C$25</f>
        <v>*</v>
      </c>
      <c r="W40" s="11" t="str">
        <f>[36]Dezembro!$C$26</f>
        <v>*</v>
      </c>
      <c r="X40" s="11">
        <f>[36]Dezembro!$C$27</f>
        <v>37.200000000000003</v>
      </c>
      <c r="Y40" s="11">
        <f>[36]Dezembro!$C$28</f>
        <v>39.200000000000003</v>
      </c>
      <c r="Z40" s="11">
        <f>[36]Dezembro!$C$29</f>
        <v>38</v>
      </c>
      <c r="AA40" s="11">
        <f>[36]Dezembro!$C$30</f>
        <v>32.1</v>
      </c>
      <c r="AB40" s="11" t="str">
        <f>[36]Dezembro!$C$31</f>
        <v>*</v>
      </c>
      <c r="AC40" s="11" t="str">
        <f>[36]Dezembro!$C$32</f>
        <v>*</v>
      </c>
      <c r="AD40" s="11" t="str">
        <f>[36]Dezembro!$C$33</f>
        <v>*</v>
      </c>
      <c r="AE40" s="11" t="str">
        <f>[36]Dezembro!$C$34</f>
        <v>*</v>
      </c>
      <c r="AF40" s="11" t="str">
        <f>[36]Dezembro!$C$35</f>
        <v>*</v>
      </c>
      <c r="AG40" s="133">
        <f t="shared" si="23"/>
        <v>39.200000000000003</v>
      </c>
      <c r="AH40" s="94">
        <f t="shared" si="24"/>
        <v>33.384615384615387</v>
      </c>
      <c r="AK40" t="s">
        <v>47</v>
      </c>
      <c r="AL40" t="s">
        <v>47</v>
      </c>
      <c r="AM40" t="s">
        <v>47</v>
      </c>
    </row>
    <row r="41" spans="1:39" x14ac:dyDescent="0.2">
      <c r="A41" s="58" t="s">
        <v>175</v>
      </c>
      <c r="B41" s="11">
        <f>[37]Dezembro!$C$5</f>
        <v>37.299999999999997</v>
      </c>
      <c r="C41" s="11">
        <f>[37]Dezembro!$C$6</f>
        <v>35.6</v>
      </c>
      <c r="D41" s="11">
        <f>[37]Dezembro!$C$7</f>
        <v>32.4</v>
      </c>
      <c r="E41" s="11">
        <f>[37]Dezembro!$C$8</f>
        <v>33</v>
      </c>
      <c r="F41" s="11">
        <f>[37]Dezembro!$C$9</f>
        <v>27.8</v>
      </c>
      <c r="G41" s="11">
        <f>[37]Dezembro!$C$10</f>
        <v>32.4</v>
      </c>
      <c r="H41" s="11">
        <f>[37]Dezembro!$C$11</f>
        <v>32</v>
      </c>
      <c r="I41" s="11">
        <f>[37]Dezembro!$C$12</f>
        <v>32.700000000000003</v>
      </c>
      <c r="J41" s="11">
        <f>[37]Dezembro!$C$13</f>
        <v>34.700000000000003</v>
      </c>
      <c r="K41" s="11">
        <f>[37]Dezembro!$C$14</f>
        <v>36</v>
      </c>
      <c r="L41" s="11">
        <f>[37]Dezembro!$C$15</f>
        <v>32.700000000000003</v>
      </c>
      <c r="M41" s="11">
        <f>[37]Dezembro!$C$16</f>
        <v>34.200000000000003</v>
      </c>
      <c r="N41" s="11">
        <f>[37]Dezembro!$C$17</f>
        <v>32.9</v>
      </c>
      <c r="O41" s="11">
        <f>[37]Dezembro!$C$18</f>
        <v>27.6</v>
      </c>
      <c r="P41" s="11">
        <f>[37]Dezembro!$C$19</f>
        <v>35.4</v>
      </c>
      <c r="Q41" s="11">
        <f>[37]Dezembro!$C$20</f>
        <v>35.1</v>
      </c>
      <c r="R41" s="11">
        <f>[37]Dezembro!$C$21</f>
        <v>35.200000000000003</v>
      </c>
      <c r="S41" s="11">
        <f>[37]Dezembro!$C$22</f>
        <v>35.9</v>
      </c>
      <c r="T41" s="11">
        <f>[37]Dezembro!$C$23</f>
        <v>36.1</v>
      </c>
      <c r="U41" s="11">
        <f>[37]Dezembro!$C$24</f>
        <v>37.5</v>
      </c>
      <c r="V41" s="11">
        <f>[37]Dezembro!$C$25</f>
        <v>34.5</v>
      </c>
      <c r="W41" s="11">
        <f>[37]Dezembro!$C$26</f>
        <v>33.6</v>
      </c>
      <c r="X41" s="11">
        <f>[37]Dezembro!$C$27</f>
        <v>32.799999999999997</v>
      </c>
      <c r="Y41" s="11">
        <f>[37]Dezembro!$C$28</f>
        <v>34.799999999999997</v>
      </c>
      <c r="Z41" s="11">
        <f>[37]Dezembro!$C$29</f>
        <v>34.1</v>
      </c>
      <c r="AA41" s="11">
        <f>[37]Dezembro!$C$30</f>
        <v>34.4</v>
      </c>
      <c r="AB41" s="11">
        <f>[37]Dezembro!$C$31</f>
        <v>33.4</v>
      </c>
      <c r="AC41" s="11">
        <f>[37]Dezembro!$C$32</f>
        <v>33.6</v>
      </c>
      <c r="AD41" s="11">
        <f>[37]Dezembro!$C$33</f>
        <v>31.5</v>
      </c>
      <c r="AE41" s="11">
        <f>[37]Dezembro!$C$34</f>
        <v>33.700000000000003</v>
      </c>
      <c r="AF41" s="11">
        <f>[37]Dezembro!$C$35</f>
        <v>31.6</v>
      </c>
      <c r="AG41" s="133">
        <f>MAX(B41:AF41)</f>
        <v>37.5</v>
      </c>
      <c r="AH41" s="94">
        <f>AVERAGE(B41:AF41)</f>
        <v>33.693548387096776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[38]Dezembro!$C$5</f>
        <v>34.6</v>
      </c>
      <c r="C42" s="11">
        <f>[38]Dezembro!$C$6</f>
        <v>35.799999999999997</v>
      </c>
      <c r="D42" s="11">
        <f>[38]Dezembro!$C$7</f>
        <v>34.4</v>
      </c>
      <c r="E42" s="11">
        <f>[38]Dezembro!$C$8</f>
        <v>33.1</v>
      </c>
      <c r="F42" s="11">
        <f>[38]Dezembro!$C$9</f>
        <v>28.1</v>
      </c>
      <c r="G42" s="11">
        <f>[38]Dezembro!$C$10</f>
        <v>28.4</v>
      </c>
      <c r="H42" s="11">
        <f>[38]Dezembro!$C$11</f>
        <v>26</v>
      </c>
      <c r="I42" s="11">
        <f>[38]Dezembro!$C$12</f>
        <v>32.299999999999997</v>
      </c>
      <c r="J42" s="11">
        <f>[38]Dezembro!$C$13</f>
        <v>33.700000000000003</v>
      </c>
      <c r="K42" s="11">
        <f>[38]Dezembro!$C$14</f>
        <v>34.6</v>
      </c>
      <c r="L42" s="11">
        <f>[38]Dezembro!$C$15</f>
        <v>33.4</v>
      </c>
      <c r="M42" s="11">
        <f>[38]Dezembro!$C$16</f>
        <v>33.6</v>
      </c>
      <c r="N42" s="11">
        <f>[38]Dezembro!$C$17</f>
        <v>33.4</v>
      </c>
      <c r="O42" s="11">
        <f>[38]Dezembro!$C$18</f>
        <v>27.9</v>
      </c>
      <c r="P42" s="11">
        <f>[38]Dezembro!$C$19</f>
        <v>32.9</v>
      </c>
      <c r="Q42" s="11">
        <f>[38]Dezembro!$C$20</f>
        <v>33</v>
      </c>
      <c r="R42" s="11">
        <f>[38]Dezembro!$C$21</f>
        <v>32.700000000000003</v>
      </c>
      <c r="S42" s="11">
        <f>[38]Dezembro!$C$22</f>
        <v>35.299999999999997</v>
      </c>
      <c r="T42" s="11">
        <f>[38]Dezembro!$C$23</f>
        <v>35</v>
      </c>
      <c r="U42" s="11">
        <f>[38]Dezembro!$C$24</f>
        <v>35.200000000000003</v>
      </c>
      <c r="V42" s="11">
        <f>[38]Dezembro!$C$25</f>
        <v>32.6</v>
      </c>
      <c r="W42" s="11">
        <f>[38]Dezembro!$C$26</f>
        <v>33.6</v>
      </c>
      <c r="X42" s="11">
        <f>[38]Dezembro!$C$27</f>
        <v>34.4</v>
      </c>
      <c r="Y42" s="11">
        <f>[38]Dezembro!$C$28</f>
        <v>34.299999999999997</v>
      </c>
      <c r="Z42" s="11">
        <f>[38]Dezembro!$C$29</f>
        <v>32.4</v>
      </c>
      <c r="AA42" s="11">
        <f>[38]Dezembro!$C$30</f>
        <v>34</v>
      </c>
      <c r="AB42" s="11">
        <f>[38]Dezembro!$C$31</f>
        <v>35</v>
      </c>
      <c r="AC42" s="11">
        <f>[38]Dezembro!$C$32</f>
        <v>34.299999999999997</v>
      </c>
      <c r="AD42" s="11">
        <f>[38]Dezembro!$C$33</f>
        <v>32.5</v>
      </c>
      <c r="AE42" s="11">
        <f>[38]Dezembro!$C$34</f>
        <v>33.200000000000003</v>
      </c>
      <c r="AF42" s="11">
        <f>[38]Dezembro!$C$35</f>
        <v>31.9</v>
      </c>
      <c r="AG42" s="133">
        <f t="shared" ref="AG42:AG43" si="25">MAX(B42:AF42)</f>
        <v>35.799999999999997</v>
      </c>
      <c r="AH42" s="94">
        <f t="shared" ref="AH42:AH43" si="26">AVERAGE(B42:AF42)</f>
        <v>32.954838709677418</v>
      </c>
      <c r="AM42" t="s">
        <v>47</v>
      </c>
    </row>
    <row r="43" spans="1:39" x14ac:dyDescent="0.2">
      <c r="A43" s="58" t="s">
        <v>157</v>
      </c>
      <c r="B43" s="11">
        <f>[39]Dezembro!$C$5</f>
        <v>37.299999999999997</v>
      </c>
      <c r="C43" s="11">
        <f>[39]Dezembro!$C$6</f>
        <v>35.4</v>
      </c>
      <c r="D43" s="11">
        <f>[39]Dezembro!$C$7</f>
        <v>30.4</v>
      </c>
      <c r="E43" s="11">
        <f>[39]Dezembro!$C$8</f>
        <v>34.1</v>
      </c>
      <c r="F43" s="11">
        <f>[39]Dezembro!$C$9</f>
        <v>30.1</v>
      </c>
      <c r="G43" s="11">
        <f>[39]Dezembro!$C$10</f>
        <v>31.1</v>
      </c>
      <c r="H43" s="11">
        <f>[39]Dezembro!$C$11</f>
        <v>30.2</v>
      </c>
      <c r="I43" s="11">
        <f>[39]Dezembro!$C$12</f>
        <v>32.700000000000003</v>
      </c>
      <c r="J43" s="11">
        <f>[39]Dezembro!$C$13</f>
        <v>34.4</v>
      </c>
      <c r="K43" s="11">
        <f>[39]Dezembro!$C$14</f>
        <v>35.700000000000003</v>
      </c>
      <c r="L43" s="11">
        <f>[39]Dezembro!$C$15</f>
        <v>31.9</v>
      </c>
      <c r="M43" s="11">
        <f>[39]Dezembro!$C$16</f>
        <v>33.200000000000003</v>
      </c>
      <c r="N43" s="11">
        <f>[39]Dezembro!$C$17</f>
        <v>34.700000000000003</v>
      </c>
      <c r="O43" s="11">
        <f>[39]Dezembro!$C$18</f>
        <v>28.8</v>
      </c>
      <c r="P43" s="11">
        <f>[39]Dezembro!$C$19</f>
        <v>34.299999999999997</v>
      </c>
      <c r="Q43" s="11">
        <f>[39]Dezembro!$C$20</f>
        <v>35.299999999999997</v>
      </c>
      <c r="R43" s="11">
        <f>[39]Dezembro!$C$21</f>
        <v>35.200000000000003</v>
      </c>
      <c r="S43" s="11">
        <f>[39]Dezembro!$C$22</f>
        <v>36.299999999999997</v>
      </c>
      <c r="T43" s="11">
        <f>[39]Dezembro!$C$23</f>
        <v>36.200000000000003</v>
      </c>
      <c r="U43" s="11">
        <f>[39]Dezembro!$C$24</f>
        <v>35.5</v>
      </c>
      <c r="V43" s="11">
        <f>[39]Dezembro!$C$25</f>
        <v>34.799999999999997</v>
      </c>
      <c r="W43" s="11">
        <f>[39]Dezembro!$C$26</f>
        <v>33</v>
      </c>
      <c r="X43" s="11">
        <f>[39]Dezembro!$C$27</f>
        <v>33</v>
      </c>
      <c r="Y43" s="11">
        <f>[39]Dezembro!$C$28</f>
        <v>33.200000000000003</v>
      </c>
      <c r="Z43" s="11">
        <f>[39]Dezembro!$C$29</f>
        <v>32.700000000000003</v>
      </c>
      <c r="AA43" s="11">
        <f>[39]Dezembro!$C$30</f>
        <v>33.299999999999997</v>
      </c>
      <c r="AB43" s="11">
        <f>[39]Dezembro!$C$31</f>
        <v>32.5</v>
      </c>
      <c r="AC43" s="11">
        <f>[39]Dezembro!$C$32</f>
        <v>32.6</v>
      </c>
      <c r="AD43" s="11">
        <f>[39]Dezembro!$C$33</f>
        <v>32.299999999999997</v>
      </c>
      <c r="AE43" s="11">
        <f>[39]Dezembro!$C$34</f>
        <v>32.4</v>
      </c>
      <c r="AF43" s="11">
        <f>[39]Dezembro!$C$35</f>
        <v>29.2</v>
      </c>
      <c r="AG43" s="133">
        <f t="shared" si="25"/>
        <v>37.299999999999997</v>
      </c>
      <c r="AH43" s="94">
        <f t="shared" si="26"/>
        <v>33.283870967741933</v>
      </c>
      <c r="AJ43" s="12" t="s">
        <v>47</v>
      </c>
      <c r="AL43" t="s">
        <v>47</v>
      </c>
    </row>
    <row r="44" spans="1:39" x14ac:dyDescent="0.2">
      <c r="A44" s="58" t="s">
        <v>18</v>
      </c>
      <c r="B44" s="11">
        <f>[40]Dezembro!$C$5</f>
        <v>32.6</v>
      </c>
      <c r="C44" s="11">
        <f>[40]Dezembro!$C$6</f>
        <v>33.9</v>
      </c>
      <c r="D44" s="11">
        <f>[40]Dezembro!$C$7</f>
        <v>35</v>
      </c>
      <c r="E44" s="11">
        <f>[40]Dezembro!$C$8</f>
        <v>34.1</v>
      </c>
      <c r="F44" s="11">
        <f>[40]Dezembro!$C$9</f>
        <v>25.8</v>
      </c>
      <c r="G44" s="11">
        <f>[40]Dezembro!$C$10</f>
        <v>28.9</v>
      </c>
      <c r="H44" s="11">
        <f>[40]Dezembro!$C$11</f>
        <v>30.4</v>
      </c>
      <c r="I44" s="11">
        <f>[40]Dezembro!$C$12</f>
        <v>32.299999999999997</v>
      </c>
      <c r="J44" s="11">
        <f>[40]Dezembro!$C$13</f>
        <v>33.299999999999997</v>
      </c>
      <c r="K44" s="11">
        <f>[40]Dezembro!$C$14</f>
        <v>33.9</v>
      </c>
      <c r="L44" s="11">
        <f>[40]Dezembro!$C$15</f>
        <v>31</v>
      </c>
      <c r="M44" s="11">
        <f>[40]Dezembro!$C$16</f>
        <v>31.3</v>
      </c>
      <c r="N44" s="11">
        <f>[40]Dezembro!$C$17</f>
        <v>33.5</v>
      </c>
      <c r="O44" s="11">
        <f>[40]Dezembro!$C$18</f>
        <v>30.1</v>
      </c>
      <c r="P44" s="11" t="str">
        <f>[40]Dezembro!$C$19</f>
        <v>*</v>
      </c>
      <c r="Q44" s="11">
        <f>[40]Dezembro!$C$20</f>
        <v>33.9</v>
      </c>
      <c r="R44" s="11">
        <f>[40]Dezembro!$C$21</f>
        <v>26.9</v>
      </c>
      <c r="S44" s="11">
        <f>[40]Dezembro!$C$22</f>
        <v>34.6</v>
      </c>
      <c r="T44" s="11">
        <f>[40]Dezembro!$C$23</f>
        <v>26.9</v>
      </c>
      <c r="U44" s="11">
        <f>[40]Dezembro!$C$24</f>
        <v>36.799999999999997</v>
      </c>
      <c r="V44" s="11">
        <f>[40]Dezembro!$C$25</f>
        <v>26.9</v>
      </c>
      <c r="W44" s="11">
        <f>[40]Dezembro!$C$26</f>
        <v>31.9</v>
      </c>
      <c r="X44" s="11" t="str">
        <f>[40]Dezembro!$C$27</f>
        <v>*</v>
      </c>
      <c r="Y44" s="11" t="str">
        <f>[40]Dezembro!$C$28</f>
        <v>*</v>
      </c>
      <c r="Z44" s="11">
        <f>[40]Dezembro!$C$29</f>
        <v>33.200000000000003</v>
      </c>
      <c r="AA44" s="11">
        <f>[40]Dezembro!$C$30</f>
        <v>33.1</v>
      </c>
      <c r="AB44" s="11">
        <f>[40]Dezembro!$C$31</f>
        <v>29.5</v>
      </c>
      <c r="AC44" s="11">
        <f>[40]Dezembro!$C$32</f>
        <v>31.5</v>
      </c>
      <c r="AD44" s="11">
        <f>[40]Dezembro!$C$33</f>
        <v>31</v>
      </c>
      <c r="AE44" s="11">
        <f>[40]Dezembro!$C$34</f>
        <v>30.2</v>
      </c>
      <c r="AF44" s="11">
        <f>[40]Dezembro!$C$35</f>
        <v>29.2</v>
      </c>
      <c r="AG44" s="133">
        <f t="shared" ref="AG44" si="27">MAX(B44:AF44)</f>
        <v>36.799999999999997</v>
      </c>
      <c r="AH44" s="94">
        <f t="shared" ref="AH44" si="28">AVERAGE(B44:AF44)</f>
        <v>31.489285714285717</v>
      </c>
      <c r="AJ44" s="12" t="s">
        <v>47</v>
      </c>
      <c r="AL44" t="s">
        <v>47</v>
      </c>
    </row>
    <row r="45" spans="1:39" x14ac:dyDescent="0.2">
      <c r="A45" s="58" t="s">
        <v>162</v>
      </c>
      <c r="B45" s="11" t="str">
        <f>[41]Dezembro!$C$5</f>
        <v>*</v>
      </c>
      <c r="C45" s="11" t="str">
        <f>[41]Dezembro!$C$6</f>
        <v>*</v>
      </c>
      <c r="D45" s="11" t="str">
        <f>[41]Dezembro!$C$7</f>
        <v>*</v>
      </c>
      <c r="E45" s="11" t="str">
        <f>[41]Dezembro!$C$8</f>
        <v>*</v>
      </c>
      <c r="F45" s="11" t="str">
        <f>[41]Dezembro!$C$9</f>
        <v>*</v>
      </c>
      <c r="G45" s="11" t="str">
        <f>[41]Dezembro!$C$10</f>
        <v>*</v>
      </c>
      <c r="H45" s="11" t="str">
        <f>[41]Dezembro!$C$11</f>
        <v>*</v>
      </c>
      <c r="I45" s="11" t="str">
        <f>[41]Dezembro!$C$12</f>
        <v>*</v>
      </c>
      <c r="J45" s="11" t="str">
        <f>[41]Dezembro!$C$13</f>
        <v>*</v>
      </c>
      <c r="K45" s="11" t="str">
        <f>[41]Dezembro!$C$14</f>
        <v>*</v>
      </c>
      <c r="L45" s="11" t="str">
        <f>[41]Dezembro!$C$15</f>
        <v>*</v>
      </c>
      <c r="M45" s="11" t="str">
        <f>[41]Dezembro!$C$16</f>
        <v>*</v>
      </c>
      <c r="N45" s="11" t="str">
        <f>[41]Dezembro!$C$17</f>
        <v>*</v>
      </c>
      <c r="O45" s="11" t="str">
        <f>[41]Dezembro!$C$18</f>
        <v>*</v>
      </c>
      <c r="P45" s="11" t="str">
        <f>[41]Dezembro!$C$19</f>
        <v>*</v>
      </c>
      <c r="Q45" s="11" t="str">
        <f>[41]Dezembro!$C$20</f>
        <v>*</v>
      </c>
      <c r="R45" s="11" t="str">
        <f>[41]Dezembro!$C$21</f>
        <v>*</v>
      </c>
      <c r="S45" s="11" t="str">
        <f>[41]Dezembro!$C$22</f>
        <v>*</v>
      </c>
      <c r="T45" s="11" t="str">
        <f>[41]Dezembro!$C$23</f>
        <v>*</v>
      </c>
      <c r="U45" s="11" t="str">
        <f>[41]Dezembro!$C$24</f>
        <v>*</v>
      </c>
      <c r="V45" s="11" t="str">
        <f>[41]Dezembro!$C$25</f>
        <v>*</v>
      </c>
      <c r="W45" s="11" t="str">
        <f>[41]Dezembro!$C$26</f>
        <v>*</v>
      </c>
      <c r="X45" s="11" t="str">
        <f>[41]Dezembro!$C$27</f>
        <v>*</v>
      </c>
      <c r="Y45" s="11" t="str">
        <f>[41]Dezembro!$C$28</f>
        <v>*</v>
      </c>
      <c r="Z45" s="11" t="str">
        <f>[41]Dezembro!$C$29</f>
        <v>*</v>
      </c>
      <c r="AA45" s="11" t="str">
        <f>[41]Dezembro!$C$30</f>
        <v>*</v>
      </c>
      <c r="AB45" s="11" t="str">
        <f>[41]Dezembro!$C$31</f>
        <v>*</v>
      </c>
      <c r="AC45" s="11" t="str">
        <f>[41]Dezembro!$C$32</f>
        <v>*</v>
      </c>
      <c r="AD45" s="11" t="str">
        <f>[41]Dezembro!$C$33</f>
        <v>*</v>
      </c>
      <c r="AE45" s="11" t="str">
        <f>[41]Dezembro!$C$34</f>
        <v>*</v>
      </c>
      <c r="AF45" s="11" t="str">
        <f>[41]Dezembro!$C$35</f>
        <v>*</v>
      </c>
      <c r="AG45" s="133" t="s">
        <v>226</v>
      </c>
      <c r="AH45" s="94" t="s">
        <v>226</v>
      </c>
      <c r="AL45" t="s">
        <v>47</v>
      </c>
    </row>
    <row r="46" spans="1:39" x14ac:dyDescent="0.2">
      <c r="A46" s="58" t="s">
        <v>19</v>
      </c>
      <c r="B46" s="11">
        <f>[42]Dezembro!$C$5</f>
        <v>30.6</v>
      </c>
      <c r="C46" s="11">
        <f>[42]Dezembro!$C$6</f>
        <v>32.200000000000003</v>
      </c>
      <c r="D46" s="11">
        <f>[42]Dezembro!$C$7</f>
        <v>26.1</v>
      </c>
      <c r="E46" s="11">
        <f>[42]Dezembro!$C$8</f>
        <v>23.3</v>
      </c>
      <c r="F46" s="11">
        <f>[42]Dezembro!$C$9</f>
        <v>23.1</v>
      </c>
      <c r="G46" s="11">
        <f>[42]Dezembro!$C$10</f>
        <v>27.5</v>
      </c>
      <c r="H46" s="11">
        <f>[42]Dezembro!$C$11</f>
        <v>30.8</v>
      </c>
      <c r="I46" s="11">
        <f>[42]Dezembro!$C$12</f>
        <v>33.1</v>
      </c>
      <c r="J46" s="11">
        <f>[42]Dezembro!$C$13</f>
        <v>33.200000000000003</v>
      </c>
      <c r="K46" s="11">
        <f>[42]Dezembro!$C$14</f>
        <v>33.6</v>
      </c>
      <c r="L46" s="11">
        <f>[42]Dezembro!$C$15</f>
        <v>33</v>
      </c>
      <c r="M46" s="11">
        <f>[42]Dezembro!$C$16</f>
        <v>33.799999999999997</v>
      </c>
      <c r="N46" s="11">
        <f>[42]Dezembro!$C$17</f>
        <v>34</v>
      </c>
      <c r="O46" s="11">
        <f>[42]Dezembro!$C$18</f>
        <v>28.9</v>
      </c>
      <c r="P46" s="11">
        <f>[42]Dezembro!$C$19</f>
        <v>31.9</v>
      </c>
      <c r="Q46" s="11">
        <f>[42]Dezembro!$C$20</f>
        <v>27</v>
      </c>
      <c r="R46" s="11">
        <f>[42]Dezembro!$C$21</f>
        <v>28.7</v>
      </c>
      <c r="S46" s="11">
        <f>[42]Dezembro!$C$22</f>
        <v>34</v>
      </c>
      <c r="T46" s="11">
        <f>[42]Dezembro!$C$23</f>
        <v>34.299999999999997</v>
      </c>
      <c r="U46" s="11">
        <f>[42]Dezembro!$C$24</f>
        <v>32.1</v>
      </c>
      <c r="V46" s="11">
        <f>[42]Dezembro!$C$25</f>
        <v>26.8</v>
      </c>
      <c r="W46" s="11">
        <f>[42]Dezembro!$C$26</f>
        <v>31.8</v>
      </c>
      <c r="X46" s="11">
        <f>[42]Dezembro!$C$27</f>
        <v>32.5</v>
      </c>
      <c r="Y46" s="11">
        <f>[42]Dezembro!$C$28</f>
        <v>33.299999999999997</v>
      </c>
      <c r="Z46" s="11">
        <f>[42]Dezembro!$C$29</f>
        <v>30.7</v>
      </c>
      <c r="AA46" s="11">
        <f>[42]Dezembro!$C$30</f>
        <v>32.5</v>
      </c>
      <c r="AB46" s="11">
        <f>[42]Dezembro!$C$31</f>
        <v>34.6</v>
      </c>
      <c r="AC46" s="11">
        <f>[42]Dezembro!$C$32</f>
        <v>30.5</v>
      </c>
      <c r="AD46" s="11">
        <f>[42]Dezembro!$C$33</f>
        <v>30.9</v>
      </c>
      <c r="AE46" s="11">
        <f>[42]Dezembro!$C$34</f>
        <v>33.5</v>
      </c>
      <c r="AF46" s="11">
        <f>[42]Dezembro!$C$35</f>
        <v>27.4</v>
      </c>
      <c r="AG46" s="133">
        <f t="shared" ref="AG46:AG47" si="29">MAX(B46:AF46)</f>
        <v>34.6</v>
      </c>
      <c r="AH46" s="94">
        <f t="shared" ref="AH46:AH47" si="30">AVERAGE(B46:AF46)</f>
        <v>30.829032258064512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8" t="s">
        <v>31</v>
      </c>
      <c r="B47" s="11">
        <f>[43]Dezembro!$C$5</f>
        <v>35.6</v>
      </c>
      <c r="C47" s="11">
        <f>[43]Dezembro!$C$6</f>
        <v>36.200000000000003</v>
      </c>
      <c r="D47" s="11">
        <f>[43]Dezembro!$C$7</f>
        <v>37.1</v>
      </c>
      <c r="E47" s="11">
        <f>[43]Dezembro!$C$8</f>
        <v>35.4</v>
      </c>
      <c r="F47" s="11">
        <f>[43]Dezembro!$C$9</f>
        <v>26.6</v>
      </c>
      <c r="G47" s="11">
        <f>[43]Dezembro!$C$10</f>
        <v>30.5</v>
      </c>
      <c r="H47" s="11">
        <f>[43]Dezembro!$C$11</f>
        <v>27.6</v>
      </c>
      <c r="I47" s="11">
        <f>[43]Dezembro!$C$12</f>
        <v>32.1</v>
      </c>
      <c r="J47" s="11">
        <f>[43]Dezembro!$C$13</f>
        <v>34.1</v>
      </c>
      <c r="K47" s="11">
        <f>[43]Dezembro!$C$14</f>
        <v>34.5</v>
      </c>
      <c r="L47" s="11">
        <f>[43]Dezembro!$C$15</f>
        <v>32.299999999999997</v>
      </c>
      <c r="M47" s="11">
        <f>[43]Dezembro!$C$16</f>
        <v>33.4</v>
      </c>
      <c r="N47" s="11">
        <f>[43]Dezembro!$C$17</f>
        <v>33.799999999999997</v>
      </c>
      <c r="O47" s="11">
        <f>[43]Dezembro!$C$18</f>
        <v>28.2</v>
      </c>
      <c r="P47" s="11">
        <f>[43]Dezembro!$C$19</f>
        <v>32.9</v>
      </c>
      <c r="Q47" s="11">
        <f>[43]Dezembro!$C$20</f>
        <v>33.6</v>
      </c>
      <c r="R47" s="11">
        <f>[43]Dezembro!$C$21</f>
        <v>34.700000000000003</v>
      </c>
      <c r="S47" s="11">
        <f>[43]Dezembro!$C$22</f>
        <v>36.1</v>
      </c>
      <c r="T47" s="11">
        <f>[43]Dezembro!$C$23</f>
        <v>35.5</v>
      </c>
      <c r="U47" s="11">
        <f>[43]Dezembro!$C$24</f>
        <v>35.700000000000003</v>
      </c>
      <c r="V47" s="11">
        <f>[43]Dezembro!$C$25</f>
        <v>34.200000000000003</v>
      </c>
      <c r="W47" s="11">
        <f>[43]Dezembro!$C$26</f>
        <v>31.7</v>
      </c>
      <c r="X47" s="11">
        <f>[43]Dezembro!$C$27</f>
        <v>34.1</v>
      </c>
      <c r="Y47" s="11">
        <f>[43]Dezembro!$C$28</f>
        <v>35.200000000000003</v>
      </c>
      <c r="Z47" s="11">
        <f>[43]Dezembro!$C$29</f>
        <v>34.1</v>
      </c>
      <c r="AA47" s="11">
        <f>[43]Dezembro!$C$30</f>
        <v>34.200000000000003</v>
      </c>
      <c r="AB47" s="11">
        <f>[43]Dezembro!$C$31</f>
        <v>33.4</v>
      </c>
      <c r="AC47" s="11">
        <f>[43]Dezembro!$C$32</f>
        <v>34.4</v>
      </c>
      <c r="AD47" s="11">
        <f>[43]Dezembro!$C$33</f>
        <v>32.700000000000003</v>
      </c>
      <c r="AE47" s="11">
        <f>[43]Dezembro!$C$34</f>
        <v>33.700000000000003</v>
      </c>
      <c r="AF47" s="11">
        <f>[43]Dezembro!$C$35</f>
        <v>31.3</v>
      </c>
      <c r="AG47" s="133">
        <f t="shared" si="29"/>
        <v>37.1</v>
      </c>
      <c r="AH47" s="94">
        <f t="shared" si="30"/>
        <v>33.383870967741949</v>
      </c>
      <c r="AJ47" s="12" t="s">
        <v>47</v>
      </c>
      <c r="AK47" t="s">
        <v>47</v>
      </c>
      <c r="AL47" t="s">
        <v>47</v>
      </c>
    </row>
    <row r="48" spans="1:39" x14ac:dyDescent="0.2">
      <c r="A48" s="58" t="s">
        <v>44</v>
      </c>
      <c r="B48" s="11" t="str">
        <f>[44]Dezembro!$C$5</f>
        <v>*</v>
      </c>
      <c r="C48" s="11" t="str">
        <f>[44]Dezembro!$C$6</f>
        <v>*</v>
      </c>
      <c r="D48" s="11" t="str">
        <f>[44]Dezembro!$C$7</f>
        <v>*</v>
      </c>
      <c r="E48" s="11" t="str">
        <f>[44]Dezembro!$C$8</f>
        <v>*</v>
      </c>
      <c r="F48" s="11" t="str">
        <f>[44]Dezembro!$C$9</f>
        <v>*</v>
      </c>
      <c r="G48" s="11" t="str">
        <f>[44]Dezembro!$C$10</f>
        <v>*</v>
      </c>
      <c r="H48" s="11" t="str">
        <f>[44]Dezembro!$C$11</f>
        <v>*</v>
      </c>
      <c r="I48" s="11" t="str">
        <f>[44]Dezembro!$C$12</f>
        <v>*</v>
      </c>
      <c r="J48" s="11" t="str">
        <f>[44]Dezembro!$C$13</f>
        <v>*</v>
      </c>
      <c r="K48" s="11" t="str">
        <f>[44]Dezembro!$C$14</f>
        <v>*</v>
      </c>
      <c r="L48" s="11" t="str">
        <f>[44]Dezembro!$C$15</f>
        <v>*</v>
      </c>
      <c r="M48" s="11" t="str">
        <f>[44]Dezembro!$C$16</f>
        <v>*</v>
      </c>
      <c r="N48" s="11" t="str">
        <f>[44]Dezembro!$C$17</f>
        <v>*</v>
      </c>
      <c r="O48" s="11" t="str">
        <f>[44]Dezembro!$C$18</f>
        <v>*</v>
      </c>
      <c r="P48" s="11" t="str">
        <f>[44]Dezembro!$C$19</f>
        <v>*</v>
      </c>
      <c r="Q48" s="11" t="str">
        <f>[44]Dezembro!$C$20</f>
        <v>*</v>
      </c>
      <c r="R48" s="11" t="str">
        <f>[44]Dezembro!$C$21</f>
        <v>*</v>
      </c>
      <c r="S48" s="11" t="str">
        <f>[44]Dezembro!$C$22</f>
        <v>*</v>
      </c>
      <c r="T48" s="11" t="str">
        <f>[44]Dezembro!$C$23</f>
        <v>*</v>
      </c>
      <c r="U48" s="11" t="str">
        <f>[44]Dezembro!$C$24</f>
        <v>*</v>
      </c>
      <c r="V48" s="11" t="str">
        <f>[44]Dezembro!$C$25</f>
        <v>*</v>
      </c>
      <c r="W48" s="11" t="str">
        <f>[44]Dezembro!$C$26</f>
        <v>*</v>
      </c>
      <c r="X48" s="11" t="str">
        <f>[44]Dezembro!$C$27</f>
        <v>*</v>
      </c>
      <c r="Y48" s="11" t="str">
        <f>[44]Dezembro!$C$28</f>
        <v>*</v>
      </c>
      <c r="Z48" s="11" t="str">
        <f>[44]Dezembro!$C$29</f>
        <v>*</v>
      </c>
      <c r="AA48" s="11" t="str">
        <f>[44]Dezembro!$C$30</f>
        <v>*</v>
      </c>
      <c r="AB48" s="11" t="str">
        <f>[44]Dezembro!$C$31</f>
        <v>*</v>
      </c>
      <c r="AC48" s="11" t="str">
        <f>[44]Dezembro!$C$32</f>
        <v>*</v>
      </c>
      <c r="AD48" s="11" t="str">
        <f>[44]Dezembro!$C$33</f>
        <v>*</v>
      </c>
      <c r="AE48" s="11" t="str">
        <f>[44]Dezembro!$C$34</f>
        <v>*</v>
      </c>
      <c r="AF48" s="11" t="str">
        <f>[44]Dezembro!$C$35</f>
        <v>*</v>
      </c>
      <c r="AG48" s="133" t="s">
        <v>226</v>
      </c>
      <c r="AH48" s="94" t="s">
        <v>226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x14ac:dyDescent="0.2">
      <c r="A49" s="58" t="s">
        <v>20</v>
      </c>
      <c r="B49" s="11" t="str">
        <f>[45]Dezembro!$C$5</f>
        <v>*</v>
      </c>
      <c r="C49" s="11">
        <f>[45]Dezembro!$C$6</f>
        <v>34.299999999999997</v>
      </c>
      <c r="D49" s="11">
        <f>[45]Dezembro!$C$7</f>
        <v>33.4</v>
      </c>
      <c r="E49" s="11">
        <f>[45]Dezembro!$C$8</f>
        <v>35.799999999999997</v>
      </c>
      <c r="F49" s="11">
        <f>[45]Dezembro!$C$9</f>
        <v>33.4</v>
      </c>
      <c r="G49" s="11">
        <f>[45]Dezembro!$C$10</f>
        <v>31.9</v>
      </c>
      <c r="H49" s="11">
        <f>[45]Dezembro!$C$11</f>
        <v>31</v>
      </c>
      <c r="I49" s="11">
        <f>[45]Dezembro!$C$12</f>
        <v>32.9</v>
      </c>
      <c r="J49" s="11">
        <f>[45]Dezembro!$C$13</f>
        <v>35.200000000000003</v>
      </c>
      <c r="K49" s="11">
        <f>[45]Dezembro!$C$14</f>
        <v>36.1</v>
      </c>
      <c r="L49" s="11">
        <f>[45]Dezembro!$C$15</f>
        <v>29</v>
      </c>
      <c r="M49" s="11">
        <f>[45]Dezembro!$C$16</f>
        <v>31.4</v>
      </c>
      <c r="N49" s="11">
        <f>[45]Dezembro!$C$17</f>
        <v>34.299999999999997</v>
      </c>
      <c r="O49" s="11">
        <f>[45]Dezembro!$C$18</f>
        <v>32.799999999999997</v>
      </c>
      <c r="P49" s="11">
        <f>[45]Dezembro!$C$19</f>
        <v>34.200000000000003</v>
      </c>
      <c r="Q49" s="11">
        <f>[45]Dezembro!$C$20</f>
        <v>35.1</v>
      </c>
      <c r="R49" s="11">
        <f>[45]Dezembro!$C$21</f>
        <v>35.799999999999997</v>
      </c>
      <c r="S49" s="11">
        <f>[45]Dezembro!$C$22</f>
        <v>35.6</v>
      </c>
      <c r="T49" s="11">
        <f>[45]Dezembro!$C$23</f>
        <v>36.799999999999997</v>
      </c>
      <c r="U49" s="11">
        <f>[45]Dezembro!$C$24</f>
        <v>35.9</v>
      </c>
      <c r="V49" s="11">
        <f>[45]Dezembro!$C$25</f>
        <v>36.4</v>
      </c>
      <c r="W49" s="11">
        <f>[45]Dezembro!$C$26</f>
        <v>34.5</v>
      </c>
      <c r="X49" s="11">
        <f>[45]Dezembro!$C$27</f>
        <v>34.6</v>
      </c>
      <c r="Y49" s="11">
        <f>[45]Dezembro!$C$28</f>
        <v>34.700000000000003</v>
      </c>
      <c r="Z49" s="11">
        <f>[45]Dezembro!$C$29</f>
        <v>34.299999999999997</v>
      </c>
      <c r="AA49" s="11">
        <f>[45]Dezembro!$C$30</f>
        <v>35.4</v>
      </c>
      <c r="AB49" s="11">
        <f>[45]Dezembro!$C$31</f>
        <v>33.299999999999997</v>
      </c>
      <c r="AC49" s="11">
        <f>[45]Dezembro!$C$32</f>
        <v>30.3</v>
      </c>
      <c r="AD49" s="11">
        <f>[45]Dezembro!$C$33</f>
        <v>33.700000000000003</v>
      </c>
      <c r="AE49" s="11">
        <f>[45]Dezembro!$C$34</f>
        <v>33.700000000000003</v>
      </c>
      <c r="AF49" s="11">
        <f>[45]Dezembro!$C$35</f>
        <v>31.8</v>
      </c>
      <c r="AG49" s="133">
        <f>MAX(B49:AF49)</f>
        <v>36.799999999999997</v>
      </c>
      <c r="AH49" s="94">
        <f>AVERAGE(B49:AF49)</f>
        <v>33.919999999999995</v>
      </c>
      <c r="AL49" t="s">
        <v>47</v>
      </c>
    </row>
    <row r="50" spans="1:39" s="5" customFormat="1" ht="17.100000000000001" customHeight="1" x14ac:dyDescent="0.2">
      <c r="A50" s="59" t="s">
        <v>33</v>
      </c>
      <c r="B50" s="13">
        <f t="shared" ref="B50:AG50" si="31">MAX(B5:B49)</f>
        <v>37.799999999999997</v>
      </c>
      <c r="C50" s="13">
        <f t="shared" si="31"/>
        <v>37.700000000000003</v>
      </c>
      <c r="D50" s="13">
        <f t="shared" si="31"/>
        <v>37.200000000000003</v>
      </c>
      <c r="E50" s="13">
        <f t="shared" si="31"/>
        <v>36.9</v>
      </c>
      <c r="F50" s="13">
        <f t="shared" si="31"/>
        <v>33.4</v>
      </c>
      <c r="G50" s="13">
        <f t="shared" si="31"/>
        <v>34.4</v>
      </c>
      <c r="H50" s="13">
        <f t="shared" si="31"/>
        <v>33.799999999999997</v>
      </c>
      <c r="I50" s="13">
        <f t="shared" si="31"/>
        <v>35.200000000000003</v>
      </c>
      <c r="J50" s="13">
        <f t="shared" si="31"/>
        <v>36.9</v>
      </c>
      <c r="K50" s="13">
        <f t="shared" si="31"/>
        <v>38</v>
      </c>
      <c r="L50" s="13">
        <f t="shared" si="31"/>
        <v>34.799999999999997</v>
      </c>
      <c r="M50" s="13">
        <f t="shared" si="31"/>
        <v>35.299999999999997</v>
      </c>
      <c r="N50" s="13">
        <f t="shared" si="31"/>
        <v>36.799999999999997</v>
      </c>
      <c r="O50" s="13">
        <f t="shared" si="31"/>
        <v>33.5</v>
      </c>
      <c r="P50" s="13">
        <f t="shared" si="31"/>
        <v>36.700000000000003</v>
      </c>
      <c r="Q50" s="13">
        <f t="shared" si="31"/>
        <v>38.4</v>
      </c>
      <c r="R50" s="13">
        <f t="shared" si="31"/>
        <v>37.799999999999997</v>
      </c>
      <c r="S50" s="13">
        <f t="shared" si="31"/>
        <v>38.1</v>
      </c>
      <c r="T50" s="13">
        <f t="shared" si="31"/>
        <v>38.6</v>
      </c>
      <c r="U50" s="13">
        <f t="shared" si="31"/>
        <v>38.700000000000003</v>
      </c>
      <c r="V50" s="13">
        <f t="shared" si="31"/>
        <v>37</v>
      </c>
      <c r="W50" s="13">
        <f t="shared" si="31"/>
        <v>35</v>
      </c>
      <c r="X50" s="13">
        <f t="shared" si="31"/>
        <v>37.200000000000003</v>
      </c>
      <c r="Y50" s="13">
        <f t="shared" si="31"/>
        <v>39.200000000000003</v>
      </c>
      <c r="Z50" s="13">
        <f t="shared" si="31"/>
        <v>38</v>
      </c>
      <c r="AA50" s="13">
        <f t="shared" si="31"/>
        <v>36.1</v>
      </c>
      <c r="AB50" s="13">
        <f t="shared" si="31"/>
        <v>36.6</v>
      </c>
      <c r="AC50" s="13">
        <f t="shared" si="31"/>
        <v>35.5</v>
      </c>
      <c r="AD50" s="13">
        <f t="shared" si="31"/>
        <v>35.4</v>
      </c>
      <c r="AE50" s="13">
        <f t="shared" si="31"/>
        <v>35.1</v>
      </c>
      <c r="AF50" s="13">
        <f t="shared" si="31"/>
        <v>33.1</v>
      </c>
      <c r="AG50" s="15">
        <f t="shared" si="31"/>
        <v>39.200000000000003</v>
      </c>
      <c r="AH50" s="94">
        <f>AVERAGE(AH5:AH49)</f>
        <v>32.528869283941866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  <c r="AK51" t="s">
        <v>47</v>
      </c>
      <c r="AL51" t="s">
        <v>47</v>
      </c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8" t="s">
        <v>97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9" t="s">
        <v>98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J55" s="12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9" x14ac:dyDescent="0.2">
      <c r="AH58" s="1"/>
      <c r="AM58" t="s">
        <v>47</v>
      </c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40" x14ac:dyDescent="0.2">
      <c r="S66" s="2" t="s">
        <v>47</v>
      </c>
    </row>
    <row r="67" spans="19:40" x14ac:dyDescent="0.2">
      <c r="U67" s="2" t="s">
        <v>47</v>
      </c>
      <c r="AG67" s="7" t="s">
        <v>47</v>
      </c>
    </row>
    <row r="71" spans="19:40" x14ac:dyDescent="0.2">
      <c r="AN71" s="12" t="s">
        <v>47</v>
      </c>
    </row>
    <row r="82" spans="37:37" x14ac:dyDescent="0.2">
      <c r="AK82" s="12" t="s">
        <v>47</v>
      </c>
    </row>
  </sheetData>
  <sheetProtection password="C6EC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2"/>
  <sheetViews>
    <sheetView zoomScale="90" zoomScaleNormal="90" workbookViewId="0">
      <selection activeCell="AL74" sqref="AL74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56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8"/>
    </row>
    <row r="2" spans="1:36" s="4" customFormat="1" ht="20.100000000000001" customHeight="1" x14ac:dyDescent="0.2">
      <c r="A2" s="159" t="s">
        <v>21</v>
      </c>
      <c r="B2" s="153" t="s">
        <v>235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69"/>
      <c r="AF2" s="154"/>
      <c r="AG2" s="154"/>
      <c r="AH2" s="155"/>
    </row>
    <row r="3" spans="1:36" s="5" customFormat="1" ht="20.100000000000001" customHeight="1" x14ac:dyDescent="0.2">
      <c r="A3" s="15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68">
        <f t="shared" si="0"/>
        <v>29</v>
      </c>
      <c r="AE3" s="170">
        <v>30</v>
      </c>
      <c r="AF3" s="170">
        <v>31</v>
      </c>
      <c r="AG3" s="46" t="s">
        <v>38</v>
      </c>
      <c r="AH3" s="60" t="s">
        <v>36</v>
      </c>
    </row>
    <row r="4" spans="1:36" s="5" customFormat="1" ht="20.100000000000001" customHeigh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68"/>
      <c r="AE4" s="170"/>
      <c r="AF4" s="170"/>
      <c r="AG4" s="46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[1]Dezembro!$D$5</f>
        <v>23</v>
      </c>
      <c r="C5" s="129">
        <f>[1]Dezembro!$D$6</f>
        <v>22.3</v>
      </c>
      <c r="D5" s="129">
        <f>[1]Dezembro!$D$7</f>
        <v>21.1</v>
      </c>
      <c r="E5" s="129">
        <f>[1]Dezembro!$D$8</f>
        <v>21</v>
      </c>
      <c r="F5" s="129">
        <f>[1]Dezembro!$D$9</f>
        <v>22.8</v>
      </c>
      <c r="G5" s="129">
        <f>[1]Dezembro!$D$10</f>
        <v>22.1</v>
      </c>
      <c r="H5" s="129">
        <f>[1]Dezembro!$D$11</f>
        <v>23.6</v>
      </c>
      <c r="I5" s="129">
        <f>[1]Dezembro!$D$12</f>
        <v>23.2</v>
      </c>
      <c r="J5" s="129">
        <f>[1]Dezembro!$D$13</f>
        <v>19.8</v>
      </c>
      <c r="K5" s="129">
        <f>[1]Dezembro!$D$14</f>
        <v>20.6</v>
      </c>
      <c r="L5" s="129">
        <f>[1]Dezembro!$D$15</f>
        <v>21.5</v>
      </c>
      <c r="M5" s="129">
        <f>[1]Dezembro!$D$16</f>
        <v>21.2</v>
      </c>
      <c r="N5" s="129">
        <f>[1]Dezembro!$D$17</f>
        <v>22</v>
      </c>
      <c r="O5" s="129">
        <f>[1]Dezembro!$D$18</f>
        <v>22.2</v>
      </c>
      <c r="P5" s="129">
        <f>[1]Dezembro!$D$19</f>
        <v>21.5</v>
      </c>
      <c r="Q5" s="129">
        <f>[1]Dezembro!$D$20</f>
        <v>21.4</v>
      </c>
      <c r="R5" s="129">
        <f>[1]Dezembro!$D$21</f>
        <v>21.8</v>
      </c>
      <c r="S5" s="129">
        <f>[1]Dezembro!$D$22</f>
        <v>23.1</v>
      </c>
      <c r="T5" s="129">
        <f>[1]Dezembro!$D$23</f>
        <v>23.8</v>
      </c>
      <c r="U5" s="129">
        <f>[1]Dezembro!$D$24</f>
        <v>23.2</v>
      </c>
      <c r="V5" s="129">
        <f>[1]Dezembro!$D$25</f>
        <v>23.9</v>
      </c>
      <c r="W5" s="129">
        <f>[1]Dezembro!$D$26</f>
        <v>23.2</v>
      </c>
      <c r="X5" s="129">
        <f>[1]Dezembro!$D$27</f>
        <v>23.7</v>
      </c>
      <c r="Y5" s="129">
        <f>[1]Dezembro!$D$28</f>
        <v>23.4</v>
      </c>
      <c r="Z5" s="129">
        <f>[1]Dezembro!$D$29</f>
        <v>22.1</v>
      </c>
      <c r="AA5" s="129">
        <f>[1]Dezembro!$D$30</f>
        <v>21.7</v>
      </c>
      <c r="AB5" s="129">
        <f>[1]Dezembro!$D$31</f>
        <v>23.2</v>
      </c>
      <c r="AC5" s="129">
        <f>[1]Dezembro!$D$32</f>
        <v>22.9</v>
      </c>
      <c r="AD5" s="129">
        <f>[1]Dezembro!$D$33</f>
        <v>22.6</v>
      </c>
      <c r="AE5" s="129">
        <f>[1]Dezembro!$D$34</f>
        <v>21.9</v>
      </c>
      <c r="AF5" s="129">
        <f>[1]Dezembro!$D$35</f>
        <v>23.4</v>
      </c>
      <c r="AG5" s="15">
        <f t="shared" ref="AG5" si="1">MIN(B5:AF5)</f>
        <v>19.8</v>
      </c>
      <c r="AH5" s="94">
        <f t="shared" ref="AH5" si="2">AVERAGE(B5:AF5)</f>
        <v>22.361290322580647</v>
      </c>
    </row>
    <row r="6" spans="1:36" x14ac:dyDescent="0.2">
      <c r="A6" s="58" t="s">
        <v>0</v>
      </c>
      <c r="B6" s="11" t="str">
        <f>[2]Dezembro!$D$5</f>
        <v>*</v>
      </c>
      <c r="C6" s="11" t="str">
        <f>[2]Dezembro!$D$6</f>
        <v>*</v>
      </c>
      <c r="D6" s="11" t="str">
        <f>[2]Dezembro!$D$7</f>
        <v>*</v>
      </c>
      <c r="E6" s="11" t="str">
        <f>[2]Dezembro!$D$8</f>
        <v>*</v>
      </c>
      <c r="F6" s="11" t="str">
        <f>[2]Dezembro!$D$9</f>
        <v>*</v>
      </c>
      <c r="G6" s="11" t="str">
        <f>[2]Dezembro!$D$10</f>
        <v>*</v>
      </c>
      <c r="H6" s="11" t="str">
        <f>[2]Dezembro!$D$11</f>
        <v>*</v>
      </c>
      <c r="I6" s="11" t="str">
        <f>[2]Dezembro!$D$12</f>
        <v>*</v>
      </c>
      <c r="J6" s="11" t="str">
        <f>[2]Dezembro!$D$13</f>
        <v>*</v>
      </c>
      <c r="K6" s="11" t="str">
        <f>[2]Dezembro!$D$14</f>
        <v>*</v>
      </c>
      <c r="L6" s="11" t="str">
        <f>[2]Dezembro!$D$15</f>
        <v>*</v>
      </c>
      <c r="M6" s="11" t="str">
        <f>[2]Dezembro!$D$16</f>
        <v>*</v>
      </c>
      <c r="N6" s="11" t="str">
        <f>[2]Dezembro!$D$17</f>
        <v>*</v>
      </c>
      <c r="O6" s="11" t="str">
        <f>[2]Dezembro!$D$18</f>
        <v>*</v>
      </c>
      <c r="P6" s="11" t="str">
        <f>[2]Dezembro!$D$19</f>
        <v>*</v>
      </c>
      <c r="Q6" s="11" t="str">
        <f>[2]Dezembro!$D$20</f>
        <v>*</v>
      </c>
      <c r="R6" s="11" t="str">
        <f>[2]Dezembro!$D$21</f>
        <v>*</v>
      </c>
      <c r="S6" s="11" t="str">
        <f>[2]Dezembro!$D$22</f>
        <v>*</v>
      </c>
      <c r="T6" s="11" t="str">
        <f>[2]Dezembro!$D$23</f>
        <v>*</v>
      </c>
      <c r="U6" s="11" t="str">
        <f>[2]Dezembro!$D$24</f>
        <v>*</v>
      </c>
      <c r="V6" s="11" t="str">
        <f>[2]Dezembro!$D$25</f>
        <v>*</v>
      </c>
      <c r="W6" s="11" t="str">
        <f>[2]Dezembro!$D$26</f>
        <v>*</v>
      </c>
      <c r="X6" s="11" t="str">
        <f>[2]Dezembro!$D$27</f>
        <v>*</v>
      </c>
      <c r="Y6" s="11" t="str">
        <f>[2]Dezembro!$D$28</f>
        <v>*</v>
      </c>
      <c r="Z6" s="11" t="str">
        <f>[2]Dezembro!$D$29</f>
        <v>*</v>
      </c>
      <c r="AA6" s="11" t="str">
        <f>[2]Dezembro!$D$30</f>
        <v>*</v>
      </c>
      <c r="AB6" s="11" t="str">
        <f>[2]Dezembro!$D$31</f>
        <v>*</v>
      </c>
      <c r="AC6" s="11" t="str">
        <f>[2]Dezembro!$D$32</f>
        <v>*</v>
      </c>
      <c r="AD6" s="11" t="str">
        <f>[2]Dezembro!$D$33</f>
        <v>*</v>
      </c>
      <c r="AE6" s="11" t="str">
        <f>[2]Dezembro!$D$34</f>
        <v>*</v>
      </c>
      <c r="AF6" s="11" t="str">
        <f>[2]Dezembro!$D$35</f>
        <v>*</v>
      </c>
      <c r="AG6" s="15" t="s">
        <v>226</v>
      </c>
      <c r="AH6" s="94" t="s">
        <v>226</v>
      </c>
    </row>
    <row r="7" spans="1:36" x14ac:dyDescent="0.2">
      <c r="A7" s="58" t="s">
        <v>104</v>
      </c>
      <c r="B7" s="11">
        <f>[3]Dezembro!$D$5</f>
        <v>21</v>
      </c>
      <c r="C7" s="11">
        <f>[3]Dezembro!$D$6</f>
        <v>22.1</v>
      </c>
      <c r="D7" s="11">
        <f>[3]Dezembro!$D$7</f>
        <v>20.9</v>
      </c>
      <c r="E7" s="11">
        <f>[3]Dezembro!$D$8</f>
        <v>20.8</v>
      </c>
      <c r="F7" s="11">
        <f>[3]Dezembro!$D$9</f>
        <v>22.4</v>
      </c>
      <c r="G7" s="11">
        <f>[3]Dezembro!$D$10</f>
        <v>22.4</v>
      </c>
      <c r="H7" s="11">
        <f>[3]Dezembro!$D$11</f>
        <v>21.4</v>
      </c>
      <c r="I7" s="11">
        <f>[3]Dezembro!$D$12</f>
        <v>20.9</v>
      </c>
      <c r="J7" s="11">
        <f>[3]Dezembro!$D$13</f>
        <v>19.3</v>
      </c>
      <c r="K7" s="11">
        <f>[3]Dezembro!$D$14</f>
        <v>20.399999999999999</v>
      </c>
      <c r="L7" s="11">
        <f>[3]Dezembro!$D$15</f>
        <v>20.399999999999999</v>
      </c>
      <c r="M7" s="11">
        <f>[3]Dezembro!$D$16</f>
        <v>21.5</v>
      </c>
      <c r="N7" s="11">
        <f>[3]Dezembro!$D$17</f>
        <v>22.6</v>
      </c>
      <c r="O7" s="11">
        <f>[3]Dezembro!$D$18</f>
        <v>20.2</v>
      </c>
      <c r="P7" s="11">
        <f>[3]Dezembro!$D$19</f>
        <v>21.8</v>
      </c>
      <c r="Q7" s="11">
        <f>[3]Dezembro!$D$20</f>
        <v>21.3</v>
      </c>
      <c r="R7" s="11">
        <f>[3]Dezembro!$D$21</f>
        <v>20.9</v>
      </c>
      <c r="S7" s="11">
        <f>[3]Dezembro!$D$22</f>
        <v>20.9</v>
      </c>
      <c r="T7" s="11">
        <f>[3]Dezembro!$D$23</f>
        <v>23.2</v>
      </c>
      <c r="U7" s="11">
        <f>[3]Dezembro!$D$24</f>
        <v>23.3</v>
      </c>
      <c r="V7" s="11">
        <f>[3]Dezembro!$D$25</f>
        <v>22.4</v>
      </c>
      <c r="W7" s="11">
        <f>[3]Dezembro!$D$26</f>
        <v>22.7</v>
      </c>
      <c r="X7" s="11">
        <f>[3]Dezembro!$D$27</f>
        <v>23.1</v>
      </c>
      <c r="Y7" s="11">
        <f>[3]Dezembro!$D$28</f>
        <v>22.6</v>
      </c>
      <c r="Z7" s="11">
        <f>[3]Dezembro!$D$29</f>
        <v>20.7</v>
      </c>
      <c r="AA7" s="11">
        <f>[3]Dezembro!$D$30</f>
        <v>21.4</v>
      </c>
      <c r="AB7" s="11">
        <f>[3]Dezembro!$D$31</f>
        <v>22</v>
      </c>
      <c r="AC7" s="11">
        <f>[3]Dezembro!$D$32</f>
        <v>21.9</v>
      </c>
      <c r="AD7" s="11">
        <f>[3]Dezembro!$D$33</f>
        <v>22.3</v>
      </c>
      <c r="AE7" s="11">
        <f>[3]Dezembro!$D$34</f>
        <v>21.9</v>
      </c>
      <c r="AF7" s="11">
        <f>[3]Dezembro!$D$35</f>
        <v>22.5</v>
      </c>
      <c r="AG7" s="15">
        <f t="shared" ref="AG7" si="3">MIN(B7:AF7)</f>
        <v>19.3</v>
      </c>
      <c r="AH7" s="94">
        <f t="shared" ref="AH7" si="4">AVERAGE(B7:AF7)</f>
        <v>21.651612903225804</v>
      </c>
    </row>
    <row r="8" spans="1:36" x14ac:dyDescent="0.2">
      <c r="A8" s="58" t="s">
        <v>1</v>
      </c>
      <c r="B8" s="11" t="str">
        <f>[4]Dezembro!$D$5</f>
        <v>*</v>
      </c>
      <c r="C8" s="11" t="str">
        <f>[4]Dezembro!$D$6</f>
        <v>*</v>
      </c>
      <c r="D8" s="11" t="str">
        <f>[4]Dezembro!$D$7</f>
        <v>*</v>
      </c>
      <c r="E8" s="11" t="str">
        <f>[4]Dezembro!$D$8</f>
        <v>*</v>
      </c>
      <c r="F8" s="11" t="str">
        <f>[4]Dezembro!$D$9</f>
        <v>*</v>
      </c>
      <c r="G8" s="11" t="str">
        <f>[4]Dezembro!$D$10</f>
        <v>*</v>
      </c>
      <c r="H8" s="11" t="str">
        <f>[4]Dezembro!$D$11</f>
        <v>*</v>
      </c>
      <c r="I8" s="11" t="str">
        <f>[4]Dezembro!$D$12</f>
        <v>*</v>
      </c>
      <c r="J8" s="11" t="str">
        <f>[4]Dezembro!$D$13</f>
        <v>*</v>
      </c>
      <c r="K8" s="11" t="str">
        <f>[4]Dezembro!$D$14</f>
        <v>*</v>
      </c>
      <c r="L8" s="11" t="str">
        <f>[4]Dezembro!$D$15</f>
        <v>*</v>
      </c>
      <c r="M8" s="11" t="str">
        <f>[4]Dezembro!$D$16</f>
        <v>*</v>
      </c>
      <c r="N8" s="11" t="str">
        <f>[4]Dezembro!$D$17</f>
        <v>*</v>
      </c>
      <c r="O8" s="11" t="str">
        <f>[4]Dezembro!$D$18</f>
        <v>*</v>
      </c>
      <c r="P8" s="11" t="str">
        <f>[4]Dezembro!$D$19</f>
        <v>*</v>
      </c>
      <c r="Q8" s="11" t="str">
        <f>[4]Dezembro!$D$20</f>
        <v>*</v>
      </c>
      <c r="R8" s="11" t="str">
        <f>[4]Dezembro!$D$21</f>
        <v>*</v>
      </c>
      <c r="S8" s="11" t="str">
        <f>[4]Dezembro!$D$22</f>
        <v>*</v>
      </c>
      <c r="T8" s="11" t="str">
        <f>[4]Dezembro!$D$23</f>
        <v>*</v>
      </c>
      <c r="U8" s="11" t="str">
        <f>[4]Dezembro!$D$24</f>
        <v>*</v>
      </c>
      <c r="V8" s="11" t="str">
        <f>[4]Dezembro!$D$25</f>
        <v>*</v>
      </c>
      <c r="W8" s="11" t="str">
        <f>[4]Dezembro!$D$26</f>
        <v>*</v>
      </c>
      <c r="X8" s="11" t="str">
        <f>[4]Dezembro!$D$27</f>
        <v>*</v>
      </c>
      <c r="Y8" s="11" t="str">
        <f>[4]Dezembro!$D$28</f>
        <v>*</v>
      </c>
      <c r="Z8" s="11" t="str">
        <f>[4]Dezembro!$D$29</f>
        <v>*</v>
      </c>
      <c r="AA8" s="11" t="str">
        <f>[4]Dezembro!$D$30</f>
        <v>*</v>
      </c>
      <c r="AB8" s="11" t="str">
        <f>[4]Dezembro!$D$31</f>
        <v>*</v>
      </c>
      <c r="AC8" s="11" t="str">
        <f>[4]Dezembro!$D$32</f>
        <v>*</v>
      </c>
      <c r="AD8" s="11" t="str">
        <f>[4]Dezembro!$D$33</f>
        <v>*</v>
      </c>
      <c r="AE8" s="11">
        <f>[4]Dezembro!$D$34</f>
        <v>28.9</v>
      </c>
      <c r="AF8" s="11">
        <f>[4]Dezembro!$D$35</f>
        <v>23.3</v>
      </c>
      <c r="AG8" s="15">
        <f t="shared" ref="AG8" si="5">MIN(B8:AF8)</f>
        <v>23.3</v>
      </c>
      <c r="AH8" s="94">
        <f t="shared" ref="AH8" si="6">AVERAGE(B8:AF8)</f>
        <v>26.1</v>
      </c>
    </row>
    <row r="9" spans="1:36" x14ac:dyDescent="0.2">
      <c r="A9" s="58" t="s">
        <v>167</v>
      </c>
      <c r="B9" s="11">
        <f>[5]Dezembro!$D$5</f>
        <v>20.399999999999999</v>
      </c>
      <c r="C9" s="11">
        <f>[5]Dezembro!$D$6</f>
        <v>20.6</v>
      </c>
      <c r="D9" s="11">
        <f>[5]Dezembro!$D$7</f>
        <v>20.5</v>
      </c>
      <c r="E9" s="11">
        <f>[5]Dezembro!$D$8</f>
        <v>19.7</v>
      </c>
      <c r="F9" s="11">
        <f>[5]Dezembro!$D$9</f>
        <v>20.6</v>
      </c>
      <c r="G9" s="11">
        <f>[5]Dezembro!$D$10</f>
        <v>18.8</v>
      </c>
      <c r="H9" s="11">
        <f>[5]Dezembro!$D$11</f>
        <v>19.600000000000001</v>
      </c>
      <c r="I9" s="11">
        <f>[5]Dezembro!$D$12</f>
        <v>19.2</v>
      </c>
      <c r="J9" s="11">
        <f>[5]Dezembro!$D$13</f>
        <v>20.6</v>
      </c>
      <c r="K9" s="11">
        <f>[5]Dezembro!$D$14</f>
        <v>20.8</v>
      </c>
      <c r="L9" s="11">
        <f>[5]Dezembro!$D$15</f>
        <v>21.2</v>
      </c>
      <c r="M9" s="11">
        <f>[5]Dezembro!$D$16</f>
        <v>21.6</v>
      </c>
      <c r="N9" s="11">
        <f>[5]Dezembro!$D$17</f>
        <v>21.2</v>
      </c>
      <c r="O9" s="11">
        <f>[5]Dezembro!$D$18</f>
        <v>17.899999999999999</v>
      </c>
      <c r="P9" s="11">
        <f>[5]Dezembro!$D$19</f>
        <v>18.600000000000001</v>
      </c>
      <c r="Q9" s="11">
        <f>[5]Dezembro!$D$20</f>
        <v>19.7</v>
      </c>
      <c r="R9" s="11">
        <f>[5]Dezembro!$D$21</f>
        <v>19.600000000000001</v>
      </c>
      <c r="S9" s="11">
        <f>[5]Dezembro!$D$22</f>
        <v>20.3</v>
      </c>
      <c r="T9" s="11">
        <f>[5]Dezembro!$D$23</f>
        <v>20.9</v>
      </c>
      <c r="U9" s="11">
        <f>[5]Dezembro!$D$24</f>
        <v>23.8</v>
      </c>
      <c r="V9" s="11">
        <f>[5]Dezembro!$D$25</f>
        <v>20.3</v>
      </c>
      <c r="W9" s="11">
        <f>[5]Dezembro!$D$26</f>
        <v>19.399999999999999</v>
      </c>
      <c r="X9" s="11">
        <f>[5]Dezembro!$D$27</f>
        <v>19.3</v>
      </c>
      <c r="Y9" s="11">
        <f>[5]Dezembro!$D$28</f>
        <v>21.9</v>
      </c>
      <c r="Z9" s="11">
        <f>[5]Dezembro!$D$29</f>
        <v>21.2</v>
      </c>
      <c r="AA9" s="11">
        <f>[5]Dezembro!$D$30</f>
        <v>17.600000000000001</v>
      </c>
      <c r="AB9" s="11">
        <f>[5]Dezembro!$D$31</f>
        <v>19.600000000000001</v>
      </c>
      <c r="AC9" s="11">
        <f>[5]Dezembro!$D$32</f>
        <v>21.5</v>
      </c>
      <c r="AD9" s="11">
        <f>[5]Dezembro!$D$33</f>
        <v>21.9</v>
      </c>
      <c r="AE9" s="11">
        <f>[5]Dezembro!$D$34</f>
        <v>20.6</v>
      </c>
      <c r="AF9" s="11">
        <f>[5]Dezembro!$D$35</f>
        <v>21.8</v>
      </c>
      <c r="AG9" s="15">
        <f t="shared" ref="AG9" si="7">MIN(B9:AF9)</f>
        <v>17.600000000000001</v>
      </c>
      <c r="AH9" s="94">
        <f t="shared" ref="AH9" si="8">AVERAGE(B9:AF9)</f>
        <v>20.345161290322579</v>
      </c>
    </row>
    <row r="10" spans="1:36" x14ac:dyDescent="0.2">
      <c r="A10" s="58" t="s">
        <v>111</v>
      </c>
      <c r="B10" s="11" t="str">
        <f>[6]Dezembro!$D$5</f>
        <v>*</v>
      </c>
      <c r="C10" s="11" t="str">
        <f>[6]Dezembro!$D$6</f>
        <v>*</v>
      </c>
      <c r="D10" s="11" t="str">
        <f>[6]Dezembro!$D$7</f>
        <v>*</v>
      </c>
      <c r="E10" s="11" t="str">
        <f>[6]Dezembro!$D$8</f>
        <v>*</v>
      </c>
      <c r="F10" s="11" t="str">
        <f>[6]Dezembro!$D$9</f>
        <v>*</v>
      </c>
      <c r="G10" s="11" t="str">
        <f>[6]Dezembro!$D$10</f>
        <v>*</v>
      </c>
      <c r="H10" s="11" t="str">
        <f>[6]Dezembro!$D$11</f>
        <v>*</v>
      </c>
      <c r="I10" s="11" t="str">
        <f>[6]Dezembro!$D$12</f>
        <v>*</v>
      </c>
      <c r="J10" s="11" t="str">
        <f>[6]Dezembro!$D$13</f>
        <v>*</v>
      </c>
      <c r="K10" s="11" t="str">
        <f>[6]Dezembro!$D$14</f>
        <v>*</v>
      </c>
      <c r="L10" s="11" t="str">
        <f>[6]Dezembro!$D$15</f>
        <v>*</v>
      </c>
      <c r="M10" s="11" t="str">
        <f>[6]Dezembro!$D$16</f>
        <v>*</v>
      </c>
      <c r="N10" s="11" t="str">
        <f>[6]Dezembro!$D$17</f>
        <v>*</v>
      </c>
      <c r="O10" s="11" t="str">
        <f>[6]Dezembro!$D$18</f>
        <v>*</v>
      </c>
      <c r="P10" s="11" t="str">
        <f>[6]Dezembro!$D$19</f>
        <v>*</v>
      </c>
      <c r="Q10" s="11" t="str">
        <f>[6]Dezembro!$D$20</f>
        <v>*</v>
      </c>
      <c r="R10" s="11" t="str">
        <f>[6]Dezembro!$D$21</f>
        <v>*</v>
      </c>
      <c r="S10" s="11" t="str">
        <f>[6]Dezembro!$D$22</f>
        <v>*</v>
      </c>
      <c r="T10" s="11" t="str">
        <f>[6]Dezembro!$D$23</f>
        <v>*</v>
      </c>
      <c r="U10" s="11" t="str">
        <f>[6]Dezembro!$D$24</f>
        <v>*</v>
      </c>
      <c r="V10" s="11" t="str">
        <f>[6]Dezembro!$D$25</f>
        <v>*</v>
      </c>
      <c r="W10" s="11" t="str">
        <f>[6]Dezembro!$D$26</f>
        <v>*</v>
      </c>
      <c r="X10" s="11" t="str">
        <f>[6]Dezembro!$D$27</f>
        <v>*</v>
      </c>
      <c r="Y10" s="11" t="str">
        <f>[6]Dezembro!$D$28</f>
        <v>*</v>
      </c>
      <c r="Z10" s="11" t="str">
        <f>[6]Dezembro!$D$29</f>
        <v>*</v>
      </c>
      <c r="AA10" s="11" t="str">
        <f>[6]Dezembro!$D$30</f>
        <v>*</v>
      </c>
      <c r="AB10" s="11" t="str">
        <f>[6]Dezembro!$D$31</f>
        <v>*</v>
      </c>
      <c r="AC10" s="11" t="str">
        <f>[6]Dezembro!$D$32</f>
        <v>*</v>
      </c>
      <c r="AD10" s="11" t="str">
        <f>[6]Dezembro!$D$33</f>
        <v>*</v>
      </c>
      <c r="AE10" s="11" t="str">
        <f>[6]Dezembro!$D$34</f>
        <v>*</v>
      </c>
      <c r="AF10" s="11" t="str">
        <f>[6]Dezembro!$D$35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 t="str">
        <f>[7]Dezembro!$D$5</f>
        <v>*</v>
      </c>
      <c r="C11" s="11" t="str">
        <f>[7]Dezembro!$D$6</f>
        <v>*</v>
      </c>
      <c r="D11" s="11" t="str">
        <f>[7]Dezembro!$D$7</f>
        <v>*</v>
      </c>
      <c r="E11" s="11" t="str">
        <f>[7]Dezembro!$D$8</f>
        <v>*</v>
      </c>
      <c r="F11" s="11" t="str">
        <f>[7]Dezembro!$D$9</f>
        <v>*</v>
      </c>
      <c r="G11" s="11" t="str">
        <f>[7]Dezembro!$D$10</f>
        <v>*</v>
      </c>
      <c r="H11" s="11" t="str">
        <f>[7]Dezembro!$D$11</f>
        <v>*</v>
      </c>
      <c r="I11" s="11" t="str">
        <f>[7]Dezembro!$D$12</f>
        <v>*</v>
      </c>
      <c r="J11" s="11" t="str">
        <f>[7]Dezembro!$D$13</f>
        <v>*</v>
      </c>
      <c r="K11" s="11" t="str">
        <f>[7]Dezembro!$D$14</f>
        <v>*</v>
      </c>
      <c r="L11" s="11" t="str">
        <f>[7]Dezembro!$D$15</f>
        <v>*</v>
      </c>
      <c r="M11" s="11" t="str">
        <f>[7]Dezembro!$D$16</f>
        <v>*</v>
      </c>
      <c r="N11" s="11" t="str">
        <f>[7]Dezembro!$D$17</f>
        <v>*</v>
      </c>
      <c r="O11" s="11" t="str">
        <f>[7]Dezembro!$D$18</f>
        <v>*</v>
      </c>
      <c r="P11" s="11" t="str">
        <f>[7]Dezembro!$D$19</f>
        <v>*</v>
      </c>
      <c r="Q11" s="11" t="str">
        <f>[7]Dezembro!$D$20</f>
        <v>*</v>
      </c>
      <c r="R11" s="11" t="str">
        <f>[7]Dezembro!$D$21</f>
        <v>*</v>
      </c>
      <c r="S11" s="11" t="str">
        <f>[7]Dezembro!$D$22</f>
        <v>*</v>
      </c>
      <c r="T11" s="11" t="str">
        <f>[7]Dezembro!$D$23</f>
        <v>*</v>
      </c>
      <c r="U11" s="11" t="str">
        <f>[7]Dezembro!$D$24</f>
        <v>*</v>
      </c>
      <c r="V11" s="11" t="str">
        <f>[7]Dezembro!$D$25</f>
        <v>*</v>
      </c>
      <c r="W11" s="11" t="str">
        <f>[7]Dezembro!$D$26</f>
        <v>*</v>
      </c>
      <c r="X11" s="11" t="str">
        <f>[7]Dezembro!$D$27</f>
        <v>*</v>
      </c>
      <c r="Y11" s="11" t="str">
        <f>[7]Dezembro!$D$28</f>
        <v>*</v>
      </c>
      <c r="Z11" s="11" t="str">
        <f>[7]Dezembro!$D$29</f>
        <v>*</v>
      </c>
      <c r="AA11" s="11" t="str">
        <f>[7]Dezembro!$D$30</f>
        <v>*</v>
      </c>
      <c r="AB11" s="11" t="str">
        <f>[7]Dezembro!$D$31</f>
        <v>*</v>
      </c>
      <c r="AC11" s="11" t="str">
        <f>[7]Dezembro!$D$32</f>
        <v>*</v>
      </c>
      <c r="AD11" s="11" t="str">
        <f>[7]Dezembro!$D$33</f>
        <v>*</v>
      </c>
      <c r="AE11" s="11" t="str">
        <f>[7]Dezembro!$D$34</f>
        <v>*</v>
      </c>
      <c r="AF11" s="11" t="str">
        <f>[7]Dezembro!$D$35</f>
        <v>*</v>
      </c>
      <c r="AG11" s="15" t="s">
        <v>226</v>
      </c>
      <c r="AH11" s="94" t="s">
        <v>226</v>
      </c>
    </row>
    <row r="12" spans="1:36" x14ac:dyDescent="0.2">
      <c r="A12" s="58" t="s">
        <v>41</v>
      </c>
      <c r="B12" s="11" t="str">
        <f>[8]Dezembro!$D$5</f>
        <v>*</v>
      </c>
      <c r="C12" s="11" t="str">
        <f>[8]Dezembro!$D$6</f>
        <v>*</v>
      </c>
      <c r="D12" s="11" t="str">
        <f>[8]Dezembro!$D$7</f>
        <v>*</v>
      </c>
      <c r="E12" s="11" t="str">
        <f>[8]Dezembro!$D$8</f>
        <v>*</v>
      </c>
      <c r="F12" s="11" t="str">
        <f>[8]Dezembro!$D$9</f>
        <v>*</v>
      </c>
      <c r="G12" s="11" t="str">
        <f>[8]Dezembro!$D$10</f>
        <v>*</v>
      </c>
      <c r="H12" s="11" t="str">
        <f>[8]Dezembro!$D$11</f>
        <v>*</v>
      </c>
      <c r="I12" s="11" t="str">
        <f>[8]Dezembro!$D$12</f>
        <v>*</v>
      </c>
      <c r="J12" s="11" t="str">
        <f>[8]Dezembro!$D$13</f>
        <v>*</v>
      </c>
      <c r="K12" s="11" t="str">
        <f>[8]Dezembro!$D$14</f>
        <v>*</v>
      </c>
      <c r="L12" s="11" t="str">
        <f>[8]Dezembro!$D$15</f>
        <v>*</v>
      </c>
      <c r="M12" s="11" t="str">
        <f>[8]Dezembro!$D$16</f>
        <v>*</v>
      </c>
      <c r="N12" s="11" t="str">
        <f>[8]Dezembro!$D$17</f>
        <v>*</v>
      </c>
      <c r="O12" s="11" t="str">
        <f>[8]Dezembro!$D$18</f>
        <v>*</v>
      </c>
      <c r="P12" s="11" t="str">
        <f>[8]Dezembro!$D$19</f>
        <v>*</v>
      </c>
      <c r="Q12" s="11" t="str">
        <f>[8]Dezembro!$D$20</f>
        <v>*</v>
      </c>
      <c r="R12" s="11" t="str">
        <f>[8]Dezembro!$D$21</f>
        <v>*</v>
      </c>
      <c r="S12" s="11" t="str">
        <f>[8]Dezembro!$D$22</f>
        <v>*</v>
      </c>
      <c r="T12" s="11" t="str">
        <f>[8]Dezembro!$D$23</f>
        <v>*</v>
      </c>
      <c r="U12" s="11" t="str">
        <f>[8]Dezembro!$D$24</f>
        <v>*</v>
      </c>
      <c r="V12" s="11" t="str">
        <f>[8]Dezembro!$D$25</f>
        <v>*</v>
      </c>
      <c r="W12" s="11" t="str">
        <f>[8]Dezembro!$D$26</f>
        <v>*</v>
      </c>
      <c r="X12" s="11" t="str">
        <f>[8]Dezembro!$D$27</f>
        <v>*</v>
      </c>
      <c r="Y12" s="11" t="str">
        <f>[8]Dezembro!$D$28</f>
        <v>*</v>
      </c>
      <c r="Z12" s="11" t="str">
        <f>[8]Dezembro!$D$29</f>
        <v>*</v>
      </c>
      <c r="AA12" s="11" t="str">
        <f>[8]Dezembro!$D$30</f>
        <v>*</v>
      </c>
      <c r="AB12" s="11" t="str">
        <f>[8]Dezembro!$D$31</f>
        <v>*</v>
      </c>
      <c r="AC12" s="11" t="str">
        <f>[8]Dezembro!$D$32</f>
        <v>*</v>
      </c>
      <c r="AD12" s="11" t="str">
        <f>[8]Dezembro!$D$33</f>
        <v>*</v>
      </c>
      <c r="AE12" s="11" t="str">
        <f>[8]Dezembro!$D$34</f>
        <v>*</v>
      </c>
      <c r="AF12" s="11" t="str">
        <f>[8]Dezembro!$D$35</f>
        <v>*</v>
      </c>
      <c r="AG12" s="15" t="s">
        <v>226</v>
      </c>
      <c r="AH12" s="94" t="s">
        <v>226</v>
      </c>
    </row>
    <row r="13" spans="1:36" x14ac:dyDescent="0.2">
      <c r="A13" s="58" t="s">
        <v>114</v>
      </c>
      <c r="B13" s="11">
        <f>[9]Dezembro!$D$5</f>
        <v>22.1</v>
      </c>
      <c r="C13" s="11">
        <f>[9]Dezembro!$D$6</f>
        <v>21.8</v>
      </c>
      <c r="D13" s="11">
        <f>[9]Dezembro!$D$7</f>
        <v>23.3</v>
      </c>
      <c r="E13" s="11">
        <f>[9]Dezembro!$D$8</f>
        <v>21.4</v>
      </c>
      <c r="F13" s="11">
        <f>[9]Dezembro!$D$9</f>
        <v>21.3</v>
      </c>
      <c r="G13" s="11">
        <f>[9]Dezembro!$D$10</f>
        <v>20.8</v>
      </c>
      <c r="H13" s="11">
        <f>[9]Dezembro!$D$11</f>
        <v>19.7</v>
      </c>
      <c r="I13" s="11">
        <f>[9]Dezembro!$D$12</f>
        <v>19.8</v>
      </c>
      <c r="J13" s="11">
        <f>[9]Dezembro!$D$13</f>
        <v>19.5</v>
      </c>
      <c r="K13" s="11">
        <f>[9]Dezembro!$D$14</f>
        <v>18.600000000000001</v>
      </c>
      <c r="L13" s="11">
        <f>[9]Dezembro!$D$15</f>
        <v>21.5</v>
      </c>
      <c r="M13" s="11">
        <f>[9]Dezembro!$D$16</f>
        <v>21.6</v>
      </c>
      <c r="N13" s="11">
        <f>[9]Dezembro!$D$17</f>
        <v>23.2</v>
      </c>
      <c r="O13" s="11">
        <f>[9]Dezembro!$D$18</f>
        <v>19.600000000000001</v>
      </c>
      <c r="P13" s="11">
        <f>[9]Dezembro!$D$19</f>
        <v>18.899999999999999</v>
      </c>
      <c r="Q13" s="11">
        <f>[9]Dezembro!$D$20</f>
        <v>23.3</v>
      </c>
      <c r="R13" s="11">
        <f>[9]Dezembro!$D$21</f>
        <v>22.2</v>
      </c>
      <c r="S13" s="11">
        <f>[9]Dezembro!$D$22</f>
        <v>22.9</v>
      </c>
      <c r="T13" s="11">
        <f>[9]Dezembro!$D$23</f>
        <v>23.4</v>
      </c>
      <c r="U13" s="11">
        <f>[9]Dezembro!$D$24</f>
        <v>24.3</v>
      </c>
      <c r="V13" s="11">
        <f>[9]Dezembro!$D$25</f>
        <v>23.1</v>
      </c>
      <c r="W13" s="11">
        <f>[9]Dezembro!$D$26</f>
        <v>21.4</v>
      </c>
      <c r="X13" s="11">
        <f>[9]Dezembro!$D$27</f>
        <v>21.8</v>
      </c>
      <c r="Y13" s="11">
        <f>[9]Dezembro!$D$28</f>
        <v>23.2</v>
      </c>
      <c r="Z13" s="11">
        <f>[9]Dezembro!$D$29</f>
        <v>22</v>
      </c>
      <c r="AA13" s="11">
        <f>[9]Dezembro!$D$30</f>
        <v>19.7</v>
      </c>
      <c r="AB13" s="11">
        <f>[9]Dezembro!$D$31</f>
        <v>21.8</v>
      </c>
      <c r="AC13" s="11">
        <f>[9]Dezembro!$D$32</f>
        <v>24.2</v>
      </c>
      <c r="AD13" s="11">
        <f>[9]Dezembro!$D$33</f>
        <v>22.9</v>
      </c>
      <c r="AE13" s="11">
        <f>[9]Dezembro!$D$34</f>
        <v>22.4</v>
      </c>
      <c r="AF13" s="11">
        <f>[9]Dezembro!$D$35</f>
        <v>23.3</v>
      </c>
      <c r="AG13" s="15">
        <f t="shared" ref="AG13" si="9">MIN(B13:AF13)</f>
        <v>18.600000000000001</v>
      </c>
      <c r="AH13" s="94">
        <f t="shared" ref="AH13" si="10">AVERAGE(B13:AF13)</f>
        <v>21.774193548387093</v>
      </c>
    </row>
    <row r="14" spans="1:36" x14ac:dyDescent="0.2">
      <c r="A14" s="58" t="s">
        <v>118</v>
      </c>
      <c r="B14" s="11" t="str">
        <f>[10]Dezembro!$D$5</f>
        <v>*</v>
      </c>
      <c r="C14" s="11" t="str">
        <f>[10]Dezembro!$D$6</f>
        <v>*</v>
      </c>
      <c r="D14" s="11" t="str">
        <f>[10]Dezembro!$D$7</f>
        <v>*</v>
      </c>
      <c r="E14" s="11" t="str">
        <f>[10]Dezembro!$D$8</f>
        <v>*</v>
      </c>
      <c r="F14" s="11" t="str">
        <f>[10]Dezembro!$D$9</f>
        <v>*</v>
      </c>
      <c r="G14" s="11" t="str">
        <f>[10]Dezembro!$D$10</f>
        <v>*</v>
      </c>
      <c r="H14" s="11" t="str">
        <f>[10]Dezembro!$D$11</f>
        <v>*</v>
      </c>
      <c r="I14" s="11" t="str">
        <f>[10]Dezembro!$D$12</f>
        <v>*</v>
      </c>
      <c r="J14" s="11" t="str">
        <f>[10]Dezembro!$D$13</f>
        <v>*</v>
      </c>
      <c r="K14" s="11" t="str">
        <f>[10]Dezembro!$D$14</f>
        <v>*</v>
      </c>
      <c r="L14" s="11" t="str">
        <f>[10]Dezembro!$D$15</f>
        <v>*</v>
      </c>
      <c r="M14" s="11" t="str">
        <f>[10]Dezembro!$D$16</f>
        <v>*</v>
      </c>
      <c r="N14" s="11" t="str">
        <f>[10]Dezembro!$D$17</f>
        <v>*</v>
      </c>
      <c r="O14" s="11" t="str">
        <f>[10]Dezembro!$D$18</f>
        <v>*</v>
      </c>
      <c r="P14" s="11" t="str">
        <f>[10]Dezembro!$D$19</f>
        <v>*</v>
      </c>
      <c r="Q14" s="11" t="str">
        <f>[10]Dezembro!$D$20</f>
        <v>*</v>
      </c>
      <c r="R14" s="11" t="str">
        <f>[10]Dezembro!$D$21</f>
        <v>*</v>
      </c>
      <c r="S14" s="11" t="str">
        <f>[10]Dezembro!$D$22</f>
        <v>*</v>
      </c>
      <c r="T14" s="11" t="str">
        <f>[10]Dezembro!$D$23</f>
        <v>*</v>
      </c>
      <c r="U14" s="11" t="str">
        <f>[10]Dezembro!$D$24</f>
        <v>*</v>
      </c>
      <c r="V14" s="11" t="str">
        <f>[10]Dezembro!$D$25</f>
        <v>*</v>
      </c>
      <c r="W14" s="11" t="str">
        <f>[10]Dezembro!$D$26</f>
        <v>*</v>
      </c>
      <c r="X14" s="11" t="str">
        <f>[10]Dezembro!$D$27</f>
        <v>*</v>
      </c>
      <c r="Y14" s="11" t="str">
        <f>[10]Dezembro!$D$28</f>
        <v>*</v>
      </c>
      <c r="Z14" s="11" t="str">
        <f>[10]Dezembro!$D$29</f>
        <v>*</v>
      </c>
      <c r="AA14" s="11" t="str">
        <f>[10]Dezembro!$D$30</f>
        <v>*</v>
      </c>
      <c r="AB14" s="11" t="str">
        <f>[10]Dezembro!$D$31</f>
        <v>*</v>
      </c>
      <c r="AC14" s="11" t="str">
        <f>[10]Dezembro!$D$32</f>
        <v>*</v>
      </c>
      <c r="AD14" s="11" t="str">
        <f>[10]Dezembro!$D$33</f>
        <v>*</v>
      </c>
      <c r="AE14" s="11" t="str">
        <f>[10]Dezembro!$D$34</f>
        <v>*</v>
      </c>
      <c r="AF14" s="11" t="str">
        <f>[10]Dezembro!$D$35</f>
        <v>*</v>
      </c>
      <c r="AG14" s="14" t="s">
        <v>226</v>
      </c>
      <c r="AH14" s="113" t="s">
        <v>226</v>
      </c>
      <c r="AJ14" t="s">
        <v>47</v>
      </c>
    </row>
    <row r="15" spans="1:36" x14ac:dyDescent="0.2">
      <c r="A15" s="58" t="s">
        <v>121</v>
      </c>
      <c r="B15" s="11">
        <f>[11]Dezembro!$D$5</f>
        <v>19.600000000000001</v>
      </c>
      <c r="C15" s="11">
        <f>[11]Dezembro!$D$6</f>
        <v>22.4</v>
      </c>
      <c r="D15" s="11">
        <f>[11]Dezembro!$D$7</f>
        <v>18.100000000000001</v>
      </c>
      <c r="E15" s="11">
        <f>[11]Dezembro!$D$8</f>
        <v>20.3</v>
      </c>
      <c r="F15" s="11">
        <f>[11]Dezembro!$D$9</f>
        <v>21.6</v>
      </c>
      <c r="G15" s="11">
        <f>[11]Dezembro!$D$10</f>
        <v>20.9</v>
      </c>
      <c r="H15" s="11">
        <f>[11]Dezembro!$D$11</f>
        <v>21.2</v>
      </c>
      <c r="I15" s="11">
        <f>[11]Dezembro!$D$12</f>
        <v>19.3</v>
      </c>
      <c r="J15" s="11">
        <f>[11]Dezembro!$D$13</f>
        <v>16.899999999999999</v>
      </c>
      <c r="K15" s="11">
        <f>[11]Dezembro!$D$14</f>
        <v>18.399999999999999</v>
      </c>
      <c r="L15" s="11">
        <f>[11]Dezembro!$D$15</f>
        <v>20.5</v>
      </c>
      <c r="M15" s="11">
        <f>[11]Dezembro!$D$16</f>
        <v>21.6</v>
      </c>
      <c r="N15" s="11">
        <f>[11]Dezembro!$D$17</f>
        <v>21.5</v>
      </c>
      <c r="O15" s="11">
        <f>[11]Dezembro!$D$18</f>
        <v>19.100000000000001</v>
      </c>
      <c r="P15" s="11">
        <f>[11]Dezembro!$D$19</f>
        <v>20.7</v>
      </c>
      <c r="Q15" s="11">
        <f>[11]Dezembro!$D$20</f>
        <v>20.100000000000001</v>
      </c>
      <c r="R15" s="11">
        <f>[11]Dezembro!$D$21</f>
        <v>19.600000000000001</v>
      </c>
      <c r="S15" s="11">
        <f>[11]Dezembro!$D$22</f>
        <v>20.2</v>
      </c>
      <c r="T15" s="11">
        <f>[11]Dezembro!$D$23</f>
        <v>22.6</v>
      </c>
      <c r="U15" s="11">
        <f>[11]Dezembro!$D$24</f>
        <v>22.8</v>
      </c>
      <c r="V15" s="11">
        <f>[11]Dezembro!$D$25</f>
        <v>21.5</v>
      </c>
      <c r="W15" s="11">
        <f>[11]Dezembro!$D$26</f>
        <v>20.2</v>
      </c>
      <c r="X15" s="11">
        <f>[11]Dezembro!$D$27</f>
        <v>18.8</v>
      </c>
      <c r="Y15" s="11">
        <f>[11]Dezembro!$D$28</f>
        <v>22.9</v>
      </c>
      <c r="Z15" s="11">
        <f>[11]Dezembro!$D$29</f>
        <v>21.6</v>
      </c>
      <c r="AA15" s="11">
        <f>[11]Dezembro!$D$30</f>
        <v>18.2</v>
      </c>
      <c r="AB15" s="11">
        <f>[11]Dezembro!$D$31</f>
        <v>18.8</v>
      </c>
      <c r="AC15" s="11">
        <f>[11]Dezembro!$D$32</f>
        <v>22.1</v>
      </c>
      <c r="AD15" s="11">
        <f>[11]Dezembro!$D$33</f>
        <v>22.3</v>
      </c>
      <c r="AE15" s="11">
        <f>[11]Dezembro!$D$34</f>
        <v>21</v>
      </c>
      <c r="AF15" s="11">
        <f>[11]Dezembro!$D$35</f>
        <v>21.6</v>
      </c>
      <c r="AG15" s="15">
        <f t="shared" ref="AG15" si="11">MIN(B15:AF15)</f>
        <v>16.899999999999999</v>
      </c>
      <c r="AH15" s="94">
        <f t="shared" ref="AH15" si="12">AVERAGE(B15:AF15)</f>
        <v>20.529032258064518</v>
      </c>
    </row>
    <row r="16" spans="1:36" x14ac:dyDescent="0.2">
      <c r="A16" s="58" t="s">
        <v>168</v>
      </c>
      <c r="B16" s="11" t="str">
        <f>[12]Dezembro!$D$5</f>
        <v>*</v>
      </c>
      <c r="C16" s="11" t="str">
        <f>[12]Dezembro!$D$6</f>
        <v>*</v>
      </c>
      <c r="D16" s="11" t="str">
        <f>[12]Dezembro!$D$7</f>
        <v>*</v>
      </c>
      <c r="E16" s="11" t="str">
        <f>[12]Dezembro!$D$8</f>
        <v>*</v>
      </c>
      <c r="F16" s="11" t="str">
        <f>[12]Dezembro!$D$9</f>
        <v>*</v>
      </c>
      <c r="G16" s="11" t="str">
        <f>[12]Dezembro!$D$10</f>
        <v>*</v>
      </c>
      <c r="H16" s="11" t="str">
        <f>[12]Dezembro!$D$11</f>
        <v>*</v>
      </c>
      <c r="I16" s="11" t="str">
        <f>[12]Dezembro!$D$12</f>
        <v>*</v>
      </c>
      <c r="J16" s="11" t="str">
        <f>[12]Dezembro!$D$13</f>
        <v>*</v>
      </c>
      <c r="K16" s="11" t="str">
        <f>[12]Dezembro!$D$14</f>
        <v>*</v>
      </c>
      <c r="L16" s="11" t="str">
        <f>[12]Dezembro!$D$15</f>
        <v>*</v>
      </c>
      <c r="M16" s="11" t="str">
        <f>[12]Dezembro!$D$16</f>
        <v>*</v>
      </c>
      <c r="N16" s="11" t="str">
        <f>[12]Dezembro!$D$17</f>
        <v>*</v>
      </c>
      <c r="O16" s="11" t="str">
        <f>[12]Dezembro!$D$18</f>
        <v>*</v>
      </c>
      <c r="P16" s="11" t="str">
        <f>[12]Dezembro!$D$19</f>
        <v>*</v>
      </c>
      <c r="Q16" s="11" t="str">
        <f>[12]Dezembro!$D$20</f>
        <v>*</v>
      </c>
      <c r="R16" s="11" t="str">
        <f>[12]Dezembro!$D$21</f>
        <v>*</v>
      </c>
      <c r="S16" s="11" t="str">
        <f>[12]Dezembro!$D$22</f>
        <v>*</v>
      </c>
      <c r="T16" s="11" t="str">
        <f>[12]Dezembro!$D$23</f>
        <v>*</v>
      </c>
      <c r="U16" s="11" t="str">
        <f>[12]Dezembro!$D$24</f>
        <v>*</v>
      </c>
      <c r="V16" s="11" t="str">
        <f>[12]Dezembro!$D$25</f>
        <v>*</v>
      </c>
      <c r="W16" s="11" t="str">
        <f>[12]Dezembro!$D$26</f>
        <v>*</v>
      </c>
      <c r="X16" s="11" t="str">
        <f>[12]Dezembro!$D$27</f>
        <v>*</v>
      </c>
      <c r="Y16" s="11" t="str">
        <f>[12]Dezembro!$D$28</f>
        <v>*</v>
      </c>
      <c r="Z16" s="11" t="str">
        <f>[12]Dezembro!$D$29</f>
        <v>*</v>
      </c>
      <c r="AA16" s="11" t="str">
        <f>[12]Dezembro!$D$30</f>
        <v>*</v>
      </c>
      <c r="AB16" s="11" t="str">
        <f>[12]Dezembro!$D$31</f>
        <v>*</v>
      </c>
      <c r="AC16" s="11" t="str">
        <f>[12]Dezembro!$D$32</f>
        <v>*</v>
      </c>
      <c r="AD16" s="11" t="str">
        <f>[12]Dezembro!$D$33</f>
        <v>*</v>
      </c>
      <c r="AE16" s="11" t="str">
        <f>[12]Dezembro!$D$34</f>
        <v>*</v>
      </c>
      <c r="AF16" s="11" t="str">
        <f>[12]Dezembro!$D$35</f>
        <v>*</v>
      </c>
      <c r="AG16" s="14" t="s">
        <v>226</v>
      </c>
      <c r="AH16" s="113" t="s">
        <v>226</v>
      </c>
      <c r="AJ16" s="12" t="s">
        <v>47</v>
      </c>
    </row>
    <row r="17" spans="1:39" x14ac:dyDescent="0.2">
      <c r="A17" s="58" t="s">
        <v>2</v>
      </c>
      <c r="B17" s="11">
        <f>[13]Dezembro!$D$5</f>
        <v>22</v>
      </c>
      <c r="C17" s="11">
        <f>[13]Dezembro!$D$6</f>
        <v>20.8</v>
      </c>
      <c r="D17" s="11">
        <f>[13]Dezembro!$D$7</f>
        <v>19.399999999999999</v>
      </c>
      <c r="E17" s="11">
        <f>[13]Dezembro!$D$8</f>
        <v>20.399999999999999</v>
      </c>
      <c r="F17" s="11">
        <f>[13]Dezembro!$D$9</f>
        <v>19.7</v>
      </c>
      <c r="G17" s="11">
        <f>[13]Dezembro!$D$10</f>
        <v>21.5</v>
      </c>
      <c r="H17" s="11">
        <f>[13]Dezembro!$D$11</f>
        <v>21.1</v>
      </c>
      <c r="I17" s="11">
        <f>[13]Dezembro!$D$12</f>
        <v>20.3</v>
      </c>
      <c r="J17" s="11">
        <f>[13]Dezembro!$D$13</f>
        <v>19.2</v>
      </c>
      <c r="K17" s="11">
        <f>[13]Dezembro!$D$14</f>
        <v>18.899999999999999</v>
      </c>
      <c r="L17" s="11">
        <f>[13]Dezembro!$D$15</f>
        <v>18.899999999999999</v>
      </c>
      <c r="M17" s="11">
        <f>[13]Dezembro!$D$16</f>
        <v>20.100000000000001</v>
      </c>
      <c r="N17" s="11">
        <f>[13]Dezembro!$D$17</f>
        <v>21.8</v>
      </c>
      <c r="O17" s="11">
        <f>[13]Dezembro!$D$18</f>
        <v>20.3</v>
      </c>
      <c r="P17" s="11">
        <f>[13]Dezembro!$D$19</f>
        <v>20.3</v>
      </c>
      <c r="Q17" s="11">
        <f>[13]Dezembro!$D$20</f>
        <v>21.3</v>
      </c>
      <c r="R17" s="11">
        <f>[13]Dezembro!$D$21</f>
        <v>22.4</v>
      </c>
      <c r="S17" s="11">
        <f>[13]Dezembro!$D$22</f>
        <v>22.3</v>
      </c>
      <c r="T17" s="11">
        <f>[13]Dezembro!$D$23</f>
        <v>23.2</v>
      </c>
      <c r="U17" s="11">
        <f>[13]Dezembro!$D$24</f>
        <v>24.1</v>
      </c>
      <c r="V17" s="11">
        <f>[13]Dezembro!$D$25</f>
        <v>21.2</v>
      </c>
      <c r="W17" s="11">
        <f>[13]Dezembro!$D$26</f>
        <v>20.9</v>
      </c>
      <c r="X17" s="11">
        <f>[13]Dezembro!$D$27</f>
        <v>21.4</v>
      </c>
      <c r="Y17" s="11">
        <f>[13]Dezembro!$D$28</f>
        <v>22.3</v>
      </c>
      <c r="Z17" s="11">
        <f>[13]Dezembro!$D$29</f>
        <v>23</v>
      </c>
      <c r="AA17" s="11">
        <f>[13]Dezembro!$D$30</f>
        <v>21.5</v>
      </c>
      <c r="AB17" s="11">
        <f>[13]Dezembro!$D$31</f>
        <v>20.3</v>
      </c>
      <c r="AC17" s="11">
        <f>[13]Dezembro!$D$32</f>
        <v>21.1</v>
      </c>
      <c r="AD17" s="11">
        <f>[13]Dezembro!$D$33</f>
        <v>22.5</v>
      </c>
      <c r="AE17" s="11">
        <f>[13]Dezembro!$D$34</f>
        <v>19.600000000000001</v>
      </c>
      <c r="AF17" s="11">
        <f>[13]Dezembro!$D$35</f>
        <v>21</v>
      </c>
      <c r="AG17" s="15">
        <f t="shared" ref="AG17:AG23" si="13">MIN(B17:AF17)</f>
        <v>18.899999999999999</v>
      </c>
      <c r="AH17" s="94">
        <f t="shared" ref="AH17:AH22" si="14">AVERAGE(B17:AF17)</f>
        <v>21.058064516129029</v>
      </c>
      <c r="AJ17" s="12" t="s">
        <v>47</v>
      </c>
    </row>
    <row r="18" spans="1:39" x14ac:dyDescent="0.2">
      <c r="A18" s="58" t="s">
        <v>3</v>
      </c>
      <c r="B18" s="11">
        <f>[14]Dezembro!$D$5</f>
        <v>19.600000000000001</v>
      </c>
      <c r="C18" s="11">
        <f>[14]Dezembro!$D$6</f>
        <v>20.6</v>
      </c>
      <c r="D18" s="11">
        <f>[14]Dezembro!$D$7</f>
        <v>21.7</v>
      </c>
      <c r="E18" s="11">
        <f>[14]Dezembro!$D$8</f>
        <v>21.9</v>
      </c>
      <c r="F18" s="11">
        <f>[14]Dezembro!$D$9</f>
        <v>22</v>
      </c>
      <c r="G18" s="11">
        <f>[14]Dezembro!$D$10</f>
        <v>21.9</v>
      </c>
      <c r="H18" s="11">
        <f>[14]Dezembro!$D$11</f>
        <v>20.100000000000001</v>
      </c>
      <c r="I18" s="11">
        <f>[14]Dezembro!$D$12</f>
        <v>20.100000000000001</v>
      </c>
      <c r="J18" s="11">
        <f>[14]Dezembro!$D$13</f>
        <v>20.7</v>
      </c>
      <c r="K18" s="11">
        <f>[14]Dezembro!$D$14</f>
        <v>22.8</v>
      </c>
      <c r="L18" s="11">
        <f>[14]Dezembro!$D$15</f>
        <v>19.899999999999999</v>
      </c>
      <c r="M18" s="11">
        <f>[14]Dezembro!$D$16</f>
        <v>20.6</v>
      </c>
      <c r="N18" s="11">
        <f>[14]Dezembro!$D$17</f>
        <v>21.4</v>
      </c>
      <c r="O18" s="11">
        <f>[14]Dezembro!$D$18</f>
        <v>20.7</v>
      </c>
      <c r="P18" s="11">
        <f>[14]Dezembro!$D$19</f>
        <v>20.8</v>
      </c>
      <c r="Q18" s="11">
        <f>[14]Dezembro!$D$20</f>
        <v>20</v>
      </c>
      <c r="R18" s="11">
        <f>[14]Dezembro!$D$21</f>
        <v>21.1</v>
      </c>
      <c r="S18" s="11">
        <f>[14]Dezembro!$D$22</f>
        <v>22.2</v>
      </c>
      <c r="T18" s="11">
        <f>[14]Dezembro!$D$23</f>
        <v>22.5</v>
      </c>
      <c r="U18" s="11">
        <f>[14]Dezembro!$D$24</f>
        <v>22.7</v>
      </c>
      <c r="V18" s="11">
        <f>[14]Dezembro!$D$25</f>
        <v>22.1</v>
      </c>
      <c r="W18" s="11">
        <f>[14]Dezembro!$D$26</f>
        <v>22.5</v>
      </c>
      <c r="X18" s="11">
        <f>[14]Dezembro!$D$27</f>
        <v>21.5</v>
      </c>
      <c r="Y18" s="11">
        <f>[14]Dezembro!$D$28</f>
        <v>21.6</v>
      </c>
      <c r="Z18" s="11">
        <f>[14]Dezembro!$D$29</f>
        <v>22</v>
      </c>
      <c r="AA18" s="11">
        <f>[14]Dezembro!$D$30</f>
        <v>21.8</v>
      </c>
      <c r="AB18" s="11">
        <f>[14]Dezembro!$D$31</f>
        <v>21.5</v>
      </c>
      <c r="AC18" s="11">
        <f>[14]Dezembro!$D$32</f>
        <v>20.2</v>
      </c>
      <c r="AD18" s="11">
        <f>[14]Dezembro!$D$33</f>
        <v>20.6</v>
      </c>
      <c r="AE18" s="11">
        <f>[14]Dezembro!$D$34</f>
        <v>21.1</v>
      </c>
      <c r="AF18" s="11">
        <f>[14]Dezembro!$D$35</f>
        <v>20.5</v>
      </c>
      <c r="AG18" s="15">
        <f t="shared" si="13"/>
        <v>19.600000000000001</v>
      </c>
      <c r="AH18" s="94">
        <f>AVERAGE(B18:AF18)</f>
        <v>21.248387096774195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[15]Dezembro!$D$5</f>
        <v>*</v>
      </c>
      <c r="C19" s="11" t="str">
        <f>[15]Dezembro!$D$6</f>
        <v>*</v>
      </c>
      <c r="D19" s="11" t="str">
        <f>[15]Dezembro!$D$7</f>
        <v>*</v>
      </c>
      <c r="E19" s="11" t="str">
        <f>[15]Dezembro!$D$8</f>
        <v>*</v>
      </c>
      <c r="F19" s="11" t="str">
        <f>[15]Dezembro!$D$9</f>
        <v>*</v>
      </c>
      <c r="G19" s="11" t="str">
        <f>[15]Dezembro!$D$10</f>
        <v>*</v>
      </c>
      <c r="H19" s="11" t="str">
        <f>[15]Dezembro!$D$11</f>
        <v>*</v>
      </c>
      <c r="I19" s="11" t="str">
        <f>[15]Dezembro!$D$12</f>
        <v>*</v>
      </c>
      <c r="J19" s="11" t="str">
        <f>[15]Dezembro!$D$13</f>
        <v>*</v>
      </c>
      <c r="K19" s="11" t="str">
        <f>[15]Dezembro!$D$14</f>
        <v>*</v>
      </c>
      <c r="L19" s="11" t="str">
        <f>[15]Dezembro!$D$15</f>
        <v>*</v>
      </c>
      <c r="M19" s="11" t="str">
        <f>[15]Dezembro!$D$16</f>
        <v>*</v>
      </c>
      <c r="N19" s="11" t="str">
        <f>[15]Dezembro!$D$17</f>
        <v>*</v>
      </c>
      <c r="O19" s="11" t="str">
        <f>[15]Dezembro!$D$18</f>
        <v>*</v>
      </c>
      <c r="P19" s="11" t="str">
        <f>[15]Dezembro!$D$19</f>
        <v>*</v>
      </c>
      <c r="Q19" s="11" t="str">
        <f>[15]Dezembro!$D$20</f>
        <v>*</v>
      </c>
      <c r="R19" s="11" t="str">
        <f>[15]Dezembro!$D$21</f>
        <v>*</v>
      </c>
      <c r="S19" s="11" t="str">
        <f>[15]Dezembro!$D$22</f>
        <v>*</v>
      </c>
      <c r="T19" s="11" t="str">
        <f>[15]Dezembro!$D$23</f>
        <v>*</v>
      </c>
      <c r="U19" s="11" t="str">
        <f>[15]Dezembro!$D$24</f>
        <v>*</v>
      </c>
      <c r="V19" s="11" t="str">
        <f>[15]Dezembro!$D$25</f>
        <v>*</v>
      </c>
      <c r="W19" s="11" t="str">
        <f>[15]Dezembro!$D$26</f>
        <v>*</v>
      </c>
      <c r="X19" s="11" t="str">
        <f>[15]Dezembro!$D$27</f>
        <v>*</v>
      </c>
      <c r="Y19" s="11" t="str">
        <f>[15]Dezembro!$D$28</f>
        <v>*</v>
      </c>
      <c r="Z19" s="11" t="str">
        <f>[15]Dezembro!$D$29</f>
        <v>*</v>
      </c>
      <c r="AA19" s="11" t="str">
        <f>[15]Dezembro!$D$30</f>
        <v>*</v>
      </c>
      <c r="AB19" s="11" t="str">
        <f>[15]Dezembro!$D$31</f>
        <v>*</v>
      </c>
      <c r="AC19" s="11" t="str">
        <f>[15]Dezembro!$D$32</f>
        <v>*</v>
      </c>
      <c r="AD19" s="11" t="str">
        <f>[15]Dezembro!$D$33</f>
        <v>*</v>
      </c>
      <c r="AE19" s="11" t="str">
        <f>[15]Dezembro!$D$34</f>
        <v>*</v>
      </c>
      <c r="AF19" s="11" t="str">
        <f>[15]Dezembro!$D$35</f>
        <v>*</v>
      </c>
      <c r="AG19" s="15" t="s">
        <v>226</v>
      </c>
      <c r="AH19" s="94" t="s">
        <v>226</v>
      </c>
    </row>
    <row r="20" spans="1:39" x14ac:dyDescent="0.2">
      <c r="A20" s="58" t="s">
        <v>5</v>
      </c>
      <c r="B20" s="11">
        <f>[16]Dezembro!$D$5</f>
        <v>22.9</v>
      </c>
      <c r="C20" s="11">
        <f>[16]Dezembro!$D$6</f>
        <v>22.9</v>
      </c>
      <c r="D20" s="11">
        <f>[16]Dezembro!$D$7</f>
        <v>26.4</v>
      </c>
      <c r="E20" s="11">
        <f>[16]Dezembro!$D$8</f>
        <v>26</v>
      </c>
      <c r="F20" s="11">
        <f>[16]Dezembro!$D$9</f>
        <v>22.5</v>
      </c>
      <c r="G20" s="11">
        <f>[16]Dezembro!$D$10</f>
        <v>21.4</v>
      </c>
      <c r="H20" s="11">
        <f>[16]Dezembro!$D$11</f>
        <v>22.6</v>
      </c>
      <c r="I20" s="11">
        <f>[16]Dezembro!$D$12</f>
        <v>22.1</v>
      </c>
      <c r="J20" s="11">
        <f>[16]Dezembro!$D$13</f>
        <v>24.5</v>
      </c>
      <c r="K20" s="11">
        <f>[16]Dezembro!$D$14</f>
        <v>22.3</v>
      </c>
      <c r="L20" s="11">
        <f>[16]Dezembro!$D$15</f>
        <v>22.6</v>
      </c>
      <c r="M20" s="11">
        <f>[16]Dezembro!$D$16</f>
        <v>23</v>
      </c>
      <c r="N20" s="11">
        <f>[16]Dezembro!$D$17</f>
        <v>23.8</v>
      </c>
      <c r="O20" s="11">
        <f>[16]Dezembro!$D$18</f>
        <v>23.8</v>
      </c>
      <c r="P20" s="11">
        <f>[16]Dezembro!$D$19</f>
        <v>23.3</v>
      </c>
      <c r="Q20" s="11">
        <f>[16]Dezembro!$D$20</f>
        <v>26.1</v>
      </c>
      <c r="R20" s="11">
        <f>[16]Dezembro!$D$21</f>
        <v>24.7</v>
      </c>
      <c r="S20" s="11">
        <f>[16]Dezembro!$D$22</f>
        <v>25.9</v>
      </c>
      <c r="T20" s="11">
        <f>[16]Dezembro!$D$23</f>
        <v>25.8</v>
      </c>
      <c r="U20" s="11">
        <f>[16]Dezembro!$D$24</f>
        <v>28.1</v>
      </c>
      <c r="V20" s="11">
        <f>[16]Dezembro!$D$25</f>
        <v>26.4</v>
      </c>
      <c r="W20" s="11">
        <f>[16]Dezembro!$D$26</f>
        <v>22.9</v>
      </c>
      <c r="X20" s="11">
        <f>[16]Dezembro!$D$27</f>
        <v>25.3</v>
      </c>
      <c r="Y20" s="11">
        <f>[16]Dezembro!$D$28</f>
        <v>25.2</v>
      </c>
      <c r="Z20" s="11">
        <f>[16]Dezembro!$D$29</f>
        <v>22.5</v>
      </c>
      <c r="AA20" s="11">
        <f>[16]Dezembro!$D$30</f>
        <v>25.2</v>
      </c>
      <c r="AB20" s="11">
        <f>[16]Dezembro!$D$31</f>
        <v>24.5</v>
      </c>
      <c r="AC20" s="11">
        <f>[16]Dezembro!$D$32</f>
        <v>25.1</v>
      </c>
      <c r="AD20" s="11">
        <f>[16]Dezembro!$D$33</f>
        <v>24.8</v>
      </c>
      <c r="AE20" s="11">
        <f>[16]Dezembro!$D$34</f>
        <v>23.8</v>
      </c>
      <c r="AF20" s="11">
        <f>[16]Dezembro!$D$35</f>
        <v>23.2</v>
      </c>
      <c r="AG20" s="15">
        <f t="shared" si="13"/>
        <v>21.4</v>
      </c>
      <c r="AH20" s="94">
        <f>AVERAGE(B20:AF20)</f>
        <v>24.180645161290322</v>
      </c>
      <c r="AI20" s="12" t="s">
        <v>47</v>
      </c>
      <c r="AL20" t="s">
        <v>47</v>
      </c>
    </row>
    <row r="21" spans="1:39" x14ac:dyDescent="0.2">
      <c r="A21" s="58" t="s">
        <v>43</v>
      </c>
      <c r="B21" s="11">
        <f>[17]Dezembro!$D$5</f>
        <v>19.600000000000001</v>
      </c>
      <c r="C21" s="11">
        <f>[17]Dezembro!$D$6</f>
        <v>20.2</v>
      </c>
      <c r="D21" s="11">
        <f>[17]Dezembro!$D$7</f>
        <v>20.9</v>
      </c>
      <c r="E21" s="11">
        <f>[17]Dezembro!$D$8</f>
        <v>20.8</v>
      </c>
      <c r="F21" s="11">
        <f>[17]Dezembro!$D$9</f>
        <v>20.100000000000001</v>
      </c>
      <c r="G21" s="11">
        <f>[17]Dezembro!$D$10</f>
        <v>18.600000000000001</v>
      </c>
      <c r="H21" s="11">
        <f>[17]Dezembro!$D$11</f>
        <v>20.7</v>
      </c>
      <c r="I21" s="11">
        <f>[17]Dezembro!$D$12</f>
        <v>20.2</v>
      </c>
      <c r="J21" s="11">
        <f>[17]Dezembro!$D$13</f>
        <v>19.8</v>
      </c>
      <c r="K21" s="11">
        <f>[17]Dezembro!$D$14</f>
        <v>18</v>
      </c>
      <c r="L21" s="11">
        <f>[17]Dezembro!$D$15</f>
        <v>18.8</v>
      </c>
      <c r="M21" s="11">
        <f>[17]Dezembro!$D$16</f>
        <v>19.5</v>
      </c>
      <c r="N21" s="11">
        <f>[17]Dezembro!$D$17</f>
        <v>19.2</v>
      </c>
      <c r="O21" s="11">
        <f>[17]Dezembro!$D$18</f>
        <v>19.8</v>
      </c>
      <c r="P21" s="11">
        <f>[17]Dezembro!$D$19</f>
        <v>19.5</v>
      </c>
      <c r="Q21" s="11">
        <f>[17]Dezembro!$D$20</f>
        <v>20.3</v>
      </c>
      <c r="R21" s="11">
        <f>[17]Dezembro!$D$21</f>
        <v>19.899999999999999</v>
      </c>
      <c r="S21" s="11">
        <f>[17]Dezembro!$D$22</f>
        <v>20</v>
      </c>
      <c r="T21" s="11">
        <f>[17]Dezembro!$D$23</f>
        <v>21.2</v>
      </c>
      <c r="U21" s="11">
        <f>[17]Dezembro!$D$24</f>
        <v>22.3</v>
      </c>
      <c r="V21" s="11">
        <f>[17]Dezembro!$D$25</f>
        <v>21</v>
      </c>
      <c r="W21" s="11">
        <f>[17]Dezembro!$D$26</f>
        <v>21</v>
      </c>
      <c r="X21" s="11">
        <f>[17]Dezembro!$D$27</f>
        <v>21.1</v>
      </c>
      <c r="Y21" s="11">
        <f>[17]Dezembro!$D$28</f>
        <v>20</v>
      </c>
      <c r="Z21" s="11">
        <f>[17]Dezembro!$D$29</f>
        <v>20.8</v>
      </c>
      <c r="AA21" s="11">
        <f>[17]Dezembro!$D$30</f>
        <v>19.7</v>
      </c>
      <c r="AB21" s="11">
        <f>[17]Dezembro!$D$31</f>
        <v>20.7</v>
      </c>
      <c r="AC21" s="11">
        <f>[17]Dezembro!$D$32</f>
        <v>19.8</v>
      </c>
      <c r="AD21" s="11">
        <f>[17]Dezembro!$D$33</f>
        <v>20.3</v>
      </c>
      <c r="AE21" s="11">
        <f>[17]Dezembro!$D$34</f>
        <v>20</v>
      </c>
      <c r="AF21" s="11">
        <f>[17]Dezembro!$D$35</f>
        <v>19.5</v>
      </c>
      <c r="AG21" s="15">
        <f>MIN(B21:AF21)</f>
        <v>18</v>
      </c>
      <c r="AH21" s="94">
        <f>AVERAGE(B21:AF21)</f>
        <v>20.106451612903225</v>
      </c>
      <c r="AJ21" t="s">
        <v>47</v>
      </c>
    </row>
    <row r="22" spans="1:39" x14ac:dyDescent="0.2">
      <c r="A22" s="58" t="s">
        <v>6</v>
      </c>
      <c r="B22" s="11">
        <f>[18]Dezembro!$D$5</f>
        <v>23.2</v>
      </c>
      <c r="C22" s="11">
        <f>[18]Dezembro!$D$6</f>
        <v>22.4</v>
      </c>
      <c r="D22" s="11">
        <f>[18]Dezembro!$D$7</f>
        <v>22</v>
      </c>
      <c r="E22" s="11">
        <f>[18]Dezembro!$D$8</f>
        <v>22.6</v>
      </c>
      <c r="F22" s="11">
        <f>[18]Dezembro!$D$9</f>
        <v>22.7</v>
      </c>
      <c r="G22" s="11">
        <f>[18]Dezembro!$D$10</f>
        <v>22.5</v>
      </c>
      <c r="H22" s="11">
        <f>[18]Dezembro!$D$11</f>
        <v>22</v>
      </c>
      <c r="I22" s="11">
        <f>[18]Dezembro!$D$12</f>
        <v>21.8</v>
      </c>
      <c r="J22" s="11">
        <f>[18]Dezembro!$D$13</f>
        <v>22.2</v>
      </c>
      <c r="K22" s="11">
        <f>[18]Dezembro!$D$14</f>
        <v>21.3</v>
      </c>
      <c r="L22" s="11">
        <f>[18]Dezembro!$D$15</f>
        <v>21</v>
      </c>
      <c r="M22" s="11">
        <f>[18]Dezembro!$D$16</f>
        <v>21.7</v>
      </c>
      <c r="N22" s="11">
        <f>[18]Dezembro!$D$17</f>
        <v>21.4</v>
      </c>
      <c r="O22" s="11">
        <f>[18]Dezembro!$D$18</f>
        <v>22.1</v>
      </c>
      <c r="P22" s="11">
        <f>[18]Dezembro!$D$19</f>
        <v>22.2</v>
      </c>
      <c r="Q22" s="11">
        <f>[18]Dezembro!$D$20</f>
        <v>21.6</v>
      </c>
      <c r="R22" s="11">
        <f>[18]Dezembro!$D$21</f>
        <v>21.5</v>
      </c>
      <c r="S22" s="11">
        <f>[18]Dezembro!$D$22</f>
        <v>22.8</v>
      </c>
      <c r="T22" s="11">
        <f>[18]Dezembro!$D$23</f>
        <v>24</v>
      </c>
      <c r="U22" s="11">
        <f>[18]Dezembro!$D$24</f>
        <v>22.8</v>
      </c>
      <c r="V22" s="11">
        <f>[18]Dezembro!$D$25</f>
        <v>23.7</v>
      </c>
      <c r="W22" s="11">
        <f>[18]Dezembro!$D$26</f>
        <v>23.5</v>
      </c>
      <c r="X22" s="11">
        <f>[18]Dezembro!$D$27</f>
        <v>22.7</v>
      </c>
      <c r="Y22" s="11">
        <f>[18]Dezembro!$D$28</f>
        <v>22.9</v>
      </c>
      <c r="Z22" s="11">
        <f>[18]Dezembro!$D$29</f>
        <v>23.5</v>
      </c>
      <c r="AA22" s="11">
        <f>[18]Dezembro!$D$30</f>
        <v>21.8</v>
      </c>
      <c r="AB22" s="11">
        <f>[18]Dezembro!$D$31</f>
        <v>23.2</v>
      </c>
      <c r="AC22" s="11">
        <f>[18]Dezembro!$D$32</f>
        <v>22.8</v>
      </c>
      <c r="AD22" s="11">
        <f>[18]Dezembro!$D$33</f>
        <v>22.7</v>
      </c>
      <c r="AE22" s="11">
        <f>[18]Dezembro!$D$34</f>
        <v>22</v>
      </c>
      <c r="AF22" s="11">
        <f>[18]Dezembro!$D$35</f>
        <v>22.3</v>
      </c>
      <c r="AG22" s="15">
        <f t="shared" si="13"/>
        <v>21</v>
      </c>
      <c r="AH22" s="94">
        <f t="shared" si="14"/>
        <v>22.416129032258063</v>
      </c>
      <c r="AJ22" t="s">
        <v>47</v>
      </c>
      <c r="AL22" t="s">
        <v>47</v>
      </c>
    </row>
    <row r="23" spans="1:39" x14ac:dyDescent="0.2">
      <c r="A23" s="58" t="s">
        <v>7</v>
      </c>
      <c r="B23" s="11">
        <f>[19]Dezembro!$D$5</f>
        <v>21.9</v>
      </c>
      <c r="C23" s="11">
        <f>[19]Dezembro!$D$6</f>
        <v>22.5</v>
      </c>
      <c r="D23" s="11">
        <f>[19]Dezembro!$D$7</f>
        <v>21.9</v>
      </c>
      <c r="E23" s="11" t="str">
        <f>[19]Dezembro!$D$8</f>
        <v>*</v>
      </c>
      <c r="F23" s="11" t="str">
        <f>[19]Dezembro!$D$9</f>
        <v>*</v>
      </c>
      <c r="G23" s="11" t="str">
        <f>[19]Dezembro!$D$10</f>
        <v>*</v>
      </c>
      <c r="H23" s="11" t="str">
        <f>[19]Dezembro!$D$11</f>
        <v>*</v>
      </c>
      <c r="I23" s="11" t="str">
        <f>[19]Dezembro!$D$12</f>
        <v>*</v>
      </c>
      <c r="J23" s="11" t="str">
        <f>[19]Dezembro!$D$13</f>
        <v>*</v>
      </c>
      <c r="K23" s="11" t="str">
        <f>[19]Dezembro!$D$14</f>
        <v>*</v>
      </c>
      <c r="L23" s="11" t="str">
        <f>[19]Dezembro!$D$15</f>
        <v>*</v>
      </c>
      <c r="M23" s="11" t="str">
        <f>[19]Dezembro!$D$16</f>
        <v>*</v>
      </c>
      <c r="N23" s="11" t="str">
        <f>[19]Dezembro!$D$17</f>
        <v>*</v>
      </c>
      <c r="O23" s="11" t="str">
        <f>[19]Dezembro!$D$18</f>
        <v>*</v>
      </c>
      <c r="P23" s="11" t="str">
        <f>[19]Dezembro!$D$19</f>
        <v>*</v>
      </c>
      <c r="Q23" s="11" t="str">
        <f>[19]Dezembro!$D$20</f>
        <v>*</v>
      </c>
      <c r="R23" s="11" t="str">
        <f>[19]Dezembro!$D$21</f>
        <v>*</v>
      </c>
      <c r="S23" s="11" t="str">
        <f>[19]Dezembro!$D$22</f>
        <v>*</v>
      </c>
      <c r="T23" s="11" t="str">
        <f>[19]Dezembro!$D$23</f>
        <v>*</v>
      </c>
      <c r="U23" s="11" t="str">
        <f>[19]Dezembro!$D$24</f>
        <v>*</v>
      </c>
      <c r="V23" s="11" t="str">
        <f>[19]Dezembro!$D$25</f>
        <v>*</v>
      </c>
      <c r="W23" s="11" t="str">
        <f>[19]Dezembro!$D$26</f>
        <v>*</v>
      </c>
      <c r="X23" s="11" t="str">
        <f>[19]Dezembro!$D$27</f>
        <v>*</v>
      </c>
      <c r="Y23" s="11" t="str">
        <f>[19]Dezembro!$D$28</f>
        <v>*</v>
      </c>
      <c r="Z23" s="11" t="str">
        <f>[19]Dezembro!$D$29</f>
        <v>*</v>
      </c>
      <c r="AA23" s="11" t="str">
        <f>[19]Dezembro!$D$30</f>
        <v>*</v>
      </c>
      <c r="AB23" s="11">
        <f>[19]Dezembro!$D$31</f>
        <v>30</v>
      </c>
      <c r="AC23" s="11">
        <f>[19]Dezembro!$D$32</f>
        <v>24.7</v>
      </c>
      <c r="AD23" s="11">
        <f>[19]Dezembro!$D$33</f>
        <v>22.8</v>
      </c>
      <c r="AE23" s="11">
        <f>[19]Dezembro!$D$34</f>
        <v>23.9</v>
      </c>
      <c r="AF23" s="11">
        <f>[19]Dezembro!$D$35</f>
        <v>25</v>
      </c>
      <c r="AG23" s="15">
        <f t="shared" si="13"/>
        <v>21.9</v>
      </c>
      <c r="AH23" s="94">
        <f>AVERAGE(B23:AF23)</f>
        <v>24.087500000000002</v>
      </c>
      <c r="AJ23" t="s">
        <v>47</v>
      </c>
      <c r="AK23" t="s">
        <v>47</v>
      </c>
      <c r="AL23" t="s">
        <v>47</v>
      </c>
    </row>
    <row r="24" spans="1:39" x14ac:dyDescent="0.2">
      <c r="A24" s="58" t="s">
        <v>169</v>
      </c>
      <c r="B24" s="11" t="str">
        <f>[20]Dezembro!$D$5</f>
        <v>*</v>
      </c>
      <c r="C24" s="11" t="str">
        <f>[20]Dezembro!$D$6</f>
        <v>*</v>
      </c>
      <c r="D24" s="11" t="str">
        <f>[20]Dezembro!$D$7</f>
        <v>*</v>
      </c>
      <c r="E24" s="11" t="str">
        <f>[20]Dezembro!$D$8</f>
        <v>*</v>
      </c>
      <c r="F24" s="11" t="str">
        <f>[20]Dezembro!$D$9</f>
        <v>*</v>
      </c>
      <c r="G24" s="11" t="str">
        <f>[20]Dezembro!$D$10</f>
        <v>*</v>
      </c>
      <c r="H24" s="11" t="str">
        <f>[20]Dezembro!$D$11</f>
        <v>*</v>
      </c>
      <c r="I24" s="11" t="str">
        <f>[20]Dezembro!$D$12</f>
        <v>*</v>
      </c>
      <c r="J24" s="11" t="str">
        <f>[20]Dezembro!$D$13</f>
        <v>*</v>
      </c>
      <c r="K24" s="11" t="str">
        <f>[20]Dezembro!$D$14</f>
        <v>*</v>
      </c>
      <c r="L24" s="11" t="str">
        <f>[20]Dezembro!$D$15</f>
        <v>*</v>
      </c>
      <c r="M24" s="11" t="str">
        <f>[20]Dezembro!$D$16</f>
        <v>*</v>
      </c>
      <c r="N24" s="11" t="str">
        <f>[20]Dezembro!$D$17</f>
        <v>*</v>
      </c>
      <c r="O24" s="11" t="str">
        <f>[20]Dezembro!$D$18</f>
        <v>*</v>
      </c>
      <c r="P24" s="11" t="str">
        <f>[20]Dezembro!$D$19</f>
        <v>*</v>
      </c>
      <c r="Q24" s="11" t="str">
        <f>[20]Dezembro!$D$20</f>
        <v>*</v>
      </c>
      <c r="R24" s="11" t="str">
        <f>[20]Dezembro!$D$21</f>
        <v>*</v>
      </c>
      <c r="S24" s="11" t="str">
        <f>[20]Dezembro!$D$22</f>
        <v>*</v>
      </c>
      <c r="T24" s="11" t="str">
        <f>[20]Dezembro!$D$23</f>
        <v>*</v>
      </c>
      <c r="U24" s="11" t="str">
        <f>[20]Dezembro!$D$24</f>
        <v>*</v>
      </c>
      <c r="V24" s="11" t="str">
        <f>[20]Dezembro!$D$25</f>
        <v>*</v>
      </c>
      <c r="W24" s="11" t="str">
        <f>[20]Dezembro!$D$26</f>
        <v>*</v>
      </c>
      <c r="X24" s="11" t="str">
        <f>[20]Dezembro!$D$27</f>
        <v>*</v>
      </c>
      <c r="Y24" s="11" t="str">
        <f>[20]Dezembro!$D$28</f>
        <v>*</v>
      </c>
      <c r="Z24" s="11" t="str">
        <f>[20]Dezembro!$D$29</f>
        <v>*</v>
      </c>
      <c r="AA24" s="11" t="str">
        <f>[20]Dezembro!$D$30</f>
        <v>*</v>
      </c>
      <c r="AB24" s="11" t="str">
        <f>[20]Dezembro!$D$31</f>
        <v>*</v>
      </c>
      <c r="AC24" s="11" t="str">
        <f>[20]Dezembro!$D$32</f>
        <v>*</v>
      </c>
      <c r="AD24" s="11" t="str">
        <f>[20]Dezembro!$D$33</f>
        <v>*</v>
      </c>
      <c r="AE24" s="11" t="str">
        <f>[20]Dezembro!$D$34</f>
        <v>*</v>
      </c>
      <c r="AF24" s="11" t="str">
        <f>[20]Dezembro!$D$35</f>
        <v>*</v>
      </c>
      <c r="AG24" s="15" t="s">
        <v>226</v>
      </c>
      <c r="AH24" s="94" t="s">
        <v>226</v>
      </c>
      <c r="AJ24" t="s">
        <v>47</v>
      </c>
      <c r="AM24" s="12" t="s">
        <v>47</v>
      </c>
    </row>
    <row r="25" spans="1:39" x14ac:dyDescent="0.2">
      <c r="A25" s="58" t="s">
        <v>170</v>
      </c>
      <c r="B25" s="11">
        <f>[21]Dezembro!$D$5</f>
        <v>19.2</v>
      </c>
      <c r="C25" s="11">
        <f>[21]Dezembro!$D$6</f>
        <v>20.5</v>
      </c>
      <c r="D25" s="11">
        <f>[21]Dezembro!$D$7</f>
        <v>20.399999999999999</v>
      </c>
      <c r="E25" s="11">
        <f>[21]Dezembro!$D$8</f>
        <v>20.100000000000001</v>
      </c>
      <c r="F25" s="11">
        <f>[21]Dezembro!$D$9</f>
        <v>21.5</v>
      </c>
      <c r="G25" s="11">
        <f>[21]Dezembro!$D$10</f>
        <v>20.7</v>
      </c>
      <c r="H25" s="11">
        <f>[21]Dezembro!$D$11</f>
        <v>20.3</v>
      </c>
      <c r="I25" s="11">
        <f>[21]Dezembro!$D$12</f>
        <v>16.3</v>
      </c>
      <c r="J25" s="11">
        <f>[21]Dezembro!$D$13</f>
        <v>14.4</v>
      </c>
      <c r="K25" s="11">
        <f>[21]Dezembro!$D$14</f>
        <v>15.1</v>
      </c>
      <c r="L25" s="11">
        <f>[21]Dezembro!$D$15</f>
        <v>19.5</v>
      </c>
      <c r="M25" s="11">
        <f>[21]Dezembro!$D$16</f>
        <v>20.7</v>
      </c>
      <c r="N25" s="11">
        <f>[21]Dezembro!$D$17</f>
        <v>22.4</v>
      </c>
      <c r="O25" s="11">
        <f>[21]Dezembro!$D$18</f>
        <v>20.7</v>
      </c>
      <c r="P25" s="11">
        <f>[21]Dezembro!$D$19</f>
        <v>20.399999999999999</v>
      </c>
      <c r="Q25" s="11">
        <f>[21]Dezembro!$D$20</f>
        <v>20.2</v>
      </c>
      <c r="R25" s="11">
        <f>[21]Dezembro!$D$21</f>
        <v>19.899999999999999</v>
      </c>
      <c r="S25" s="11">
        <f>[21]Dezembro!$D$22</f>
        <v>20.7</v>
      </c>
      <c r="T25" s="11">
        <f>[21]Dezembro!$D$23</f>
        <v>22.5</v>
      </c>
      <c r="U25" s="11">
        <f>[21]Dezembro!$D$24</f>
        <v>23.8</v>
      </c>
      <c r="V25" s="11">
        <f>[21]Dezembro!$D$25</f>
        <v>21.4</v>
      </c>
      <c r="W25" s="11">
        <f>[21]Dezembro!$D$26</f>
        <v>18.5</v>
      </c>
      <c r="X25" s="11">
        <f>[21]Dezembro!$D$27</f>
        <v>18.600000000000001</v>
      </c>
      <c r="Y25" s="11">
        <f>[21]Dezembro!$D$28</f>
        <v>21.9</v>
      </c>
      <c r="Z25" s="11">
        <f>[21]Dezembro!$D$29</f>
        <v>22.4</v>
      </c>
      <c r="AA25" s="11">
        <f>[21]Dezembro!$D$30</f>
        <v>17.600000000000001</v>
      </c>
      <c r="AB25" s="11">
        <f>[21]Dezembro!$D$31</f>
        <v>19.899999999999999</v>
      </c>
      <c r="AC25" s="11">
        <f>[21]Dezembro!$D$32</f>
        <v>21.6</v>
      </c>
      <c r="AD25" s="11">
        <f>[21]Dezembro!$D$33</f>
        <v>20.9</v>
      </c>
      <c r="AE25" s="11">
        <f>[21]Dezembro!$D$34</f>
        <v>21.4</v>
      </c>
      <c r="AF25" s="11">
        <f>[21]Dezembro!$D$35</f>
        <v>22.1</v>
      </c>
      <c r="AG25" s="15">
        <f t="shared" ref="AG25:AG26" si="15">MIN(B25:AF25)</f>
        <v>14.4</v>
      </c>
      <c r="AH25" s="94">
        <f t="shared" ref="AH25:AH26" si="16">AVERAGE(B25:AF25)</f>
        <v>20.180645161290318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8" t="s">
        <v>171</v>
      </c>
      <c r="B26" s="11">
        <f>[22]Dezembro!$D$5</f>
        <v>21.5</v>
      </c>
      <c r="C26" s="11">
        <f>[22]Dezembro!$D$6</f>
        <v>21.9</v>
      </c>
      <c r="D26" s="11">
        <f>[22]Dezembro!$D$7</f>
        <v>21</v>
      </c>
      <c r="E26" s="11">
        <f>[22]Dezembro!$D$8</f>
        <v>20.3</v>
      </c>
      <c r="F26" s="11">
        <f>[22]Dezembro!$D$9</f>
        <v>22.4</v>
      </c>
      <c r="G26" s="11">
        <f>[22]Dezembro!$D$10</f>
        <v>21.7</v>
      </c>
      <c r="H26" s="11">
        <f>[22]Dezembro!$D$11</f>
        <v>22</v>
      </c>
      <c r="I26" s="11">
        <f>[22]Dezembro!$D$12</f>
        <v>20.3</v>
      </c>
      <c r="J26" s="11">
        <f>[22]Dezembro!$D$13</f>
        <v>16.899999999999999</v>
      </c>
      <c r="K26" s="11">
        <f>[22]Dezembro!$D$14</f>
        <v>16.399999999999999</v>
      </c>
      <c r="L26" s="11">
        <f>[22]Dezembro!$D$15</f>
        <v>19.600000000000001</v>
      </c>
      <c r="M26" s="11">
        <f>[22]Dezembro!$D$16</f>
        <v>21.2</v>
      </c>
      <c r="N26" s="11">
        <f>[22]Dezembro!$D$17</f>
        <v>21.7</v>
      </c>
      <c r="O26" s="11">
        <f>[22]Dezembro!$D$18</f>
        <v>20.2</v>
      </c>
      <c r="P26" s="11">
        <f>[22]Dezembro!$D$19</f>
        <v>20.7</v>
      </c>
      <c r="Q26" s="11">
        <f>[22]Dezembro!$D$20</f>
        <v>21.8</v>
      </c>
      <c r="R26" s="11">
        <f>[22]Dezembro!$D$21</f>
        <v>20.9</v>
      </c>
      <c r="S26" s="11">
        <f>[22]Dezembro!$D$22</f>
        <v>20.399999999999999</v>
      </c>
      <c r="T26" s="11">
        <f>[22]Dezembro!$D$23</f>
        <v>22</v>
      </c>
      <c r="U26" s="11">
        <f>[22]Dezembro!$D$24</f>
        <v>22.8</v>
      </c>
      <c r="V26" s="11">
        <f>[22]Dezembro!$D$25</f>
        <v>22.1</v>
      </c>
      <c r="W26" s="11">
        <f>[22]Dezembro!$D$26</f>
        <v>21.1</v>
      </c>
      <c r="X26" s="11">
        <f>[22]Dezembro!$D$27</f>
        <v>19.600000000000001</v>
      </c>
      <c r="Y26" s="11">
        <f>[22]Dezembro!$D$28</f>
        <v>22.6</v>
      </c>
      <c r="Z26" s="11">
        <f>[22]Dezembro!$D$29</f>
        <v>20.399999999999999</v>
      </c>
      <c r="AA26" s="11">
        <f>[22]Dezembro!$D$30</f>
        <v>20.8</v>
      </c>
      <c r="AB26" s="11">
        <f>[22]Dezembro!$D$31</f>
        <v>22.5</v>
      </c>
      <c r="AC26" s="11">
        <f>[22]Dezembro!$D$32</f>
        <v>23.2</v>
      </c>
      <c r="AD26" s="11">
        <f>[22]Dezembro!$D$33</f>
        <v>22.9</v>
      </c>
      <c r="AE26" s="11">
        <f>[22]Dezembro!$D$34</f>
        <v>21</v>
      </c>
      <c r="AF26" s="11">
        <f>[22]Dezembro!$D$35</f>
        <v>22.1</v>
      </c>
      <c r="AG26" s="15">
        <f t="shared" si="15"/>
        <v>16.399999999999999</v>
      </c>
      <c r="AH26" s="94">
        <f t="shared" si="16"/>
        <v>21.096774193548388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[23]Dezembro!$D$5</f>
        <v>20.8</v>
      </c>
      <c r="C27" s="11">
        <f>[23]Dezembro!$D$6</f>
        <v>21.1</v>
      </c>
      <c r="D27" s="11">
        <f>[23]Dezembro!$D$7</f>
        <v>19.8</v>
      </c>
      <c r="E27" s="11">
        <f>[23]Dezembro!$D$8</f>
        <v>19.899999999999999</v>
      </c>
      <c r="F27" s="11">
        <f>[23]Dezembro!$D$9</f>
        <v>21.3</v>
      </c>
      <c r="G27" s="11">
        <f>[23]Dezembro!$D$10</f>
        <v>21</v>
      </c>
      <c r="H27" s="11">
        <f>[23]Dezembro!$D$11</f>
        <v>20.9</v>
      </c>
      <c r="I27" s="11">
        <f>[23]Dezembro!$D$12</f>
        <v>18.100000000000001</v>
      </c>
      <c r="J27" s="11">
        <f>[23]Dezembro!$D$13</f>
        <v>16.600000000000001</v>
      </c>
      <c r="K27" s="11">
        <f>[23]Dezembro!$D$14</f>
        <v>17.2</v>
      </c>
      <c r="L27" s="11">
        <f>[23]Dezembro!$D$15</f>
        <v>20.5</v>
      </c>
      <c r="M27" s="11">
        <f>[23]Dezembro!$D$16</f>
        <v>20.9</v>
      </c>
      <c r="N27" s="11">
        <f>[23]Dezembro!$D$17</f>
        <v>22.2</v>
      </c>
      <c r="O27" s="11">
        <f>[23]Dezembro!$D$18</f>
        <v>19.8</v>
      </c>
      <c r="P27" s="11">
        <f>[23]Dezembro!$D$19</f>
        <v>20.7</v>
      </c>
      <c r="Q27" s="11">
        <f>[23]Dezembro!$D$20</f>
        <v>19.899999999999999</v>
      </c>
      <c r="R27" s="11">
        <f>[23]Dezembro!$D$21</f>
        <v>20.100000000000001</v>
      </c>
      <c r="S27" s="11">
        <f>[23]Dezembro!$D$22</f>
        <v>21.2</v>
      </c>
      <c r="T27" s="11">
        <f>[23]Dezembro!$D$23</f>
        <v>22.6</v>
      </c>
      <c r="U27" s="11">
        <f>[23]Dezembro!$D$24</f>
        <v>23.1</v>
      </c>
      <c r="V27" s="11">
        <f>[23]Dezembro!$D$25</f>
        <v>20.9</v>
      </c>
      <c r="W27" s="11">
        <f>[23]Dezembro!$D$26</f>
        <v>20.100000000000001</v>
      </c>
      <c r="X27" s="11">
        <f>[23]Dezembro!$D$27</f>
        <v>19.8</v>
      </c>
      <c r="Y27" s="11">
        <f>[23]Dezembro!$D$28</f>
        <v>22.3</v>
      </c>
      <c r="Z27" s="11">
        <f>[23]Dezembro!$D$29</f>
        <v>21</v>
      </c>
      <c r="AA27" s="11">
        <f>[23]Dezembro!$D$30</f>
        <v>20.3</v>
      </c>
      <c r="AB27" s="11">
        <f>[23]Dezembro!$D$31</f>
        <v>21.3</v>
      </c>
      <c r="AC27" s="11">
        <f>[23]Dezembro!$D$32</f>
        <v>22</v>
      </c>
      <c r="AD27" s="11">
        <f>[23]Dezembro!$D$33</f>
        <v>21.7</v>
      </c>
      <c r="AE27" s="11">
        <f>[23]Dezembro!$D$34</f>
        <v>20.8</v>
      </c>
      <c r="AF27" s="11">
        <f>[23]Dezembro!$D$35</f>
        <v>21.2</v>
      </c>
      <c r="AG27" s="15">
        <f>MIN(B27:AF27)</f>
        <v>16.600000000000001</v>
      </c>
      <c r="AH27" s="94">
        <f>AVERAGE(B27:AF27)</f>
        <v>20.616129032258065</v>
      </c>
      <c r="AJ27" t="s">
        <v>47</v>
      </c>
      <c r="AL27" t="s">
        <v>47</v>
      </c>
      <c r="AM27" t="s">
        <v>47</v>
      </c>
    </row>
    <row r="28" spans="1:39" x14ac:dyDescent="0.2">
      <c r="A28" s="58" t="s">
        <v>9</v>
      </c>
      <c r="B28" s="11">
        <f>[24]Dezembro!$D$5</f>
        <v>30.3</v>
      </c>
      <c r="C28" s="11">
        <f>[24]Dezembro!$D$6</f>
        <v>22.1</v>
      </c>
      <c r="D28" s="11">
        <f>[24]Dezembro!$D$7</f>
        <v>23.9</v>
      </c>
      <c r="E28" s="11">
        <f>[24]Dezembro!$D$8</f>
        <v>22.1</v>
      </c>
      <c r="F28" s="11">
        <f>[24]Dezembro!$D$9</f>
        <v>22.9</v>
      </c>
      <c r="G28" s="11">
        <f>[24]Dezembro!$D$10</f>
        <v>21.6</v>
      </c>
      <c r="H28" s="11">
        <f>[24]Dezembro!$D$11</f>
        <v>21.2</v>
      </c>
      <c r="I28" s="11">
        <f>[24]Dezembro!$D$12</f>
        <v>21.1</v>
      </c>
      <c r="J28" s="11">
        <f>[24]Dezembro!$D$13</f>
        <v>22.1</v>
      </c>
      <c r="K28" s="11">
        <f>[24]Dezembro!$D$14</f>
        <v>23</v>
      </c>
      <c r="L28" s="11">
        <f>[24]Dezembro!$D$15</f>
        <v>20.100000000000001</v>
      </c>
      <c r="M28" s="11">
        <f>[24]Dezembro!$D$16</f>
        <v>21.6</v>
      </c>
      <c r="N28" s="11">
        <f>[24]Dezembro!$D$17</f>
        <v>22.5</v>
      </c>
      <c r="O28" s="11">
        <f>[24]Dezembro!$D$18</f>
        <v>19.7</v>
      </c>
      <c r="P28" s="11">
        <f>[24]Dezembro!$D$19</f>
        <v>21.7</v>
      </c>
      <c r="Q28" s="11">
        <f>[24]Dezembro!$D$20</f>
        <v>21.8</v>
      </c>
      <c r="R28" s="11">
        <f>[24]Dezembro!$D$21</f>
        <v>20.6</v>
      </c>
      <c r="S28" s="11">
        <f>[24]Dezembro!$D$22</f>
        <v>20.6</v>
      </c>
      <c r="T28" s="11">
        <f>[24]Dezembro!$D$23</f>
        <v>23.2</v>
      </c>
      <c r="U28" s="11">
        <f>[24]Dezembro!$D$24</f>
        <v>23.4</v>
      </c>
      <c r="V28" s="11">
        <f>[24]Dezembro!$D$25</f>
        <v>22.5</v>
      </c>
      <c r="W28" s="11">
        <f>[24]Dezembro!$D$26</f>
        <v>22.7</v>
      </c>
      <c r="X28" s="11">
        <f>[24]Dezembro!$D$27</f>
        <v>23.4</v>
      </c>
      <c r="Y28" s="11">
        <f>[24]Dezembro!$D$28</f>
        <v>22.2</v>
      </c>
      <c r="Z28" s="11">
        <f>[24]Dezembro!$D$29</f>
        <v>20.7</v>
      </c>
      <c r="AA28" s="11">
        <f>[24]Dezembro!$D$30</f>
        <v>21.1</v>
      </c>
      <c r="AB28" s="11">
        <f>[24]Dezembro!$D$31</f>
        <v>22.5</v>
      </c>
      <c r="AC28" s="11">
        <f>[24]Dezembro!$D$32</f>
        <v>22.7</v>
      </c>
      <c r="AD28" s="11">
        <f>[24]Dezembro!$D$33</f>
        <v>22.3</v>
      </c>
      <c r="AE28" s="11">
        <f>[24]Dezembro!$D$34</f>
        <v>21.8</v>
      </c>
      <c r="AF28" s="11">
        <f>[24]Dezembro!$D$35</f>
        <v>22.5</v>
      </c>
      <c r="AG28" s="15">
        <f t="shared" ref="AG28:AG31" si="17">MIN(B28:AF28)</f>
        <v>19.7</v>
      </c>
      <c r="AH28" s="94">
        <f t="shared" ref="AH28:AH31" si="18">AVERAGE(B28:AF28)</f>
        <v>22.254838709677422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[25]Dezembro!$D$5</f>
        <v>24</v>
      </c>
      <c r="C29" s="11">
        <f>[25]Dezembro!$D$6</f>
        <v>23.4</v>
      </c>
      <c r="D29" s="11">
        <f>[25]Dezembro!$D$7</f>
        <v>24.6</v>
      </c>
      <c r="E29" s="11">
        <f>[25]Dezembro!$D$8</f>
        <v>22.7</v>
      </c>
      <c r="F29" s="11">
        <f>[25]Dezembro!$D$9</f>
        <v>22.1</v>
      </c>
      <c r="G29" s="11">
        <f>[25]Dezembro!$D$10</f>
        <v>21.9</v>
      </c>
      <c r="H29" s="11">
        <f>[25]Dezembro!$D$11</f>
        <v>21.9</v>
      </c>
      <c r="I29" s="11">
        <f>[25]Dezembro!$D$12</f>
        <v>22.3</v>
      </c>
      <c r="J29" s="11">
        <f>[25]Dezembro!$D$13</f>
        <v>20.8</v>
      </c>
      <c r="K29" s="11">
        <f>[25]Dezembro!$D$14</f>
        <v>23.6</v>
      </c>
      <c r="L29" s="11">
        <f>[25]Dezembro!$D$15</f>
        <v>22.9</v>
      </c>
      <c r="M29" s="11">
        <f>[25]Dezembro!$D$16</f>
        <v>23.8</v>
      </c>
      <c r="N29" s="11">
        <f>[25]Dezembro!$D$17</f>
        <v>24.9</v>
      </c>
      <c r="O29" s="11">
        <f>[25]Dezembro!$D$18</f>
        <v>21.4</v>
      </c>
      <c r="P29" s="11">
        <f>[25]Dezembro!$D$19</f>
        <v>21.1</v>
      </c>
      <c r="Q29" s="11">
        <f>[25]Dezembro!$D$20</f>
        <v>24.7</v>
      </c>
      <c r="R29" s="11">
        <f>[25]Dezembro!$D$21</f>
        <v>24.5</v>
      </c>
      <c r="S29" s="11">
        <f>[25]Dezembro!$D$22</f>
        <v>24</v>
      </c>
      <c r="T29" s="11">
        <f>[25]Dezembro!$D$23</f>
        <v>27.2</v>
      </c>
      <c r="U29" s="11">
        <f>[25]Dezembro!$D$24</f>
        <v>25</v>
      </c>
      <c r="V29" s="11">
        <f>[25]Dezembro!$D$25</f>
        <v>25.1</v>
      </c>
      <c r="W29" s="11">
        <f>[25]Dezembro!$D$26</f>
        <v>22.2</v>
      </c>
      <c r="X29" s="11">
        <f>[25]Dezembro!$D$27</f>
        <v>24.1</v>
      </c>
      <c r="Y29" s="11">
        <f>[25]Dezembro!$D$28</f>
        <v>24.9</v>
      </c>
      <c r="Z29" s="11">
        <f>[25]Dezembro!$D$29</f>
        <v>24.2</v>
      </c>
      <c r="AA29" s="11">
        <f>[25]Dezembro!$D$30</f>
        <v>21.2</v>
      </c>
      <c r="AB29" s="11">
        <f>[25]Dezembro!$D$31</f>
        <v>24.4</v>
      </c>
      <c r="AC29" s="11">
        <f>[25]Dezembro!$D$32</f>
        <v>26.4</v>
      </c>
      <c r="AD29" s="11">
        <f>[25]Dezembro!$D$33</f>
        <v>25.3</v>
      </c>
      <c r="AE29" s="11">
        <f>[25]Dezembro!$D$34</f>
        <v>24.4</v>
      </c>
      <c r="AF29" s="11">
        <f>[25]Dezembro!$D$35</f>
        <v>23.8</v>
      </c>
      <c r="AG29" s="15">
        <f t="shared" si="17"/>
        <v>20.8</v>
      </c>
      <c r="AH29" s="94">
        <f t="shared" si="18"/>
        <v>23.638709677419353</v>
      </c>
      <c r="AM29" t="s">
        <v>47</v>
      </c>
    </row>
    <row r="30" spans="1:39" x14ac:dyDescent="0.2">
      <c r="A30" s="58" t="s">
        <v>10</v>
      </c>
      <c r="B30" s="11" t="str">
        <f>[26]Dezembro!$D$5</f>
        <v>*</v>
      </c>
      <c r="C30" s="11" t="str">
        <f>[26]Dezembro!$D$6</f>
        <v>*</v>
      </c>
      <c r="D30" s="11" t="str">
        <f>[26]Dezembro!$D$7</f>
        <v>*</v>
      </c>
      <c r="E30" s="11" t="str">
        <f>[26]Dezembro!$D$8</f>
        <v>*</v>
      </c>
      <c r="F30" s="11" t="str">
        <f>[26]Dezembro!$D$9</f>
        <v>*</v>
      </c>
      <c r="G30" s="11" t="str">
        <f>[26]Dezembro!$D$10</f>
        <v>*</v>
      </c>
      <c r="H30" s="11" t="str">
        <f>[26]Dezembro!$D$11</f>
        <v>*</v>
      </c>
      <c r="I30" s="11" t="str">
        <f>[26]Dezembro!$D$12</f>
        <v>*</v>
      </c>
      <c r="J30" s="11" t="str">
        <f>[26]Dezembro!$D$13</f>
        <v>*</v>
      </c>
      <c r="K30" s="11" t="str">
        <f>[26]Dezembro!$D$14</f>
        <v>*</v>
      </c>
      <c r="L30" s="11" t="str">
        <f>[26]Dezembro!$D$15</f>
        <v>*</v>
      </c>
      <c r="M30" s="11" t="str">
        <f>[26]Dezembro!$D$16</f>
        <v>*</v>
      </c>
      <c r="N30" s="11" t="str">
        <f>[26]Dezembro!$D$17</f>
        <v>*</v>
      </c>
      <c r="O30" s="11" t="str">
        <f>[26]Dezembro!$D$18</f>
        <v>*</v>
      </c>
      <c r="P30" s="11" t="str">
        <f>[26]Dezembro!$D$19</f>
        <v>*</v>
      </c>
      <c r="Q30" s="11" t="str">
        <f>[26]Dezembro!$D$20</f>
        <v>*</v>
      </c>
      <c r="R30" s="11" t="str">
        <f>[26]Dezembro!$D$21</f>
        <v>*</v>
      </c>
      <c r="S30" s="11" t="str">
        <f>[26]Dezembro!$D$22</f>
        <v>*</v>
      </c>
      <c r="T30" s="11" t="str">
        <f>[26]Dezembro!$D$23</f>
        <v>*</v>
      </c>
      <c r="U30" s="11" t="str">
        <f>[26]Dezembro!$D$24</f>
        <v>*</v>
      </c>
      <c r="V30" s="11" t="str">
        <f>[26]Dezembro!$D$25</f>
        <v>*</v>
      </c>
      <c r="W30" s="11" t="str">
        <f>[26]Dezembro!$D$26</f>
        <v>*</v>
      </c>
      <c r="X30" s="11" t="str">
        <f>[26]Dezembro!$D$27</f>
        <v>*</v>
      </c>
      <c r="Y30" s="11" t="str">
        <f>[26]Dezembro!$D$28</f>
        <v>*</v>
      </c>
      <c r="Z30" s="11" t="str">
        <f>[26]Dezembro!$D$29</f>
        <v>*</v>
      </c>
      <c r="AA30" s="11" t="str">
        <f>[26]Dezembro!$D$30</f>
        <v>*</v>
      </c>
      <c r="AB30" s="11" t="str">
        <f>[26]Dezembro!$D$31</f>
        <v>*</v>
      </c>
      <c r="AC30" s="11" t="str">
        <f>[26]Dezembro!$D$32</f>
        <v>*</v>
      </c>
      <c r="AD30" s="11" t="str">
        <f>[26]Dezembro!$D$33</f>
        <v>*</v>
      </c>
      <c r="AE30" s="11" t="str">
        <f>[26]Dezembro!$D$34</f>
        <v>*</v>
      </c>
      <c r="AF30" s="11" t="str">
        <f>[26]Dezembro!$D$35</f>
        <v>*</v>
      </c>
      <c r="AG30" s="15" t="s">
        <v>226</v>
      </c>
      <c r="AH30" s="94" t="s">
        <v>226</v>
      </c>
      <c r="AL30" t="s">
        <v>47</v>
      </c>
    </row>
    <row r="31" spans="1:39" x14ac:dyDescent="0.2">
      <c r="A31" s="58" t="s">
        <v>172</v>
      </c>
      <c r="B31" s="11">
        <f>[27]Dezembro!$D$5</f>
        <v>20.6</v>
      </c>
      <c r="C31" s="11">
        <f>[27]Dezembro!$D$6</f>
        <v>21.3</v>
      </c>
      <c r="D31" s="11">
        <f>[27]Dezembro!$D$7</f>
        <v>20.3</v>
      </c>
      <c r="E31" s="11">
        <f>[27]Dezembro!$D$8</f>
        <v>19.7</v>
      </c>
      <c r="F31" s="11">
        <f>[27]Dezembro!$D$9</f>
        <v>21.5</v>
      </c>
      <c r="G31" s="11">
        <f>[27]Dezembro!$D$10</f>
        <v>20.7</v>
      </c>
      <c r="H31" s="11">
        <f>[27]Dezembro!$D$11</f>
        <v>20.399999999999999</v>
      </c>
      <c r="I31" s="11">
        <f>[27]Dezembro!$D$12</f>
        <v>18.8</v>
      </c>
      <c r="J31" s="11">
        <f>[27]Dezembro!$D$13</f>
        <v>17.100000000000001</v>
      </c>
      <c r="K31" s="11">
        <f>[27]Dezembro!$D$14</f>
        <v>17.5</v>
      </c>
      <c r="L31" s="11">
        <f>[27]Dezembro!$D$15</f>
        <v>19.899999999999999</v>
      </c>
      <c r="M31" s="11">
        <f>[27]Dezembro!$D$16</f>
        <v>19.3</v>
      </c>
      <c r="N31" s="11">
        <f>[27]Dezembro!$D$17</f>
        <v>19.899999999999999</v>
      </c>
      <c r="O31" s="11">
        <f>[27]Dezembro!$D$18</f>
        <v>19.7</v>
      </c>
      <c r="P31" s="11">
        <f>[27]Dezembro!$D$19</f>
        <v>20</v>
      </c>
      <c r="Q31" s="11">
        <f>[27]Dezembro!$D$20</f>
        <v>20.9</v>
      </c>
      <c r="R31" s="11">
        <f>[27]Dezembro!$D$21</f>
        <v>20.5</v>
      </c>
      <c r="S31" s="11">
        <f>[27]Dezembro!$D$22</f>
        <v>18.899999999999999</v>
      </c>
      <c r="T31" s="11">
        <f>[27]Dezembro!$D$23</f>
        <v>20.9</v>
      </c>
      <c r="U31" s="11">
        <f>[27]Dezembro!$D$24</f>
        <v>22.3</v>
      </c>
      <c r="V31" s="11">
        <f>[27]Dezembro!$D$25</f>
        <v>21.5</v>
      </c>
      <c r="W31" s="11">
        <f>[27]Dezembro!$D$26</f>
        <v>20.100000000000001</v>
      </c>
      <c r="X31" s="11">
        <f>[27]Dezembro!$D$27</f>
        <v>19.7</v>
      </c>
      <c r="Y31" s="11">
        <f>[27]Dezembro!$D$28</f>
        <v>22</v>
      </c>
      <c r="Z31" s="11">
        <f>[27]Dezembro!$D$29</f>
        <v>20.2</v>
      </c>
      <c r="AA31" s="11">
        <f>[27]Dezembro!$D$30</f>
        <v>18.600000000000001</v>
      </c>
      <c r="AB31" s="11">
        <f>[27]Dezembro!$D$31</f>
        <v>20.100000000000001</v>
      </c>
      <c r="AC31" s="11">
        <f>[27]Dezembro!$D$32</f>
        <v>20.8</v>
      </c>
      <c r="AD31" s="11">
        <f>[27]Dezembro!$D$33</f>
        <v>21.6</v>
      </c>
      <c r="AE31" s="11">
        <f>[27]Dezembro!$D$34</f>
        <v>20.9</v>
      </c>
      <c r="AF31" s="11">
        <f>[27]Dezembro!$D$35</f>
        <v>22.4</v>
      </c>
      <c r="AG31" s="15">
        <f t="shared" si="17"/>
        <v>17.100000000000001</v>
      </c>
      <c r="AH31" s="94">
        <f t="shared" si="18"/>
        <v>20.261290322580642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8" t="s">
        <v>11</v>
      </c>
      <c r="B32" s="11" t="str">
        <f>[28]Dezembro!$D$5</f>
        <v>*</v>
      </c>
      <c r="C32" s="11" t="str">
        <f>[28]Dezembro!$D$6</f>
        <v>*</v>
      </c>
      <c r="D32" s="11" t="str">
        <f>[28]Dezembro!$D$7</f>
        <v>*</v>
      </c>
      <c r="E32" s="11" t="str">
        <f>[28]Dezembro!$D$8</f>
        <v>*</v>
      </c>
      <c r="F32" s="11" t="str">
        <f>[28]Dezembro!$D$9</f>
        <v>*</v>
      </c>
      <c r="G32" s="11" t="str">
        <f>[28]Dezembro!$D$10</f>
        <v>*</v>
      </c>
      <c r="H32" s="11" t="str">
        <f>[28]Dezembro!$D$11</f>
        <v>*</v>
      </c>
      <c r="I32" s="11" t="str">
        <f>[28]Dezembro!$D$12</f>
        <v>*</v>
      </c>
      <c r="J32" s="11" t="str">
        <f>[28]Dezembro!$D$13</f>
        <v>*</v>
      </c>
      <c r="K32" s="11" t="str">
        <f>[28]Dezembro!$D$14</f>
        <v>*</v>
      </c>
      <c r="L32" s="11" t="str">
        <f>[28]Dezembro!$D$15</f>
        <v>*</v>
      </c>
      <c r="M32" s="11" t="str">
        <f>[28]Dezembro!$D$16</f>
        <v>*</v>
      </c>
      <c r="N32" s="11" t="str">
        <f>[28]Dezembro!$D$17</f>
        <v>*</v>
      </c>
      <c r="O32" s="11" t="str">
        <f>[28]Dezembro!$D$18</f>
        <v>*</v>
      </c>
      <c r="P32" s="11" t="str">
        <f>[28]Dezembro!$D$19</f>
        <v>*</v>
      </c>
      <c r="Q32" s="11" t="str">
        <f>[28]Dezembro!$D$20</f>
        <v>*</v>
      </c>
      <c r="R32" s="11" t="str">
        <f>[28]Dezembro!$D$21</f>
        <v>*</v>
      </c>
      <c r="S32" s="11" t="str">
        <f>[28]Dezembro!$D$22</f>
        <v>*</v>
      </c>
      <c r="T32" s="11" t="str">
        <f>[28]Dezembro!$D$23</f>
        <v>*</v>
      </c>
      <c r="U32" s="11" t="str">
        <f>[28]Dezembro!$D$24</f>
        <v>*</v>
      </c>
      <c r="V32" s="11" t="str">
        <f>[28]Dezembro!$D$25</f>
        <v>*</v>
      </c>
      <c r="W32" s="11" t="str">
        <f>[28]Dezembro!$D$26</f>
        <v>*</v>
      </c>
      <c r="X32" s="11" t="str">
        <f>[28]Dezembro!$D$27</f>
        <v>*</v>
      </c>
      <c r="Y32" s="11" t="str">
        <f>[28]Dezembro!$D$28</f>
        <v>*</v>
      </c>
      <c r="Z32" s="11" t="str">
        <f>[28]Dezembro!$D$29</f>
        <v>*</v>
      </c>
      <c r="AA32" s="11" t="str">
        <f>[28]Dezembro!$D$30</f>
        <v>*</v>
      </c>
      <c r="AB32" s="11" t="str">
        <f>[28]Dezembro!$D$31</f>
        <v>*</v>
      </c>
      <c r="AC32" s="11" t="str">
        <f>[28]Dezembro!$D$32</f>
        <v>*</v>
      </c>
      <c r="AD32" s="11" t="str">
        <f>[28]Dezembro!$D$33</f>
        <v>*</v>
      </c>
      <c r="AE32" s="11" t="str">
        <f>[28]Dezembro!$D$34</f>
        <v>*</v>
      </c>
      <c r="AF32" s="11" t="str">
        <f>[28]Dezembro!$D$35</f>
        <v>*</v>
      </c>
      <c r="AG32" s="15" t="s">
        <v>226</v>
      </c>
      <c r="AH32" s="94" t="s">
        <v>226</v>
      </c>
      <c r="AL32" t="s">
        <v>47</v>
      </c>
    </row>
    <row r="33" spans="1:39" s="5" customFormat="1" x14ac:dyDescent="0.2">
      <c r="A33" s="58" t="s">
        <v>12</v>
      </c>
      <c r="B33" s="11" t="str">
        <f>[29]Dezembro!$D$5</f>
        <v>*</v>
      </c>
      <c r="C33" s="11" t="str">
        <f>[29]Dezembro!$D$6</f>
        <v>*</v>
      </c>
      <c r="D33" s="11" t="str">
        <f>[29]Dezembro!$D$7</f>
        <v>*</v>
      </c>
      <c r="E33" s="11">
        <f>[29]Dezembro!$D$8</f>
        <v>22.9</v>
      </c>
      <c r="F33" s="11">
        <f>[29]Dezembro!$D$9</f>
        <v>22.4</v>
      </c>
      <c r="G33" s="11">
        <f>[29]Dezembro!$D$10</f>
        <v>22.5</v>
      </c>
      <c r="H33" s="11">
        <f>[29]Dezembro!$D$11</f>
        <v>21</v>
      </c>
      <c r="I33" s="11">
        <f>[29]Dezembro!$D$12</f>
        <v>22</v>
      </c>
      <c r="J33" s="11">
        <f>[29]Dezembro!$D$13</f>
        <v>27.6</v>
      </c>
      <c r="K33" s="11" t="str">
        <f>[29]Dezembro!$D$14</f>
        <v>*</v>
      </c>
      <c r="L33" s="11" t="str">
        <f>[29]Dezembro!$D$15</f>
        <v>*</v>
      </c>
      <c r="M33" s="11" t="str">
        <f>[29]Dezembro!$D$16</f>
        <v>*</v>
      </c>
      <c r="N33" s="11" t="str">
        <f>[29]Dezembro!$D$17</f>
        <v>*</v>
      </c>
      <c r="O33" s="11" t="str">
        <f>[29]Dezembro!$D$18</f>
        <v>*</v>
      </c>
      <c r="P33" s="11" t="str">
        <f>[29]Dezembro!$D$19</f>
        <v>*</v>
      </c>
      <c r="Q33" s="11" t="str">
        <f>[29]Dezembro!$D$20</f>
        <v>*</v>
      </c>
      <c r="R33" s="11" t="str">
        <f>[29]Dezembro!$D$21</f>
        <v>*</v>
      </c>
      <c r="S33" s="11" t="str">
        <f>[29]Dezembro!$D$22</f>
        <v>*</v>
      </c>
      <c r="T33" s="11" t="str">
        <f>[29]Dezembro!$D$23</f>
        <v>*</v>
      </c>
      <c r="U33" s="11" t="str">
        <f>[29]Dezembro!$D$24</f>
        <v>*</v>
      </c>
      <c r="V33" s="11" t="str">
        <f>[29]Dezembro!$D$25</f>
        <v>*</v>
      </c>
      <c r="W33" s="11" t="str">
        <f>[29]Dezembro!$D$26</f>
        <v>*</v>
      </c>
      <c r="X33" s="11" t="str">
        <f>[29]Dezembro!$D$27</f>
        <v>*</v>
      </c>
      <c r="Y33" s="11" t="str">
        <f>[29]Dezembro!$D$28</f>
        <v>*</v>
      </c>
      <c r="Z33" s="11" t="str">
        <f>[29]Dezembro!$D$29</f>
        <v>*</v>
      </c>
      <c r="AA33" s="11" t="str">
        <f>[29]Dezembro!$D$30</f>
        <v>*</v>
      </c>
      <c r="AB33" s="11" t="str">
        <f>[29]Dezembro!$D$31</f>
        <v>*</v>
      </c>
      <c r="AC33" s="11" t="str">
        <f>[29]Dezembro!$D$32</f>
        <v>*</v>
      </c>
      <c r="AD33" s="11" t="str">
        <f>[29]Dezembro!$D$33</f>
        <v>*</v>
      </c>
      <c r="AE33" s="11">
        <f>[29]Dezembro!$D$34</f>
        <v>24.9</v>
      </c>
      <c r="AF33" s="11">
        <f>[29]Dezembro!$D$35</f>
        <v>22.5</v>
      </c>
      <c r="AG33" s="15">
        <f t="shared" ref="AG33:AG35" si="19">MIN(B33:AF33)</f>
        <v>21</v>
      </c>
      <c r="AH33" s="94">
        <f t="shared" ref="AH33:AH35" si="20">AVERAGE(B33:AF33)</f>
        <v>23.225000000000001</v>
      </c>
      <c r="AL33" s="5" t="s">
        <v>47</v>
      </c>
    </row>
    <row r="34" spans="1:39" x14ac:dyDescent="0.2">
      <c r="A34" s="58" t="s">
        <v>13</v>
      </c>
      <c r="B34" s="11" t="str">
        <f>[30]Dezembro!$D$5</f>
        <v>*</v>
      </c>
      <c r="C34" s="11" t="str">
        <f>[30]Dezembro!$D$6</f>
        <v>*</v>
      </c>
      <c r="D34" s="11" t="str">
        <f>[30]Dezembro!$D$7</f>
        <v>*</v>
      </c>
      <c r="E34" s="11" t="str">
        <f>[30]Dezembro!$D$8</f>
        <v>*</v>
      </c>
      <c r="F34" s="11" t="str">
        <f>[30]Dezembro!$D$9</f>
        <v>*</v>
      </c>
      <c r="G34" s="11" t="str">
        <f>[30]Dezembro!$D$10</f>
        <v>*</v>
      </c>
      <c r="H34" s="11" t="str">
        <f>[30]Dezembro!$D$11</f>
        <v>*</v>
      </c>
      <c r="I34" s="11" t="str">
        <f>[30]Dezembro!$D$12</f>
        <v>*</v>
      </c>
      <c r="J34" s="11" t="str">
        <f>[30]Dezembro!$D$13</f>
        <v>*</v>
      </c>
      <c r="K34" s="11" t="str">
        <f>[30]Dezembro!$D$14</f>
        <v>*</v>
      </c>
      <c r="L34" s="11" t="str">
        <f>[30]Dezembro!$D$15</f>
        <v>*</v>
      </c>
      <c r="M34" s="11" t="str">
        <f>[30]Dezembro!$D$16</f>
        <v>*</v>
      </c>
      <c r="N34" s="11" t="str">
        <f>[30]Dezembro!$D$17</f>
        <v>*</v>
      </c>
      <c r="O34" s="11" t="str">
        <f>[30]Dezembro!$D$18</f>
        <v>*</v>
      </c>
      <c r="P34" s="11" t="str">
        <f>[30]Dezembro!$D$19</f>
        <v>*</v>
      </c>
      <c r="Q34" s="11" t="str">
        <f>[30]Dezembro!$D$20</f>
        <v>*</v>
      </c>
      <c r="R34" s="11" t="str">
        <f>[30]Dezembro!$D$21</f>
        <v>*</v>
      </c>
      <c r="S34" s="11" t="str">
        <f>[30]Dezembro!$D$22</f>
        <v>*</v>
      </c>
      <c r="T34" s="11" t="str">
        <f>[30]Dezembro!$D$23</f>
        <v>*</v>
      </c>
      <c r="U34" s="11" t="str">
        <f>[30]Dezembro!$D$24</f>
        <v>*</v>
      </c>
      <c r="V34" s="11" t="str">
        <f>[30]Dezembro!$D$25</f>
        <v>*</v>
      </c>
      <c r="W34" s="11" t="str">
        <f>[30]Dezembro!$D$26</f>
        <v>*</v>
      </c>
      <c r="X34" s="11" t="str">
        <f>[30]Dezembro!$D$27</f>
        <v>*</v>
      </c>
      <c r="Y34" s="11" t="str">
        <f>[30]Dezembro!$D$28</f>
        <v>*</v>
      </c>
      <c r="Z34" s="11" t="str">
        <f>[30]Dezembro!$D$29</f>
        <v>*</v>
      </c>
      <c r="AA34" s="11" t="str">
        <f>[30]Dezembro!$D$30</f>
        <v>*</v>
      </c>
      <c r="AB34" s="11" t="str">
        <f>[30]Dezembro!$D$31</f>
        <v>*</v>
      </c>
      <c r="AC34" s="11" t="str">
        <f>[30]Dezembro!$D$32</f>
        <v>*</v>
      </c>
      <c r="AD34" s="11" t="str">
        <f>[30]Dezembro!$D$33</f>
        <v>*</v>
      </c>
      <c r="AE34" s="11" t="str">
        <f>[30]Dezembro!$D$34</f>
        <v>*</v>
      </c>
      <c r="AF34" s="11" t="str">
        <f>[30]Dezembro!$D$35</f>
        <v>*</v>
      </c>
      <c r="AG34" s="15" t="s">
        <v>226</v>
      </c>
      <c r="AH34" s="94" t="s">
        <v>226</v>
      </c>
      <c r="AJ34" t="s">
        <v>47</v>
      </c>
      <c r="AK34" t="s">
        <v>47</v>
      </c>
      <c r="AL34" t="s">
        <v>47</v>
      </c>
    </row>
    <row r="35" spans="1:39" x14ac:dyDescent="0.2">
      <c r="A35" s="58" t="s">
        <v>173</v>
      </c>
      <c r="B35" s="11">
        <f>[31]Dezembro!$D$5</f>
        <v>22.7</v>
      </c>
      <c r="C35" s="11">
        <f>[31]Dezembro!$D$6</f>
        <v>22</v>
      </c>
      <c r="D35" s="11">
        <f>[31]Dezembro!$D$7</f>
        <v>24.3</v>
      </c>
      <c r="E35" s="11">
        <f>[31]Dezembro!$D$8</f>
        <v>22.7</v>
      </c>
      <c r="F35" s="11">
        <f>[31]Dezembro!$D$9</f>
        <v>23.3</v>
      </c>
      <c r="G35" s="11">
        <f>[31]Dezembro!$D$10</f>
        <v>22.8</v>
      </c>
      <c r="H35" s="11">
        <f>[31]Dezembro!$D$11</f>
        <v>22.5</v>
      </c>
      <c r="I35" s="11">
        <f>[31]Dezembro!$D$12</f>
        <v>19.600000000000001</v>
      </c>
      <c r="J35" s="11">
        <f>[31]Dezembro!$D$13</f>
        <v>17.7</v>
      </c>
      <c r="K35" s="11">
        <f>[31]Dezembro!$D$14</f>
        <v>18.100000000000001</v>
      </c>
      <c r="L35" s="11">
        <f>[31]Dezembro!$D$15</f>
        <v>20.9</v>
      </c>
      <c r="M35" s="11">
        <f>[31]Dezembro!$D$16</f>
        <v>24.1</v>
      </c>
      <c r="N35" s="11">
        <f>[31]Dezembro!$D$17</f>
        <v>22.5</v>
      </c>
      <c r="O35" s="11">
        <f>[31]Dezembro!$D$18</f>
        <v>21</v>
      </c>
      <c r="P35" s="11">
        <f>[31]Dezembro!$D$19</f>
        <v>21.1</v>
      </c>
      <c r="Q35" s="11">
        <f>[31]Dezembro!$D$20</f>
        <v>23.3</v>
      </c>
      <c r="R35" s="11">
        <f>[31]Dezembro!$D$21</f>
        <v>22.5</v>
      </c>
      <c r="S35" s="11">
        <f>[31]Dezembro!$D$22</f>
        <v>22.9</v>
      </c>
      <c r="T35" s="11">
        <f>[31]Dezembro!$D$23</f>
        <v>23.8</v>
      </c>
      <c r="U35" s="11">
        <f>[31]Dezembro!$D$24</f>
        <v>25.1</v>
      </c>
      <c r="V35" s="11">
        <f>[31]Dezembro!$D$25</f>
        <v>22.3</v>
      </c>
      <c r="W35" s="11">
        <f>[31]Dezembro!$D$26</f>
        <v>22.1</v>
      </c>
      <c r="X35" s="11">
        <f>[31]Dezembro!$D$27</f>
        <v>21.9</v>
      </c>
      <c r="Y35" s="11">
        <f>[31]Dezembro!$D$28</f>
        <v>24.9</v>
      </c>
      <c r="Z35" s="11">
        <f>[31]Dezembro!$D$29</f>
        <v>23.4</v>
      </c>
      <c r="AA35" s="11">
        <f>[31]Dezembro!$D$30</f>
        <v>23</v>
      </c>
      <c r="AB35" s="11">
        <f>[31]Dezembro!$D$31</f>
        <v>21.1</v>
      </c>
      <c r="AC35" s="11">
        <f>[31]Dezembro!$D$32</f>
        <v>23.9</v>
      </c>
      <c r="AD35" s="11">
        <f>[31]Dezembro!$D$33</f>
        <v>22</v>
      </c>
      <c r="AE35" s="11">
        <f>[31]Dezembro!$D$34</f>
        <v>22.3</v>
      </c>
      <c r="AF35" s="11">
        <f>[31]Dezembro!$D$35</f>
        <v>22.8</v>
      </c>
      <c r="AG35" s="15">
        <f t="shared" si="19"/>
        <v>17.7</v>
      </c>
      <c r="AH35" s="94">
        <f t="shared" si="20"/>
        <v>22.341935483870966</v>
      </c>
      <c r="AK35" t="s">
        <v>47</v>
      </c>
    </row>
    <row r="36" spans="1:39" x14ac:dyDescent="0.2">
      <c r="A36" s="58" t="s">
        <v>144</v>
      </c>
      <c r="B36" s="11" t="str">
        <f>[32]Dezembro!$D$5</f>
        <v>*</v>
      </c>
      <c r="C36" s="11" t="str">
        <f>[32]Dezembro!$D$6</f>
        <v>*</v>
      </c>
      <c r="D36" s="11" t="str">
        <f>[32]Dezembro!$D$7</f>
        <v>*</v>
      </c>
      <c r="E36" s="11" t="str">
        <f>[32]Dezembro!$D$8</f>
        <v>*</v>
      </c>
      <c r="F36" s="11" t="str">
        <f>[32]Dezembro!$D$9</f>
        <v>*</v>
      </c>
      <c r="G36" s="11" t="str">
        <f>[32]Dezembro!$D$10</f>
        <v>*</v>
      </c>
      <c r="H36" s="11" t="str">
        <f>[32]Dezembro!$D$11</f>
        <v>*</v>
      </c>
      <c r="I36" s="11" t="str">
        <f>[32]Dezembro!$D$12</f>
        <v>*</v>
      </c>
      <c r="J36" s="11" t="str">
        <f>[32]Dezembro!$D$13</f>
        <v>*</v>
      </c>
      <c r="K36" s="11" t="str">
        <f>[32]Dezembro!$D$14</f>
        <v>*</v>
      </c>
      <c r="L36" s="11" t="str">
        <f>[32]Dezembro!$D$15</f>
        <v>*</v>
      </c>
      <c r="M36" s="11" t="str">
        <f>[32]Dezembro!$D$16</f>
        <v>*</v>
      </c>
      <c r="N36" s="11" t="str">
        <f>[32]Dezembro!$D$17</f>
        <v>*</v>
      </c>
      <c r="O36" s="11" t="str">
        <f>[32]Dezembro!$D$18</f>
        <v>*</v>
      </c>
      <c r="P36" s="11" t="str">
        <f>[32]Dezembro!$D$19</f>
        <v>*</v>
      </c>
      <c r="Q36" s="11" t="str">
        <f>[32]Dezembro!$D$20</f>
        <v>*</v>
      </c>
      <c r="R36" s="11" t="str">
        <f>[32]Dezembro!$D$21</f>
        <v>*</v>
      </c>
      <c r="S36" s="11" t="str">
        <f>[32]Dezembro!$D$22</f>
        <v>*</v>
      </c>
      <c r="T36" s="11" t="str">
        <f>[32]Dezembro!$D$23</f>
        <v>*</v>
      </c>
      <c r="U36" s="11" t="str">
        <f>[32]Dezembro!$D$24</f>
        <v>*</v>
      </c>
      <c r="V36" s="11" t="str">
        <f>[32]Dezembro!$D$25</f>
        <v>*</v>
      </c>
      <c r="W36" s="11" t="str">
        <f>[32]Dezembro!$D$26</f>
        <v>*</v>
      </c>
      <c r="X36" s="11" t="str">
        <f>[32]Dezembro!$D$27</f>
        <v>*</v>
      </c>
      <c r="Y36" s="11" t="str">
        <f>[32]Dezembro!$D$28</f>
        <v>*</v>
      </c>
      <c r="Z36" s="11" t="str">
        <f>[32]Dezembro!$D$29</f>
        <v>*</v>
      </c>
      <c r="AA36" s="11" t="str">
        <f>[32]Dezembro!$D$30</f>
        <v>*</v>
      </c>
      <c r="AB36" s="11" t="str">
        <f>[32]Dezembro!$D$31</f>
        <v>*</v>
      </c>
      <c r="AC36" s="11" t="str">
        <f>[32]Dezembro!$D$32</f>
        <v>*</v>
      </c>
      <c r="AD36" s="11" t="str">
        <f>[32]Dezembro!$D$33</f>
        <v>*</v>
      </c>
      <c r="AE36" s="11" t="str">
        <f>[32]Dezembro!$D$34</f>
        <v>*</v>
      </c>
      <c r="AF36" s="11" t="str">
        <f>[32]Dezembro!$D$35</f>
        <v>*</v>
      </c>
      <c r="AG36" s="15" t="s">
        <v>226</v>
      </c>
      <c r="AH36" s="94" t="s">
        <v>226</v>
      </c>
      <c r="AJ36" t="s">
        <v>47</v>
      </c>
    </row>
    <row r="37" spans="1:39" x14ac:dyDescent="0.2">
      <c r="A37" s="58" t="s">
        <v>14</v>
      </c>
      <c r="B37" s="11" t="str">
        <f>[33]Dezembro!$D$5</f>
        <v>*</v>
      </c>
      <c r="C37" s="11" t="str">
        <f>[33]Dezembro!$D$6</f>
        <v>*</v>
      </c>
      <c r="D37" s="11" t="str">
        <f>[33]Dezembro!$D$7</f>
        <v>*</v>
      </c>
      <c r="E37" s="11" t="str">
        <f>[33]Dezembro!$D$8</f>
        <v>*</v>
      </c>
      <c r="F37" s="11" t="str">
        <f>[33]Dezembro!$D$9</f>
        <v>*</v>
      </c>
      <c r="G37" s="11" t="str">
        <f>[33]Dezembro!$D$10</f>
        <v>*</v>
      </c>
      <c r="H37" s="11" t="str">
        <f>[33]Dezembro!$D$11</f>
        <v>*</v>
      </c>
      <c r="I37" s="11" t="str">
        <f>[33]Dezembro!$D$12</f>
        <v>*</v>
      </c>
      <c r="J37" s="11" t="str">
        <f>[33]Dezembro!$D$13</f>
        <v>*</v>
      </c>
      <c r="K37" s="11" t="str">
        <f>[33]Dezembro!$D$14</f>
        <v>*</v>
      </c>
      <c r="L37" s="11" t="str">
        <f>[33]Dezembro!$D$15</f>
        <v>*</v>
      </c>
      <c r="M37" s="11" t="str">
        <f>[33]Dezembro!$D$16</f>
        <v>*</v>
      </c>
      <c r="N37" s="11" t="str">
        <f>[33]Dezembro!$D$17</f>
        <v>*</v>
      </c>
      <c r="O37" s="11" t="str">
        <f>[33]Dezembro!$D$18</f>
        <v>*</v>
      </c>
      <c r="P37" s="11" t="str">
        <f>[33]Dezembro!$D$19</f>
        <v>*</v>
      </c>
      <c r="Q37" s="11" t="str">
        <f>[33]Dezembro!$D$20</f>
        <v>*</v>
      </c>
      <c r="R37" s="11" t="str">
        <f>[33]Dezembro!$D$21</f>
        <v>*</v>
      </c>
      <c r="S37" s="11" t="str">
        <f>[33]Dezembro!$D$22</f>
        <v>*</v>
      </c>
      <c r="T37" s="11" t="str">
        <f>[33]Dezembro!$D$23</f>
        <v>*</v>
      </c>
      <c r="U37" s="11" t="str">
        <f>[33]Dezembro!$D$24</f>
        <v>*</v>
      </c>
      <c r="V37" s="11" t="str">
        <f>[33]Dezembro!$D$25</f>
        <v>*</v>
      </c>
      <c r="W37" s="11" t="str">
        <f>[33]Dezembro!$D$26</f>
        <v>*</v>
      </c>
      <c r="X37" s="11" t="str">
        <f>[33]Dezembro!$D$27</f>
        <v>*</v>
      </c>
      <c r="Y37" s="11" t="str">
        <f>[33]Dezembro!$D$28</f>
        <v>*</v>
      </c>
      <c r="Z37" s="11" t="str">
        <f>[33]Dezembro!$D$29</f>
        <v>*</v>
      </c>
      <c r="AA37" s="11" t="str">
        <f>[33]Dezembro!$D$30</f>
        <v>*</v>
      </c>
      <c r="AB37" s="11" t="str">
        <f>[33]Dezembro!$D$31</f>
        <v>*</v>
      </c>
      <c r="AC37" s="11" t="str">
        <f>[33]Dezembro!$D$32</f>
        <v>*</v>
      </c>
      <c r="AD37" s="11" t="str">
        <f>[33]Dezembro!$D$33</f>
        <v>*</v>
      </c>
      <c r="AE37" s="11" t="str">
        <f>[33]Dezembro!$D$34</f>
        <v>*</v>
      </c>
      <c r="AF37" s="11" t="str">
        <f>[33]Dezembro!$D$35</f>
        <v>*</v>
      </c>
      <c r="AG37" s="15" t="s">
        <v>226</v>
      </c>
      <c r="AH37" s="94" t="s">
        <v>226</v>
      </c>
    </row>
    <row r="38" spans="1:39" x14ac:dyDescent="0.2">
      <c r="A38" s="58" t="s">
        <v>174</v>
      </c>
      <c r="B38" s="11">
        <f>[34]Dezembro!$D$5</f>
        <v>24.6</v>
      </c>
      <c r="C38" s="11">
        <f>[34]Dezembro!$D$6</f>
        <v>24.2</v>
      </c>
      <c r="D38" s="11">
        <f>[34]Dezembro!$D$7</f>
        <v>24.3</v>
      </c>
      <c r="E38" s="11">
        <f>[34]Dezembro!$D$8</f>
        <v>24.6</v>
      </c>
      <c r="F38" s="11">
        <f>[34]Dezembro!$D$9</f>
        <v>23.6</v>
      </c>
      <c r="G38" s="11">
        <f>[34]Dezembro!$D$10</f>
        <v>21.8</v>
      </c>
      <c r="H38" s="11">
        <f>[34]Dezembro!$D$11</f>
        <v>23.5</v>
      </c>
      <c r="I38" s="11">
        <f>[34]Dezembro!$D$12</f>
        <v>22.7</v>
      </c>
      <c r="J38" s="11">
        <f>[34]Dezembro!$D$13</f>
        <v>23.3</v>
      </c>
      <c r="K38" s="11">
        <f>[34]Dezembro!$D$14</f>
        <v>21.7</v>
      </c>
      <c r="L38" s="11">
        <f>[34]Dezembro!$D$15</f>
        <v>21.8</v>
      </c>
      <c r="M38" s="11">
        <f>[34]Dezembro!$D$16</f>
        <v>21.7</v>
      </c>
      <c r="N38" s="11">
        <f>[34]Dezembro!$D$17</f>
        <v>22.1</v>
      </c>
      <c r="O38" s="11">
        <f>[34]Dezembro!$D$18</f>
        <v>22.6</v>
      </c>
      <c r="P38" s="11">
        <f>[34]Dezembro!$D$19</f>
        <v>22</v>
      </c>
      <c r="Q38" s="11">
        <f>[34]Dezembro!$D$20</f>
        <v>22.8</v>
      </c>
      <c r="R38" s="11">
        <f>[34]Dezembro!$D$21</f>
        <v>23.3</v>
      </c>
      <c r="S38" s="11">
        <f>[34]Dezembro!$D$22</f>
        <v>23.5</v>
      </c>
      <c r="T38" s="11">
        <f>[34]Dezembro!$D$23</f>
        <v>24.5</v>
      </c>
      <c r="U38" s="11">
        <f>[34]Dezembro!$D$24</f>
        <v>24</v>
      </c>
      <c r="V38" s="11">
        <f>[34]Dezembro!$D$25</f>
        <v>24.7</v>
      </c>
      <c r="W38" s="11">
        <f>[34]Dezembro!$D$26</f>
        <v>24.2</v>
      </c>
      <c r="X38" s="11">
        <f>[34]Dezembro!$D$27</f>
        <v>24.9</v>
      </c>
      <c r="Y38" s="11">
        <f>[34]Dezembro!$D$28</f>
        <v>23.1</v>
      </c>
      <c r="Z38" s="11">
        <f>[34]Dezembro!$D$29</f>
        <v>25.1</v>
      </c>
      <c r="AA38" s="11">
        <f>[34]Dezembro!$D$30</f>
        <v>22.7</v>
      </c>
      <c r="AB38" s="11">
        <f>[34]Dezembro!$D$31</f>
        <v>23.9</v>
      </c>
      <c r="AC38" s="11">
        <f>[34]Dezembro!$D$32</f>
        <v>23.8</v>
      </c>
      <c r="AD38" s="11">
        <f>[34]Dezembro!$D$33</f>
        <v>23.3</v>
      </c>
      <c r="AE38" s="11">
        <f>[34]Dezembro!$D$34</f>
        <v>23.5</v>
      </c>
      <c r="AF38" s="11">
        <f>[34]Dezembro!$D$35</f>
        <v>22.8</v>
      </c>
      <c r="AG38" s="15">
        <f t="shared" ref="AG38" si="21">MIN(B38:AF38)</f>
        <v>21.7</v>
      </c>
      <c r="AH38" s="94">
        <f t="shared" ref="AH38" si="22">AVERAGE(B38:AF38)</f>
        <v>23.374193548387094</v>
      </c>
      <c r="AJ38" t="s">
        <v>47</v>
      </c>
      <c r="AL38" t="s">
        <v>47</v>
      </c>
    </row>
    <row r="39" spans="1:39" x14ac:dyDescent="0.2">
      <c r="A39" s="58" t="s">
        <v>15</v>
      </c>
      <c r="B39" s="11">
        <f>[35]Dezembro!$D$5</f>
        <v>19.899999999999999</v>
      </c>
      <c r="C39" s="11">
        <f>[35]Dezembro!$D$6</f>
        <v>21</v>
      </c>
      <c r="D39" s="11">
        <f>[35]Dezembro!$D$7</f>
        <v>19.600000000000001</v>
      </c>
      <c r="E39" s="11">
        <f>[35]Dezembro!$D$8</f>
        <v>19.2</v>
      </c>
      <c r="F39" s="11">
        <f>[35]Dezembro!$D$9</f>
        <v>20.2</v>
      </c>
      <c r="G39" s="11">
        <f>[35]Dezembro!$D$10</f>
        <v>18.899999999999999</v>
      </c>
      <c r="H39" s="11">
        <f>[35]Dezembro!$D$11</f>
        <v>19.2</v>
      </c>
      <c r="I39" s="11">
        <f>[35]Dezembro!$D$12</f>
        <v>19.3</v>
      </c>
      <c r="J39" s="11">
        <f>[35]Dezembro!$D$13</f>
        <v>19.7</v>
      </c>
      <c r="K39" s="11">
        <f>[35]Dezembro!$D$14</f>
        <v>20.2</v>
      </c>
      <c r="L39" s="11">
        <f>[35]Dezembro!$D$15</f>
        <v>22.1</v>
      </c>
      <c r="M39" s="11">
        <f>[35]Dezembro!$D$16</f>
        <v>19.8</v>
      </c>
      <c r="N39" s="11">
        <f>[35]Dezembro!$D$17</f>
        <v>21.6</v>
      </c>
      <c r="O39" s="11">
        <f>[35]Dezembro!$D$18</f>
        <v>18.100000000000001</v>
      </c>
      <c r="P39" s="11">
        <f>[35]Dezembro!$D$19</f>
        <v>18.3</v>
      </c>
      <c r="Q39" s="11">
        <f>[35]Dezembro!$D$20</f>
        <v>20.3</v>
      </c>
      <c r="R39" s="11">
        <f>[35]Dezembro!$D$21</f>
        <v>19.5</v>
      </c>
      <c r="S39" s="11">
        <f>[35]Dezembro!$D$22</f>
        <v>19.8</v>
      </c>
      <c r="T39" s="11">
        <f>[35]Dezembro!$D$23</f>
        <v>21.4</v>
      </c>
      <c r="U39" s="11">
        <f>[35]Dezembro!$D$24</f>
        <v>23.9</v>
      </c>
      <c r="V39" s="11">
        <f>[35]Dezembro!$D$25</f>
        <v>21.3</v>
      </c>
      <c r="W39" s="11">
        <f>[35]Dezembro!$D$26</f>
        <v>19.7</v>
      </c>
      <c r="X39" s="11">
        <f>[35]Dezembro!$D$27</f>
        <v>20.2</v>
      </c>
      <c r="Y39" s="11">
        <f>[35]Dezembro!$D$28</f>
        <v>20.7</v>
      </c>
      <c r="Z39" s="11">
        <f>[35]Dezembro!$D$29</f>
        <v>20.399999999999999</v>
      </c>
      <c r="AA39" s="11">
        <f>[35]Dezembro!$D$30</f>
        <v>19.899999999999999</v>
      </c>
      <c r="AB39" s="11">
        <f>[35]Dezembro!$D$31</f>
        <v>19.7</v>
      </c>
      <c r="AC39" s="11">
        <f>[35]Dezembro!$D$32</f>
        <v>21.2</v>
      </c>
      <c r="AD39" s="11">
        <f>[35]Dezembro!$D$33</f>
        <v>20.399999999999999</v>
      </c>
      <c r="AE39" s="11">
        <f>[35]Dezembro!$D$34</f>
        <v>20</v>
      </c>
      <c r="AF39" s="11">
        <f>[35]Dezembro!$D$35</f>
        <v>22.5</v>
      </c>
      <c r="AG39" s="15">
        <f t="shared" ref="AG39:AG41" si="23">MIN(B39:AF39)</f>
        <v>18.100000000000001</v>
      </c>
      <c r="AH39" s="94">
        <f t="shared" ref="AH39:AH41" si="24">AVERAGE(B39:AF39)</f>
        <v>20.258064516129032</v>
      </c>
      <c r="AI39" s="12" t="s">
        <v>47</v>
      </c>
      <c r="AJ39" t="s">
        <v>47</v>
      </c>
      <c r="AL39" t="s">
        <v>47</v>
      </c>
    </row>
    <row r="40" spans="1:39" x14ac:dyDescent="0.2">
      <c r="A40" s="58" t="s">
        <v>16</v>
      </c>
      <c r="B40" s="11" t="str">
        <f>[36]Dezembro!$D$5</f>
        <v>*</v>
      </c>
      <c r="C40" s="11" t="str">
        <f>[36]Dezembro!$D$6</f>
        <v>*</v>
      </c>
      <c r="D40" s="11" t="str">
        <f>[36]Dezembro!$D$7</f>
        <v>*</v>
      </c>
      <c r="E40" s="11">
        <f>[36]Dezembro!$D$8</f>
        <v>25.1</v>
      </c>
      <c r="F40" s="11">
        <f>[36]Dezembro!$D$9</f>
        <v>22</v>
      </c>
      <c r="G40" s="11">
        <f>[36]Dezembro!$D$10</f>
        <v>21.3</v>
      </c>
      <c r="H40" s="11">
        <f>[36]Dezembro!$D$11</f>
        <v>20</v>
      </c>
      <c r="I40" s="11">
        <f>[36]Dezembro!$D$12</f>
        <v>20.9</v>
      </c>
      <c r="J40" s="11" t="str">
        <f>[36]Dezembro!$D$13</f>
        <v>*</v>
      </c>
      <c r="K40" s="11" t="str">
        <f>[36]Dezembro!$D$14</f>
        <v>*</v>
      </c>
      <c r="L40" s="11" t="str">
        <f>[36]Dezembro!$D$15</f>
        <v>*</v>
      </c>
      <c r="M40" s="11" t="str">
        <f>[36]Dezembro!$D$16</f>
        <v>*</v>
      </c>
      <c r="N40" s="11" t="str">
        <f>[36]Dezembro!$D$17</f>
        <v>*</v>
      </c>
      <c r="O40" s="11" t="str">
        <f>[36]Dezembro!$D$18</f>
        <v>*</v>
      </c>
      <c r="P40" s="11">
        <f>[36]Dezembro!$D$19</f>
        <v>23.8</v>
      </c>
      <c r="Q40" s="11">
        <f>[36]Dezembro!$D$20</f>
        <v>24.1</v>
      </c>
      <c r="R40" s="11">
        <f>[36]Dezembro!$D$21</f>
        <v>23.2</v>
      </c>
      <c r="S40" s="11">
        <f>[36]Dezembro!$D$22</f>
        <v>26</v>
      </c>
      <c r="T40" s="11" t="str">
        <f>[36]Dezembro!$D$23</f>
        <v>*</v>
      </c>
      <c r="U40" s="11" t="str">
        <f>[36]Dezembro!$D$24</f>
        <v>*</v>
      </c>
      <c r="V40" s="11" t="str">
        <f>[36]Dezembro!$D$25</f>
        <v>*</v>
      </c>
      <c r="W40" s="11" t="str">
        <f>[36]Dezembro!$D$26</f>
        <v>*</v>
      </c>
      <c r="X40" s="11">
        <f>[36]Dezembro!$D$27</f>
        <v>26.2</v>
      </c>
      <c r="Y40" s="11">
        <f>[36]Dezembro!$D$28</f>
        <v>25.7</v>
      </c>
      <c r="Z40" s="11">
        <f>[36]Dezembro!$D$29</f>
        <v>24.2</v>
      </c>
      <c r="AA40" s="11">
        <f>[36]Dezembro!$D$30</f>
        <v>29.2</v>
      </c>
      <c r="AB40" s="11" t="str">
        <f>[36]Dezembro!$D$31</f>
        <v>*</v>
      </c>
      <c r="AC40" s="11" t="str">
        <f>[36]Dezembro!$D$32</f>
        <v>*</v>
      </c>
      <c r="AD40" s="11" t="str">
        <f>[36]Dezembro!$D$33</f>
        <v>*</v>
      </c>
      <c r="AE40" s="11" t="str">
        <f>[36]Dezembro!$D$34</f>
        <v>*</v>
      </c>
      <c r="AF40" s="11" t="str">
        <f>[36]Dezembro!$D$35</f>
        <v>*</v>
      </c>
      <c r="AG40" s="15">
        <f t="shared" si="23"/>
        <v>20</v>
      </c>
      <c r="AH40" s="94">
        <f t="shared" si="24"/>
        <v>23.976923076923075</v>
      </c>
      <c r="AJ40" t="s">
        <v>47</v>
      </c>
      <c r="AK40" t="s">
        <v>47</v>
      </c>
    </row>
    <row r="41" spans="1:39" x14ac:dyDescent="0.2">
      <c r="A41" s="58" t="s">
        <v>175</v>
      </c>
      <c r="B41" s="11">
        <f>[37]Dezembro!$D$5</f>
        <v>22.4</v>
      </c>
      <c r="C41" s="11">
        <f>[37]Dezembro!$D$6</f>
        <v>21.6</v>
      </c>
      <c r="D41" s="11">
        <f>[37]Dezembro!$D$7</f>
        <v>21.2</v>
      </c>
      <c r="E41" s="11">
        <f>[37]Dezembro!$D$8</f>
        <v>20.7</v>
      </c>
      <c r="F41" s="11">
        <f>[37]Dezembro!$D$9</f>
        <v>20.5</v>
      </c>
      <c r="G41" s="11">
        <f>[37]Dezembro!$D$10</f>
        <v>20.9</v>
      </c>
      <c r="H41" s="11">
        <f>[37]Dezembro!$D$11</f>
        <v>22.2</v>
      </c>
      <c r="I41" s="11">
        <f>[37]Dezembro!$D$12</f>
        <v>20.2</v>
      </c>
      <c r="J41" s="11">
        <f>[37]Dezembro!$D$13</f>
        <v>19.7</v>
      </c>
      <c r="K41" s="11">
        <f>[37]Dezembro!$D$14</f>
        <v>19.8</v>
      </c>
      <c r="L41" s="11">
        <f>[37]Dezembro!$D$15</f>
        <v>20.8</v>
      </c>
      <c r="M41" s="11">
        <f>[37]Dezembro!$D$16</f>
        <v>21.5</v>
      </c>
      <c r="N41" s="11">
        <f>[37]Dezembro!$D$17</f>
        <v>22.5</v>
      </c>
      <c r="O41" s="11">
        <f>[37]Dezembro!$D$18</f>
        <v>21.2</v>
      </c>
      <c r="P41" s="11">
        <f>[37]Dezembro!$D$19</f>
        <v>21.1</v>
      </c>
      <c r="Q41" s="11">
        <f>[37]Dezembro!$D$20</f>
        <v>21.7</v>
      </c>
      <c r="R41" s="11">
        <f>[37]Dezembro!$D$21</f>
        <v>21.4</v>
      </c>
      <c r="S41" s="11">
        <f>[37]Dezembro!$D$22</f>
        <v>22.2</v>
      </c>
      <c r="T41" s="11">
        <f>[37]Dezembro!$D$23</f>
        <v>23.6</v>
      </c>
      <c r="U41" s="11">
        <f>[37]Dezembro!$D$24</f>
        <v>21.9</v>
      </c>
      <c r="V41" s="11">
        <f>[37]Dezembro!$D$25</f>
        <v>22.6</v>
      </c>
      <c r="W41" s="11">
        <f>[37]Dezembro!$D$26</f>
        <v>21.7</v>
      </c>
      <c r="X41" s="11">
        <f>[37]Dezembro!$D$27</f>
        <v>23.1</v>
      </c>
      <c r="Y41" s="11">
        <f>[37]Dezembro!$D$28</f>
        <v>22.9</v>
      </c>
      <c r="Z41" s="11">
        <f>[37]Dezembro!$D$29</f>
        <v>21.5</v>
      </c>
      <c r="AA41" s="11">
        <f>[37]Dezembro!$D$30</f>
        <v>20.399999999999999</v>
      </c>
      <c r="AB41" s="11">
        <f>[37]Dezembro!$D$31</f>
        <v>21.8</v>
      </c>
      <c r="AC41" s="11">
        <f>[37]Dezembro!$D$32</f>
        <v>23.8</v>
      </c>
      <c r="AD41" s="11">
        <f>[37]Dezembro!$D$33</f>
        <v>20.399999999999999</v>
      </c>
      <c r="AE41" s="11">
        <f>[37]Dezembro!$D$34</f>
        <v>21.7</v>
      </c>
      <c r="AF41" s="11">
        <f>[37]Dezembro!$D$35</f>
        <v>22.7</v>
      </c>
      <c r="AG41" s="15">
        <f t="shared" si="23"/>
        <v>19.7</v>
      </c>
      <c r="AH41" s="94">
        <f t="shared" si="24"/>
        <v>21.603225806451611</v>
      </c>
      <c r="AL41" t="s">
        <v>47</v>
      </c>
    </row>
    <row r="42" spans="1:39" x14ac:dyDescent="0.2">
      <c r="A42" s="58" t="s">
        <v>17</v>
      </c>
      <c r="B42" s="11">
        <f>[38]Dezembro!$D$5</f>
        <v>21.4</v>
      </c>
      <c r="C42" s="11">
        <f>[38]Dezembro!$D$6</f>
        <v>21.6</v>
      </c>
      <c r="D42" s="11">
        <f>[38]Dezembro!$D$7</f>
        <v>21.1</v>
      </c>
      <c r="E42" s="11">
        <f>[38]Dezembro!$D$8</f>
        <v>20.3</v>
      </c>
      <c r="F42" s="11">
        <f>[38]Dezembro!$D$9</f>
        <v>22.4</v>
      </c>
      <c r="G42" s="11">
        <f>[38]Dezembro!$D$10</f>
        <v>21.8</v>
      </c>
      <c r="H42" s="11">
        <f>[38]Dezembro!$D$11</f>
        <v>21.5</v>
      </c>
      <c r="I42" s="11">
        <f>[38]Dezembro!$D$12</f>
        <v>19.100000000000001</v>
      </c>
      <c r="J42" s="11">
        <f>[38]Dezembro!$D$13</f>
        <v>16.2</v>
      </c>
      <c r="K42" s="11">
        <f>[38]Dezembro!$D$14</f>
        <v>15.9</v>
      </c>
      <c r="L42" s="11">
        <f>[38]Dezembro!$D$15</f>
        <v>19.100000000000001</v>
      </c>
      <c r="M42" s="11">
        <f>[38]Dezembro!$D$16</f>
        <v>20.100000000000001</v>
      </c>
      <c r="N42" s="11">
        <f>[38]Dezembro!$D$17</f>
        <v>21.5</v>
      </c>
      <c r="O42" s="11">
        <f>[38]Dezembro!$D$18</f>
        <v>20.7</v>
      </c>
      <c r="P42" s="11">
        <f>[38]Dezembro!$D$19</f>
        <v>20.5</v>
      </c>
      <c r="Q42" s="11">
        <f>[38]Dezembro!$D$20</f>
        <v>22.1</v>
      </c>
      <c r="R42" s="11">
        <f>[38]Dezembro!$D$21</f>
        <v>21.1</v>
      </c>
      <c r="S42" s="11">
        <f>[38]Dezembro!$D$22</f>
        <v>20.9</v>
      </c>
      <c r="T42" s="11">
        <f>[38]Dezembro!$D$23</f>
        <v>22.5</v>
      </c>
      <c r="U42" s="11">
        <f>[38]Dezembro!$D$24</f>
        <v>23.6</v>
      </c>
      <c r="V42" s="11">
        <f>[38]Dezembro!$D$25</f>
        <v>21.6</v>
      </c>
      <c r="W42" s="11">
        <f>[38]Dezembro!$D$26</f>
        <v>21</v>
      </c>
      <c r="X42" s="11">
        <f>[38]Dezembro!$D$27</f>
        <v>21.1</v>
      </c>
      <c r="Y42" s="11">
        <f>[38]Dezembro!$D$28</f>
        <v>22.4</v>
      </c>
      <c r="Z42" s="11">
        <f>[38]Dezembro!$D$29</f>
        <v>21.8</v>
      </c>
      <c r="AA42" s="11">
        <f>[38]Dezembro!$D$30</f>
        <v>18.5</v>
      </c>
      <c r="AB42" s="11">
        <f>[38]Dezembro!$D$31</f>
        <v>20</v>
      </c>
      <c r="AC42" s="11">
        <f>[38]Dezembro!$D$32</f>
        <v>23</v>
      </c>
      <c r="AD42" s="11">
        <f>[38]Dezembro!$D$33</f>
        <v>22.5</v>
      </c>
      <c r="AE42" s="11">
        <f>[38]Dezembro!$D$34</f>
        <v>21.6</v>
      </c>
      <c r="AF42" s="11">
        <f>[38]Dezembro!$D$35</f>
        <v>22.4</v>
      </c>
      <c r="AG42" s="15">
        <f t="shared" ref="AG42:AG43" si="25">MIN(B42:AF42)</f>
        <v>15.9</v>
      </c>
      <c r="AH42" s="94">
        <f t="shared" ref="AH42:AH43" si="26">AVERAGE(B42:AF42)</f>
        <v>20.945161290322584</v>
      </c>
      <c r="AJ42" t="s">
        <v>47</v>
      </c>
      <c r="AK42" t="s">
        <v>47</v>
      </c>
      <c r="AL42" t="s">
        <v>47</v>
      </c>
    </row>
    <row r="43" spans="1:39" x14ac:dyDescent="0.2">
      <c r="A43" s="58" t="s">
        <v>157</v>
      </c>
      <c r="B43" s="11">
        <f>[39]Dezembro!$D$5</f>
        <v>21.6</v>
      </c>
      <c r="C43" s="11">
        <f>[39]Dezembro!$D$6</f>
        <v>21.5</v>
      </c>
      <c r="D43" s="11">
        <f>[39]Dezembro!$D$7</f>
        <v>20.7</v>
      </c>
      <c r="E43" s="11">
        <f>[39]Dezembro!$D$8</f>
        <v>20.399999999999999</v>
      </c>
      <c r="F43" s="11">
        <f>[39]Dezembro!$D$9</f>
        <v>21.2</v>
      </c>
      <c r="G43" s="11">
        <f>[39]Dezembro!$D$10</f>
        <v>21.7</v>
      </c>
      <c r="H43" s="11">
        <f>[39]Dezembro!$D$11</f>
        <v>22.1</v>
      </c>
      <c r="I43" s="11">
        <f>[39]Dezembro!$D$12</f>
        <v>19</v>
      </c>
      <c r="J43" s="11">
        <f>[39]Dezembro!$D$13</f>
        <v>18.3</v>
      </c>
      <c r="K43" s="11">
        <f>[39]Dezembro!$D$14</f>
        <v>18.5</v>
      </c>
      <c r="L43" s="11">
        <f>[39]Dezembro!$D$15</f>
        <v>20.2</v>
      </c>
      <c r="M43" s="11">
        <f>[39]Dezembro!$D$16</f>
        <v>19.899999999999999</v>
      </c>
      <c r="N43" s="11">
        <f>[39]Dezembro!$D$17</f>
        <v>20.7</v>
      </c>
      <c r="O43" s="11">
        <f>[39]Dezembro!$D$18</f>
        <v>22</v>
      </c>
      <c r="P43" s="11">
        <f>[39]Dezembro!$D$19</f>
        <v>20</v>
      </c>
      <c r="Q43" s="11">
        <f>[39]Dezembro!$D$20</f>
        <v>20.399999999999999</v>
      </c>
      <c r="R43" s="11">
        <f>[39]Dezembro!$D$21</f>
        <v>21.3</v>
      </c>
      <c r="S43" s="11">
        <f>[39]Dezembro!$D$22</f>
        <v>21.3</v>
      </c>
      <c r="T43" s="11">
        <f>[39]Dezembro!$D$23</f>
        <v>22.5</v>
      </c>
      <c r="U43" s="11">
        <f>[39]Dezembro!$D$24</f>
        <v>21.6</v>
      </c>
      <c r="V43" s="11">
        <f>[39]Dezembro!$D$25</f>
        <v>22.3</v>
      </c>
      <c r="W43" s="11">
        <f>[39]Dezembro!$D$26</f>
        <v>21.8</v>
      </c>
      <c r="X43" s="11">
        <f>[39]Dezembro!$D$27</f>
        <v>23.4</v>
      </c>
      <c r="Y43" s="11">
        <f>[39]Dezembro!$D$28</f>
        <v>22.6</v>
      </c>
      <c r="Z43" s="11">
        <f>[39]Dezembro!$D$29</f>
        <v>21</v>
      </c>
      <c r="AA43" s="11">
        <f>[39]Dezembro!$D$30</f>
        <v>20.100000000000001</v>
      </c>
      <c r="AB43" s="11">
        <f>[39]Dezembro!$D$31</f>
        <v>22</v>
      </c>
      <c r="AC43" s="11">
        <f>[39]Dezembro!$D$32</f>
        <v>21.3</v>
      </c>
      <c r="AD43" s="11">
        <f>[39]Dezembro!$D$33</f>
        <v>22</v>
      </c>
      <c r="AE43" s="11">
        <f>[39]Dezembro!$D$34</f>
        <v>21.9</v>
      </c>
      <c r="AF43" s="11">
        <f>[39]Dezembro!$D$35</f>
        <v>22.2</v>
      </c>
      <c r="AG43" s="15">
        <f t="shared" si="25"/>
        <v>18.3</v>
      </c>
      <c r="AH43" s="94">
        <f t="shared" si="26"/>
        <v>21.14516129032258</v>
      </c>
      <c r="AJ43" t="s">
        <v>47</v>
      </c>
    </row>
    <row r="44" spans="1:39" x14ac:dyDescent="0.2">
      <c r="A44" s="58" t="s">
        <v>18</v>
      </c>
      <c r="B44" s="11">
        <f>[40]Dezembro!$D$5</f>
        <v>21</v>
      </c>
      <c r="C44" s="11">
        <f>[40]Dezembro!$D$6</f>
        <v>20.2</v>
      </c>
      <c r="D44" s="11">
        <f>[40]Dezembro!$D$7</f>
        <v>21.4</v>
      </c>
      <c r="E44" s="11">
        <f>[40]Dezembro!$D$8</f>
        <v>20.2</v>
      </c>
      <c r="F44" s="11">
        <f>[40]Dezembro!$D$9</f>
        <v>19.100000000000001</v>
      </c>
      <c r="G44" s="11">
        <f>[40]Dezembro!$D$10</f>
        <v>19</v>
      </c>
      <c r="H44" s="11">
        <f>[40]Dezembro!$D$11</f>
        <v>19.2</v>
      </c>
      <c r="I44" s="11">
        <f>[40]Dezembro!$D$12</f>
        <v>19.8</v>
      </c>
      <c r="J44" s="11">
        <f>[40]Dezembro!$D$13</f>
        <v>20.3</v>
      </c>
      <c r="K44" s="11">
        <f>[40]Dezembro!$D$14</f>
        <v>17</v>
      </c>
      <c r="L44" s="11">
        <f>[40]Dezembro!$D$15</f>
        <v>18.600000000000001</v>
      </c>
      <c r="M44" s="11">
        <f>[40]Dezembro!$D$16</f>
        <v>19.2</v>
      </c>
      <c r="N44" s="11">
        <f>[40]Dezembro!$D$17</f>
        <v>20.100000000000001</v>
      </c>
      <c r="O44" s="11">
        <f>[40]Dezembro!$D$18</f>
        <v>20.8</v>
      </c>
      <c r="P44" s="11" t="str">
        <f>[40]Dezembro!$D$19</f>
        <v>*</v>
      </c>
      <c r="Q44" s="11">
        <f>[40]Dezembro!$D$20</f>
        <v>26.2</v>
      </c>
      <c r="R44" s="11">
        <f>[40]Dezembro!$D$21</f>
        <v>22.6</v>
      </c>
      <c r="S44" s="11">
        <f>[40]Dezembro!$D$22</f>
        <v>26.9</v>
      </c>
      <c r="T44" s="11">
        <f>[40]Dezembro!$D$23</f>
        <v>24</v>
      </c>
      <c r="U44" s="11">
        <f>[40]Dezembro!$D$24</f>
        <v>26.3</v>
      </c>
      <c r="V44" s="11">
        <f>[40]Dezembro!$D$25</f>
        <v>22.6</v>
      </c>
      <c r="W44" s="11">
        <f>[40]Dezembro!$D$26</f>
        <v>23.1</v>
      </c>
      <c r="X44" s="11" t="str">
        <f>[40]Dezembro!$D$27</f>
        <v>*</v>
      </c>
      <c r="Y44" s="11" t="str">
        <f>[40]Dezembro!$D$28</f>
        <v>*</v>
      </c>
      <c r="Z44" s="11">
        <f>[40]Dezembro!$D$29</f>
        <v>26.4</v>
      </c>
      <c r="AA44" s="11">
        <f>[40]Dezembro!$D$30</f>
        <v>24.3</v>
      </c>
      <c r="AB44" s="11">
        <f>[40]Dezembro!$D$31</f>
        <v>20.8</v>
      </c>
      <c r="AC44" s="11">
        <f>[40]Dezembro!$D$32</f>
        <v>20.3</v>
      </c>
      <c r="AD44" s="11">
        <f>[40]Dezembro!$D$33</f>
        <v>20.5</v>
      </c>
      <c r="AE44" s="11">
        <f>[40]Dezembro!$D$34</f>
        <v>19.5</v>
      </c>
      <c r="AF44" s="11">
        <f>[40]Dezembro!$D$35</f>
        <v>20.2</v>
      </c>
      <c r="AG44" s="15">
        <f t="shared" ref="AG44:AG47" si="27">MIN(B44:AF44)</f>
        <v>17</v>
      </c>
      <c r="AH44" s="94">
        <f t="shared" ref="AH44:AH47" si="28">AVERAGE(B44:AF44)</f>
        <v>21.414285714285715</v>
      </c>
      <c r="AJ44" t="s">
        <v>47</v>
      </c>
      <c r="AL44" t="s">
        <v>47</v>
      </c>
    </row>
    <row r="45" spans="1:39" x14ac:dyDescent="0.2">
      <c r="A45" s="58" t="s">
        <v>162</v>
      </c>
      <c r="B45" s="11" t="str">
        <f>[41]Dezembro!$D$5</f>
        <v>*</v>
      </c>
      <c r="C45" s="11" t="str">
        <f>[41]Dezembro!$D$6</f>
        <v>*</v>
      </c>
      <c r="D45" s="11" t="str">
        <f>[41]Dezembro!$D$7</f>
        <v>*</v>
      </c>
      <c r="E45" s="11" t="str">
        <f>[41]Dezembro!$D$8</f>
        <v>*</v>
      </c>
      <c r="F45" s="11" t="str">
        <f>[41]Dezembro!$D$9</f>
        <v>*</v>
      </c>
      <c r="G45" s="11" t="str">
        <f>[41]Dezembro!$D$10</f>
        <v>*</v>
      </c>
      <c r="H45" s="11" t="str">
        <f>[41]Dezembro!$D$11</f>
        <v>*</v>
      </c>
      <c r="I45" s="11" t="str">
        <f>[41]Dezembro!$D$12</f>
        <v>*</v>
      </c>
      <c r="J45" s="11" t="str">
        <f>[41]Dezembro!$D$13</f>
        <v>*</v>
      </c>
      <c r="K45" s="11" t="str">
        <f>[41]Dezembro!$D$14</f>
        <v>*</v>
      </c>
      <c r="L45" s="11" t="str">
        <f>[41]Dezembro!$D$15</f>
        <v>*</v>
      </c>
      <c r="M45" s="11" t="str">
        <f>[41]Dezembro!$D$16</f>
        <v>*</v>
      </c>
      <c r="N45" s="11" t="str">
        <f>[41]Dezembro!$D$17</f>
        <v>*</v>
      </c>
      <c r="O45" s="11" t="str">
        <f>[41]Dezembro!$D$18</f>
        <v>*</v>
      </c>
      <c r="P45" s="11" t="str">
        <f>[41]Dezembro!$D$19</f>
        <v>*</v>
      </c>
      <c r="Q45" s="11" t="str">
        <f>[41]Dezembro!$D$20</f>
        <v>*</v>
      </c>
      <c r="R45" s="11" t="str">
        <f>[41]Dezembro!$D$21</f>
        <v>*</v>
      </c>
      <c r="S45" s="11" t="str">
        <f>[41]Dezembro!$D$22</f>
        <v>*</v>
      </c>
      <c r="T45" s="11" t="str">
        <f>[41]Dezembro!$D$23</f>
        <v>*</v>
      </c>
      <c r="U45" s="11" t="str">
        <f>[41]Dezembro!$D$24</f>
        <v>*</v>
      </c>
      <c r="V45" s="11" t="str">
        <f>[41]Dezembro!$D$25</f>
        <v>*</v>
      </c>
      <c r="W45" s="11" t="str">
        <f>[41]Dezembro!$D$26</f>
        <v>*</v>
      </c>
      <c r="X45" s="11" t="str">
        <f>[41]Dezembro!$D$27</f>
        <v>*</v>
      </c>
      <c r="Y45" s="11" t="str">
        <f>[41]Dezembro!$D$28</f>
        <v>*</v>
      </c>
      <c r="Z45" s="11" t="str">
        <f>[41]Dezembro!$D$29</f>
        <v>*</v>
      </c>
      <c r="AA45" s="11" t="str">
        <f>[41]Dezembro!$D$30</f>
        <v>*</v>
      </c>
      <c r="AB45" s="11" t="str">
        <f>[41]Dezembro!$D$31</f>
        <v>*</v>
      </c>
      <c r="AC45" s="11" t="str">
        <f>[41]Dezembro!$D$32</f>
        <v>*</v>
      </c>
      <c r="AD45" s="11" t="str">
        <f>[41]Dezembro!$D$33</f>
        <v>*</v>
      </c>
      <c r="AE45" s="11" t="str">
        <f>[41]Dezembro!$D$34</f>
        <v>*</v>
      </c>
      <c r="AF45" s="11" t="str">
        <f>[41]Dezembro!$D$35</f>
        <v>*</v>
      </c>
      <c r="AG45" s="15" t="s">
        <v>226</v>
      </c>
      <c r="AH45" s="94" t="s">
        <v>226</v>
      </c>
      <c r="AL45" t="s">
        <v>47</v>
      </c>
      <c r="AM45" t="s">
        <v>47</v>
      </c>
    </row>
    <row r="46" spans="1:39" x14ac:dyDescent="0.2">
      <c r="A46" s="58" t="s">
        <v>19</v>
      </c>
      <c r="B46" s="11">
        <f>[42]Dezembro!$D$5</f>
        <v>22.9</v>
      </c>
      <c r="C46" s="11">
        <f>[42]Dezembro!$D$6</f>
        <v>22.6</v>
      </c>
      <c r="D46" s="11">
        <f>[42]Dezembro!$D$7</f>
        <v>19.7</v>
      </c>
      <c r="E46" s="11">
        <f>[42]Dezembro!$D$8</f>
        <v>20.7</v>
      </c>
      <c r="F46" s="11">
        <f>[42]Dezembro!$D$9</f>
        <v>21.6</v>
      </c>
      <c r="G46" s="11">
        <f>[42]Dezembro!$D$10</f>
        <v>20.2</v>
      </c>
      <c r="H46" s="11">
        <f>[42]Dezembro!$D$11</f>
        <v>21.4</v>
      </c>
      <c r="I46" s="11">
        <f>[42]Dezembro!$D$12</f>
        <v>21.6</v>
      </c>
      <c r="J46" s="11">
        <f>[42]Dezembro!$D$13</f>
        <v>23</v>
      </c>
      <c r="K46" s="11">
        <f>[42]Dezembro!$D$14</f>
        <v>23.3</v>
      </c>
      <c r="L46" s="11">
        <f>[42]Dezembro!$D$15</f>
        <v>24.4</v>
      </c>
      <c r="M46" s="11">
        <f>[42]Dezembro!$D$16</f>
        <v>24</v>
      </c>
      <c r="N46" s="11">
        <f>[42]Dezembro!$D$17</f>
        <v>24.8</v>
      </c>
      <c r="O46" s="11">
        <f>[42]Dezembro!$D$18</f>
        <v>19.8</v>
      </c>
      <c r="P46" s="11">
        <f>[42]Dezembro!$D$19</f>
        <v>21.2</v>
      </c>
      <c r="Q46" s="11">
        <f>[42]Dezembro!$D$20</f>
        <v>19.2</v>
      </c>
      <c r="R46" s="11">
        <f>[42]Dezembro!$D$21</f>
        <v>21</v>
      </c>
      <c r="S46" s="11">
        <f>[42]Dezembro!$D$22</f>
        <v>22</v>
      </c>
      <c r="T46" s="11">
        <f>[42]Dezembro!$D$23</f>
        <v>21.8</v>
      </c>
      <c r="U46" s="11">
        <f>[42]Dezembro!$D$24</f>
        <v>23.6</v>
      </c>
      <c r="V46" s="11">
        <f>[42]Dezembro!$D$25</f>
        <v>21.1</v>
      </c>
      <c r="W46" s="11">
        <f>[42]Dezembro!$D$26</f>
        <v>22.4</v>
      </c>
      <c r="X46" s="11">
        <f>[42]Dezembro!$D$27</f>
        <v>22.2</v>
      </c>
      <c r="Y46" s="11">
        <f>[42]Dezembro!$D$28</f>
        <v>25</v>
      </c>
      <c r="Z46" s="11">
        <f>[42]Dezembro!$D$29</f>
        <v>24.2</v>
      </c>
      <c r="AA46" s="11">
        <f>[42]Dezembro!$D$30</f>
        <v>23.9</v>
      </c>
      <c r="AB46" s="11">
        <f>[42]Dezembro!$D$31</f>
        <v>23.1</v>
      </c>
      <c r="AC46" s="11">
        <f>[42]Dezembro!$D$32</f>
        <v>22.7</v>
      </c>
      <c r="AD46" s="11">
        <f>[42]Dezembro!$D$33</f>
        <v>21.9</v>
      </c>
      <c r="AE46" s="11">
        <f>[42]Dezembro!$D$34</f>
        <v>20.7</v>
      </c>
      <c r="AF46" s="11">
        <f>[42]Dezembro!$D$35</f>
        <v>21.1</v>
      </c>
      <c r="AG46" s="15">
        <f t="shared" si="27"/>
        <v>19.2</v>
      </c>
      <c r="AH46" s="94">
        <f t="shared" si="28"/>
        <v>22.164516129032261</v>
      </c>
      <c r="AI46" s="12" t="s">
        <v>47</v>
      </c>
      <c r="AJ46" t="s">
        <v>47</v>
      </c>
      <c r="AL46" t="s">
        <v>47</v>
      </c>
    </row>
    <row r="47" spans="1:39" x14ac:dyDescent="0.2">
      <c r="A47" s="58" t="s">
        <v>31</v>
      </c>
      <c r="B47" s="11">
        <f>[43]Dezembro!$D$5</f>
        <v>21.4</v>
      </c>
      <c r="C47" s="11">
        <f>[43]Dezembro!$D$6</f>
        <v>20.399999999999999</v>
      </c>
      <c r="D47" s="11">
        <f>[43]Dezembro!$D$7</f>
        <v>21.1</v>
      </c>
      <c r="E47" s="11">
        <f>[43]Dezembro!$D$8</f>
        <v>20.9</v>
      </c>
      <c r="F47" s="11">
        <f>[43]Dezembro!$D$9</f>
        <v>21</v>
      </c>
      <c r="G47" s="11">
        <f>[43]Dezembro!$D$10</f>
        <v>21.4</v>
      </c>
      <c r="H47" s="11">
        <f>[43]Dezembro!$D$11</f>
        <v>21</v>
      </c>
      <c r="I47" s="11">
        <f>[43]Dezembro!$D$12</f>
        <v>19.5</v>
      </c>
      <c r="J47" s="11">
        <f>[43]Dezembro!$D$13</f>
        <v>18.899999999999999</v>
      </c>
      <c r="K47" s="11">
        <f>[43]Dezembro!$D$14</f>
        <v>18.2</v>
      </c>
      <c r="L47" s="11">
        <f>[43]Dezembro!$D$15</f>
        <v>18.8</v>
      </c>
      <c r="M47" s="11">
        <f>[43]Dezembro!$D$16</f>
        <v>22</v>
      </c>
      <c r="N47" s="11">
        <f>[43]Dezembro!$D$17</f>
        <v>22.2</v>
      </c>
      <c r="O47" s="11">
        <f>[43]Dezembro!$D$18</f>
        <v>19.7</v>
      </c>
      <c r="P47" s="11">
        <f>[43]Dezembro!$D$19</f>
        <v>19.899999999999999</v>
      </c>
      <c r="Q47" s="11">
        <f>[43]Dezembro!$D$20</f>
        <v>21.4</v>
      </c>
      <c r="R47" s="11">
        <f>[43]Dezembro!$D$21</f>
        <v>21.3</v>
      </c>
      <c r="S47" s="11">
        <f>[43]Dezembro!$D$22</f>
        <v>22.7</v>
      </c>
      <c r="T47" s="11">
        <f>[43]Dezembro!$D$23</f>
        <v>23</v>
      </c>
      <c r="U47" s="11">
        <f>[43]Dezembro!$D$24</f>
        <v>23.8</v>
      </c>
      <c r="V47" s="11">
        <f>[43]Dezembro!$D$25</f>
        <v>20.9</v>
      </c>
      <c r="W47" s="11">
        <f>[43]Dezembro!$D$26</f>
        <v>21</v>
      </c>
      <c r="X47" s="11">
        <f>[43]Dezembro!$D$27</f>
        <v>21.8</v>
      </c>
      <c r="Y47" s="11">
        <f>[43]Dezembro!$D$28</f>
        <v>22.4</v>
      </c>
      <c r="Z47" s="11">
        <f>[43]Dezembro!$D$29</f>
        <v>21.7</v>
      </c>
      <c r="AA47" s="11">
        <f>[43]Dezembro!$D$30</f>
        <v>17.8</v>
      </c>
      <c r="AB47" s="11">
        <f>[43]Dezembro!$D$31</f>
        <v>20.6</v>
      </c>
      <c r="AC47" s="11">
        <f>[43]Dezembro!$D$32</f>
        <v>22.7</v>
      </c>
      <c r="AD47" s="11">
        <f>[43]Dezembro!$D$33</f>
        <v>23.3</v>
      </c>
      <c r="AE47" s="11">
        <f>[43]Dezembro!$D$34</f>
        <v>20.7</v>
      </c>
      <c r="AF47" s="11">
        <f>[43]Dezembro!$D$35</f>
        <v>21.1</v>
      </c>
      <c r="AG47" s="15">
        <f t="shared" si="27"/>
        <v>17.8</v>
      </c>
      <c r="AH47" s="94">
        <f t="shared" si="28"/>
        <v>21.051612903225806</v>
      </c>
    </row>
    <row r="48" spans="1:39" x14ac:dyDescent="0.2">
      <c r="A48" s="58" t="s">
        <v>44</v>
      </c>
      <c r="B48" s="11" t="str">
        <f>[44]Dezembro!$D$5</f>
        <v>*</v>
      </c>
      <c r="C48" s="11" t="str">
        <f>[44]Dezembro!$D$6</f>
        <v>*</v>
      </c>
      <c r="D48" s="11" t="str">
        <f>[44]Dezembro!$D$7</f>
        <v>*</v>
      </c>
      <c r="E48" s="11" t="str">
        <f>[44]Dezembro!$D$8</f>
        <v>*</v>
      </c>
      <c r="F48" s="11" t="str">
        <f>[44]Dezembro!$D$9</f>
        <v>*</v>
      </c>
      <c r="G48" s="11" t="str">
        <f>[44]Dezembro!$D$10</f>
        <v>*</v>
      </c>
      <c r="H48" s="11" t="str">
        <f>[44]Dezembro!$D$11</f>
        <v>*</v>
      </c>
      <c r="I48" s="11" t="str">
        <f>[44]Dezembro!$D$12</f>
        <v>*</v>
      </c>
      <c r="J48" s="11" t="str">
        <f>[44]Dezembro!$D$13</f>
        <v>*</v>
      </c>
      <c r="K48" s="11" t="str">
        <f>[44]Dezembro!$D$14</f>
        <v>*</v>
      </c>
      <c r="L48" s="11" t="str">
        <f>[44]Dezembro!$D$15</f>
        <v>*</v>
      </c>
      <c r="M48" s="11" t="str">
        <f>[44]Dezembro!$D$16</f>
        <v>*</v>
      </c>
      <c r="N48" s="11" t="str">
        <f>[44]Dezembro!$D$17</f>
        <v>*</v>
      </c>
      <c r="O48" s="11" t="str">
        <f>[44]Dezembro!$D$18</f>
        <v>*</v>
      </c>
      <c r="P48" s="11" t="str">
        <f>[44]Dezembro!$D$19</f>
        <v>*</v>
      </c>
      <c r="Q48" s="11" t="str">
        <f>[44]Dezembro!$D$20</f>
        <v>*</v>
      </c>
      <c r="R48" s="11" t="str">
        <f>[44]Dezembro!$D$21</f>
        <v>*</v>
      </c>
      <c r="S48" s="11" t="str">
        <f>[44]Dezembro!$D$22</f>
        <v>*</v>
      </c>
      <c r="T48" s="11" t="str">
        <f>[44]Dezembro!$D$23</f>
        <v>*</v>
      </c>
      <c r="U48" s="11" t="str">
        <f>[44]Dezembro!$D$24</f>
        <v>*</v>
      </c>
      <c r="V48" s="11" t="str">
        <f>[44]Dezembro!$D$25</f>
        <v>*</v>
      </c>
      <c r="W48" s="11" t="str">
        <f>[44]Dezembro!$D$26</f>
        <v>*</v>
      </c>
      <c r="X48" s="11" t="str">
        <f>[44]Dezembro!$D$27</f>
        <v>*</v>
      </c>
      <c r="Y48" s="11" t="str">
        <f>[44]Dezembro!$D$28</f>
        <v>*</v>
      </c>
      <c r="Z48" s="11" t="str">
        <f>[44]Dezembro!$D$29</f>
        <v>*</v>
      </c>
      <c r="AA48" s="11" t="str">
        <f>[44]Dezembro!$D$30</f>
        <v>*</v>
      </c>
      <c r="AB48" s="11" t="str">
        <f>[44]Dezembro!$D$31</f>
        <v>*</v>
      </c>
      <c r="AC48" s="11" t="str">
        <f>[44]Dezembro!$D$32</f>
        <v>*</v>
      </c>
      <c r="AD48" s="11" t="str">
        <f>[44]Dezembro!$D$33</f>
        <v>*</v>
      </c>
      <c r="AE48" s="11" t="str">
        <f>[44]Dezembro!$D$34</f>
        <v>*</v>
      </c>
      <c r="AF48" s="11" t="str">
        <f>[44]Dezembro!$D$35</f>
        <v>*</v>
      </c>
      <c r="AG48" s="15" t="s">
        <v>226</v>
      </c>
      <c r="AH48" s="94" t="s">
        <v>226</v>
      </c>
      <c r="AI48" s="12" t="s">
        <v>47</v>
      </c>
      <c r="AJ48" t="s">
        <v>47</v>
      </c>
      <c r="AL48" t="s">
        <v>47</v>
      </c>
    </row>
    <row r="49" spans="1:40" x14ac:dyDescent="0.2">
      <c r="A49" s="58" t="s">
        <v>20</v>
      </c>
      <c r="B49" s="11" t="str">
        <f>[45]Dezembro!$D$5</f>
        <v>*</v>
      </c>
      <c r="C49" s="11">
        <f>[45]Dezembro!$D$6</f>
        <v>28.9</v>
      </c>
      <c r="D49" s="11">
        <f>[45]Dezembro!$D$7</f>
        <v>21.7</v>
      </c>
      <c r="E49" s="11">
        <f>[45]Dezembro!$D$8</f>
        <v>21.5</v>
      </c>
      <c r="F49" s="11">
        <f>[45]Dezembro!$D$9</f>
        <v>23.6</v>
      </c>
      <c r="G49" s="11">
        <f>[45]Dezembro!$D$10</f>
        <v>22.1</v>
      </c>
      <c r="H49" s="11">
        <f>[45]Dezembro!$D$11</f>
        <v>22.5</v>
      </c>
      <c r="I49" s="11">
        <f>[45]Dezembro!$D$12</f>
        <v>22.7</v>
      </c>
      <c r="J49" s="11">
        <f>[45]Dezembro!$D$13</f>
        <v>22</v>
      </c>
      <c r="K49" s="11">
        <f>[45]Dezembro!$D$14</f>
        <v>23.7</v>
      </c>
      <c r="L49" s="11">
        <f>[45]Dezembro!$D$15</f>
        <v>22.9</v>
      </c>
      <c r="M49" s="11">
        <f>[45]Dezembro!$D$16</f>
        <v>23.6</v>
      </c>
      <c r="N49" s="11">
        <f>[45]Dezembro!$D$17</f>
        <v>23.6</v>
      </c>
      <c r="O49" s="11">
        <f>[45]Dezembro!$D$18</f>
        <v>21.5</v>
      </c>
      <c r="P49" s="11">
        <f>[45]Dezembro!$D$19</f>
        <v>23.6</v>
      </c>
      <c r="Q49" s="11">
        <f>[45]Dezembro!$D$20</f>
        <v>23.8</v>
      </c>
      <c r="R49" s="11">
        <f>[45]Dezembro!$D$21</f>
        <v>20.6</v>
      </c>
      <c r="S49" s="11">
        <f>[45]Dezembro!$D$22</f>
        <v>21.4</v>
      </c>
      <c r="T49" s="11">
        <f>[45]Dezembro!$D$23</f>
        <v>22.5</v>
      </c>
      <c r="U49" s="11">
        <f>[45]Dezembro!$D$24</f>
        <v>23.7</v>
      </c>
      <c r="V49" s="11">
        <f>[45]Dezembro!$D$25</f>
        <v>24.6</v>
      </c>
      <c r="W49" s="11">
        <f>[45]Dezembro!$D$26</f>
        <v>23.7</v>
      </c>
      <c r="X49" s="11">
        <f>[45]Dezembro!$D$27</f>
        <v>24.1</v>
      </c>
      <c r="Y49" s="11">
        <f>[45]Dezembro!$D$28</f>
        <v>23.4</v>
      </c>
      <c r="Z49" s="11">
        <f>[45]Dezembro!$D$29</f>
        <v>22.4</v>
      </c>
      <c r="AA49" s="11">
        <f>[45]Dezembro!$D$30</f>
        <v>22.8</v>
      </c>
      <c r="AB49" s="11">
        <f>[45]Dezembro!$D$31</f>
        <v>23.2</v>
      </c>
      <c r="AC49" s="11">
        <f>[45]Dezembro!$D$32</f>
        <v>21.3</v>
      </c>
      <c r="AD49" s="11">
        <f>[45]Dezembro!$D$33</f>
        <v>23.6</v>
      </c>
      <c r="AE49" s="11">
        <f>[45]Dezembro!$D$34</f>
        <v>22.2</v>
      </c>
      <c r="AF49" s="11">
        <f>[45]Dezembro!$D$35</f>
        <v>24.2</v>
      </c>
      <c r="AG49" s="15">
        <f>MIN(B49:AF49)</f>
        <v>20.6</v>
      </c>
      <c r="AH49" s="94">
        <f>AVERAGE(B49:AF49)</f>
        <v>23.04666666666667</v>
      </c>
    </row>
    <row r="50" spans="1:40" s="5" customFormat="1" ht="17.100000000000001" customHeight="1" x14ac:dyDescent="0.2">
      <c r="A50" s="59" t="s">
        <v>228</v>
      </c>
      <c r="B50" s="13">
        <f t="shared" ref="B50:AG50" si="29">MIN(B5:B49)</f>
        <v>19.2</v>
      </c>
      <c r="C50" s="13">
        <f t="shared" si="29"/>
        <v>20.2</v>
      </c>
      <c r="D50" s="13">
        <f t="shared" si="29"/>
        <v>18.100000000000001</v>
      </c>
      <c r="E50" s="13">
        <f t="shared" si="29"/>
        <v>19.2</v>
      </c>
      <c r="F50" s="13">
        <f t="shared" si="29"/>
        <v>19.100000000000001</v>
      </c>
      <c r="G50" s="13">
        <f t="shared" si="29"/>
        <v>18.600000000000001</v>
      </c>
      <c r="H50" s="13">
        <f t="shared" si="29"/>
        <v>19.2</v>
      </c>
      <c r="I50" s="13">
        <f t="shared" si="29"/>
        <v>16.3</v>
      </c>
      <c r="J50" s="13">
        <f t="shared" si="29"/>
        <v>14.4</v>
      </c>
      <c r="K50" s="13">
        <f t="shared" si="29"/>
        <v>15.1</v>
      </c>
      <c r="L50" s="13">
        <f t="shared" si="29"/>
        <v>18.600000000000001</v>
      </c>
      <c r="M50" s="13">
        <f t="shared" si="29"/>
        <v>19.2</v>
      </c>
      <c r="N50" s="13">
        <f t="shared" si="29"/>
        <v>19.2</v>
      </c>
      <c r="O50" s="13">
        <f t="shared" si="29"/>
        <v>17.899999999999999</v>
      </c>
      <c r="P50" s="13">
        <f t="shared" si="29"/>
        <v>18.3</v>
      </c>
      <c r="Q50" s="13">
        <f t="shared" si="29"/>
        <v>19.2</v>
      </c>
      <c r="R50" s="13">
        <f t="shared" si="29"/>
        <v>19.5</v>
      </c>
      <c r="S50" s="13">
        <f t="shared" si="29"/>
        <v>18.899999999999999</v>
      </c>
      <c r="T50" s="13">
        <f t="shared" si="29"/>
        <v>20.9</v>
      </c>
      <c r="U50" s="13">
        <f t="shared" si="29"/>
        <v>21.6</v>
      </c>
      <c r="V50" s="13">
        <f t="shared" si="29"/>
        <v>20.3</v>
      </c>
      <c r="W50" s="13">
        <f t="shared" si="29"/>
        <v>18.5</v>
      </c>
      <c r="X50" s="13">
        <f t="shared" si="29"/>
        <v>18.600000000000001</v>
      </c>
      <c r="Y50" s="13">
        <f t="shared" si="29"/>
        <v>20</v>
      </c>
      <c r="Z50" s="13">
        <f t="shared" si="29"/>
        <v>20.2</v>
      </c>
      <c r="AA50" s="13">
        <f t="shared" si="29"/>
        <v>17.600000000000001</v>
      </c>
      <c r="AB50" s="13">
        <f t="shared" si="29"/>
        <v>18.8</v>
      </c>
      <c r="AC50" s="13">
        <f t="shared" si="29"/>
        <v>19.8</v>
      </c>
      <c r="AD50" s="13">
        <f t="shared" si="29"/>
        <v>20.3</v>
      </c>
      <c r="AE50" s="13">
        <f t="shared" si="29"/>
        <v>19.5</v>
      </c>
      <c r="AF50" s="13">
        <f t="shared" si="29"/>
        <v>19.5</v>
      </c>
      <c r="AG50" s="15">
        <f t="shared" si="29"/>
        <v>14.4</v>
      </c>
      <c r="AH50" s="94">
        <f>AVERAGE(AH5:AH49)</f>
        <v>21.948453375477566</v>
      </c>
      <c r="AL50" s="5" t="s">
        <v>47</v>
      </c>
    </row>
    <row r="51" spans="1:40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</row>
    <row r="52" spans="1:40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8" t="s">
        <v>97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L52" t="s">
        <v>47</v>
      </c>
      <c r="AM52" t="s">
        <v>47</v>
      </c>
    </row>
    <row r="53" spans="1:40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9" t="s">
        <v>98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40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40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K55" t="s">
        <v>47</v>
      </c>
      <c r="AL55" t="s">
        <v>47</v>
      </c>
    </row>
    <row r="56" spans="1:40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  <c r="AL56" t="s">
        <v>47</v>
      </c>
    </row>
    <row r="57" spans="1:40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  <c r="AL57" t="s">
        <v>47</v>
      </c>
    </row>
    <row r="58" spans="1:40" x14ac:dyDescent="0.2">
      <c r="AJ58" t="s">
        <v>47</v>
      </c>
    </row>
    <row r="60" spans="1:40" x14ac:dyDescent="0.2">
      <c r="AD60" s="2" t="s">
        <v>47</v>
      </c>
    </row>
    <row r="62" spans="1:40" x14ac:dyDescent="0.2">
      <c r="AI62" s="12" t="s">
        <v>47</v>
      </c>
      <c r="AJ62" t="s">
        <v>47</v>
      </c>
    </row>
    <row r="63" spans="1:40" x14ac:dyDescent="0.2">
      <c r="AN63" s="12" t="s">
        <v>47</v>
      </c>
    </row>
    <row r="65" spans="9:38" x14ac:dyDescent="0.2">
      <c r="I65" s="2" t="s">
        <v>47</v>
      </c>
      <c r="Y65" s="2" t="s">
        <v>47</v>
      </c>
      <c r="AB65" s="2" t="s">
        <v>47</v>
      </c>
      <c r="AI65" t="s">
        <v>47</v>
      </c>
      <c r="AL65" t="s">
        <v>47</v>
      </c>
    </row>
    <row r="72" spans="9:38" x14ac:dyDescent="0.2">
      <c r="AI72" s="12" t="s">
        <v>47</v>
      </c>
    </row>
  </sheetData>
  <sheetProtection password="C6EC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7"/>
  <sheetViews>
    <sheetView zoomScale="90" zoomScaleNormal="90" workbookViewId="0">
      <selection activeCell="AL74" sqref="AL74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56" t="s">
        <v>25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7" s="4" customFormat="1" ht="20.100000000000001" customHeight="1" x14ac:dyDescent="0.2">
      <c r="A2" s="159" t="s">
        <v>21</v>
      </c>
      <c r="B2" s="153" t="s">
        <v>235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</row>
    <row r="3" spans="1:37" s="5" customFormat="1" ht="20.100000000000001" customHeight="1" x14ac:dyDescent="0.2">
      <c r="A3" s="15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50">
        <v>30</v>
      </c>
      <c r="AF3" s="151">
        <v>31</v>
      </c>
      <c r="AG3" s="171" t="s">
        <v>36</v>
      </c>
    </row>
    <row r="4" spans="1:37" s="5" customFormat="1" ht="20.100000000000001" customHeigh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2"/>
      <c r="AG4" s="172"/>
    </row>
    <row r="5" spans="1:37" s="5" customFormat="1" x14ac:dyDescent="0.2">
      <c r="A5" s="58" t="s">
        <v>40</v>
      </c>
      <c r="B5" s="129">
        <f>[1]Dezembro!$E$5</f>
        <v>62.041666666666664</v>
      </c>
      <c r="C5" s="129">
        <f>[1]Dezembro!$E$6</f>
        <v>71.75</v>
      </c>
      <c r="D5" s="129">
        <f>[1]Dezembro!$E$7</f>
        <v>79.291666666666671</v>
      </c>
      <c r="E5" s="129">
        <f>[1]Dezembro!$E$8</f>
        <v>82.166666666666671</v>
      </c>
      <c r="F5" s="129">
        <f>[1]Dezembro!$E$9</f>
        <v>78.333333333333329</v>
      </c>
      <c r="G5" s="129">
        <f>[1]Dezembro!$E$10</f>
        <v>73.125</v>
      </c>
      <c r="H5" s="129">
        <f>[1]Dezembro!$E$11</f>
        <v>79.5</v>
      </c>
      <c r="I5" s="129">
        <f>[1]Dezembro!$E$12</f>
        <v>71.125</v>
      </c>
      <c r="J5" s="129">
        <f>[1]Dezembro!$E$13</f>
        <v>57.791666666666664</v>
      </c>
      <c r="K5" s="129">
        <f>[1]Dezembro!$E$14</f>
        <v>54.958333333333336</v>
      </c>
      <c r="L5" s="129">
        <f>[1]Dezembro!$E$15</f>
        <v>66.5</v>
      </c>
      <c r="M5" s="129">
        <f>[1]Dezembro!$E$16</f>
        <v>70.708333333333329</v>
      </c>
      <c r="N5" s="129">
        <f>[1]Dezembro!$E$17</f>
        <v>73.375</v>
      </c>
      <c r="O5" s="129">
        <f>[1]Dezembro!$E$18</f>
        <v>78.333333333333329</v>
      </c>
      <c r="P5" s="129">
        <f>[1]Dezembro!$E$19</f>
        <v>72</v>
      </c>
      <c r="Q5" s="129">
        <f>[1]Dezembro!$E$20</f>
        <v>73.5</v>
      </c>
      <c r="R5" s="129">
        <f>[1]Dezembro!$E$21</f>
        <v>76.708333333333329</v>
      </c>
      <c r="S5" s="129">
        <f>[1]Dezembro!$E$22</f>
        <v>73.333333333333329</v>
      </c>
      <c r="T5" s="129">
        <f>[1]Dezembro!$E$23</f>
        <v>71.458333333333329</v>
      </c>
      <c r="U5" s="129">
        <f>[1]Dezembro!$E$24</f>
        <v>72.625</v>
      </c>
      <c r="V5" s="129">
        <f>[1]Dezembro!$E$25</f>
        <v>74.75</v>
      </c>
      <c r="W5" s="129">
        <f>[1]Dezembro!$E$26</f>
        <v>76.541666666666671</v>
      </c>
      <c r="X5" s="129">
        <f>[1]Dezembro!$E$27</f>
        <v>77.333333333333329</v>
      </c>
      <c r="Y5" s="129">
        <f>[1]Dezembro!$E$28</f>
        <v>71.291666666666671</v>
      </c>
      <c r="Z5" s="129">
        <f>[1]Dezembro!$E$29</f>
        <v>61.541666666666664</v>
      </c>
      <c r="AA5" s="129">
        <f>[1]Dezembro!$E$30</f>
        <v>58.916666666666664</v>
      </c>
      <c r="AB5" s="129">
        <f>[1]Dezembro!$E$31</f>
        <v>73.875</v>
      </c>
      <c r="AC5" s="129">
        <f>[1]Dezembro!$E$32</f>
        <v>75.791666666666671</v>
      </c>
      <c r="AD5" s="129">
        <f>[1]Dezembro!$E$33</f>
        <v>71.625</v>
      </c>
      <c r="AE5" s="129">
        <f>[1]Dezembro!$E$34</f>
        <v>82.208333333333329</v>
      </c>
      <c r="AF5" s="129">
        <f>[1]Dezembro!$E$35</f>
        <v>76.833333333333329</v>
      </c>
      <c r="AG5" s="93">
        <f t="shared" ref="AG5:AG9" si="1">AVERAGE(B5:AF5)</f>
        <v>72.236559139784973</v>
      </c>
    </row>
    <row r="6" spans="1:37" x14ac:dyDescent="0.2">
      <c r="A6" s="58" t="s">
        <v>0</v>
      </c>
      <c r="B6" s="11" t="str">
        <f>[2]Dezembro!$E$5</f>
        <v>*</v>
      </c>
      <c r="C6" s="11" t="str">
        <f>[2]Dezembro!$E$6</f>
        <v>*</v>
      </c>
      <c r="D6" s="11" t="str">
        <f>[2]Dezembro!$E$7</f>
        <v>*</v>
      </c>
      <c r="E6" s="11" t="str">
        <f>[2]Dezembro!$E$8</f>
        <v>*</v>
      </c>
      <c r="F6" s="11" t="str">
        <f>[2]Dezembro!$E$9</f>
        <v>*</v>
      </c>
      <c r="G6" s="11" t="str">
        <f>[2]Dezembro!$E$10</f>
        <v>*</v>
      </c>
      <c r="H6" s="11" t="str">
        <f>[2]Dezembro!$E$11</f>
        <v>*</v>
      </c>
      <c r="I6" s="11" t="str">
        <f>[2]Dezembro!$E$12</f>
        <v>*</v>
      </c>
      <c r="J6" s="11" t="str">
        <f>[2]Dezembro!$E$13</f>
        <v>*</v>
      </c>
      <c r="K6" s="11" t="str">
        <f>[2]Dezembro!$E$14</f>
        <v>*</v>
      </c>
      <c r="L6" s="11" t="str">
        <f>[2]Dezembro!$E$15</f>
        <v>*</v>
      </c>
      <c r="M6" s="11" t="str">
        <f>[2]Dezembro!$E$16</f>
        <v>*</v>
      </c>
      <c r="N6" s="11" t="str">
        <f>[2]Dezembro!$E$17</f>
        <v>*</v>
      </c>
      <c r="O6" s="11" t="str">
        <f>[2]Dezembro!$E$18</f>
        <v>*</v>
      </c>
      <c r="P6" s="11" t="str">
        <f>[2]Dezembro!$E$19</f>
        <v>*</v>
      </c>
      <c r="Q6" s="11" t="str">
        <f>[2]Dezembro!$E$20</f>
        <v>*</v>
      </c>
      <c r="R6" s="11" t="str">
        <f>[2]Dezembro!$E$21</f>
        <v>*</v>
      </c>
      <c r="S6" s="11" t="str">
        <f>[2]Dezembro!$E$22</f>
        <v>*</v>
      </c>
      <c r="T6" s="11" t="str">
        <f>[2]Dezembro!$E$23</f>
        <v>*</v>
      </c>
      <c r="U6" s="11" t="str">
        <f>[2]Dezembro!$E$24</f>
        <v>*</v>
      </c>
      <c r="V6" s="11" t="str">
        <f>[2]Dezembro!$E$25</f>
        <v>*</v>
      </c>
      <c r="W6" s="11" t="str">
        <f>[2]Dezembro!$E$26</f>
        <v>*</v>
      </c>
      <c r="X6" s="11" t="str">
        <f>[2]Dezembro!$E$27</f>
        <v>*</v>
      </c>
      <c r="Y6" s="11" t="str">
        <f>[2]Dezembro!$E$28</f>
        <v>*</v>
      </c>
      <c r="Z6" s="11" t="str">
        <f>[2]Dezembro!$E$29</f>
        <v>*</v>
      </c>
      <c r="AA6" s="11" t="str">
        <f>[2]Dezembro!$E$30</f>
        <v>*</v>
      </c>
      <c r="AB6" s="11" t="str">
        <f>[2]Dezembro!$E$31</f>
        <v>*</v>
      </c>
      <c r="AC6" s="11" t="str">
        <f>[2]Dezembro!$E$32</f>
        <v>*</v>
      </c>
      <c r="AD6" s="11" t="str">
        <f>[2]Dezembro!$E$33</f>
        <v>*</v>
      </c>
      <c r="AE6" s="11" t="str">
        <f>[2]Dezembro!$E$34</f>
        <v>*</v>
      </c>
      <c r="AF6" s="11" t="str">
        <f>[2]Dezembro!$E$35</f>
        <v>*</v>
      </c>
      <c r="AG6" s="93" t="s">
        <v>226</v>
      </c>
    </row>
    <row r="7" spans="1:37" x14ac:dyDescent="0.2">
      <c r="A7" s="58" t="s">
        <v>104</v>
      </c>
      <c r="B7" s="11">
        <f>[3]Dezembro!$E$5</f>
        <v>65.916666666666671</v>
      </c>
      <c r="C7" s="11">
        <f>[3]Dezembro!$E$6</f>
        <v>70.708333333333329</v>
      </c>
      <c r="D7" s="11">
        <f>[3]Dezembro!$E$7</f>
        <v>75</v>
      </c>
      <c r="E7" s="11">
        <f>[3]Dezembro!$E$8</f>
        <v>86.5</v>
      </c>
      <c r="F7" s="11">
        <f>[3]Dezembro!$E$9</f>
        <v>84.041666666666671</v>
      </c>
      <c r="G7" s="11">
        <f>[3]Dezembro!$E$10</f>
        <v>91.041666666666671</v>
      </c>
      <c r="H7" s="11">
        <f>[3]Dezembro!$E$11</f>
        <v>91.375</v>
      </c>
      <c r="I7" s="11">
        <f>[3]Dezembro!$E$12</f>
        <v>73.458333333333329</v>
      </c>
      <c r="J7" s="11">
        <f>[3]Dezembro!$E$13</f>
        <v>51.458333333333336</v>
      </c>
      <c r="K7" s="11">
        <f>[3]Dezembro!$E$14</f>
        <v>51.541666666666664</v>
      </c>
      <c r="L7" s="11">
        <f>[3]Dezembro!$E$15</f>
        <v>59.333333333333336</v>
      </c>
      <c r="M7" s="11">
        <f>[3]Dezembro!$E$16</f>
        <v>63.125</v>
      </c>
      <c r="N7" s="11">
        <f>[3]Dezembro!$E$17</f>
        <v>75.708333333333329</v>
      </c>
      <c r="O7" s="11">
        <f>[3]Dezembro!$E$18</f>
        <v>84.25</v>
      </c>
      <c r="P7" s="11">
        <f>[3]Dezembro!$E$19</f>
        <v>74.291666666666671</v>
      </c>
      <c r="Q7" s="11">
        <f>[3]Dezembro!$E$20</f>
        <v>74.958333333333329</v>
      </c>
      <c r="R7" s="11">
        <f>[3]Dezembro!$E$21</f>
        <v>87.208333333333329</v>
      </c>
      <c r="S7" s="11">
        <f>[3]Dezembro!$E$22</f>
        <v>79.708333333333329</v>
      </c>
      <c r="T7" s="11">
        <f>[3]Dezembro!$E$23</f>
        <v>69.291666666666671</v>
      </c>
      <c r="U7" s="11">
        <f>[3]Dezembro!$E$24</f>
        <v>69.208333333333329</v>
      </c>
      <c r="V7" s="11">
        <f>[3]Dezembro!$E$25</f>
        <v>79.166666666666671</v>
      </c>
      <c r="W7" s="11">
        <f>[3]Dezembro!$E$26</f>
        <v>70.208333333333329</v>
      </c>
      <c r="X7" s="11">
        <f>[3]Dezembro!$E$27</f>
        <v>60.208333333333336</v>
      </c>
      <c r="Y7" s="11">
        <f>[3]Dezembro!$E$28</f>
        <v>65.541666666666671</v>
      </c>
      <c r="Z7" s="11">
        <f>[3]Dezembro!$E$29</f>
        <v>57.75</v>
      </c>
      <c r="AA7" s="11">
        <f>[3]Dezembro!$E$30</f>
        <v>55.125</v>
      </c>
      <c r="AB7" s="11">
        <f>[3]Dezembro!$E$31</f>
        <v>60.583333333333336</v>
      </c>
      <c r="AC7" s="11">
        <f>[3]Dezembro!$E$32</f>
        <v>83.5</v>
      </c>
      <c r="AD7" s="11">
        <f>[3]Dezembro!$E$33</f>
        <v>81.5</v>
      </c>
      <c r="AE7" s="11">
        <f>[3]Dezembro!$E$34</f>
        <v>75.833333333333329</v>
      </c>
      <c r="AF7" s="11">
        <f>[3]Dezembro!$E$35</f>
        <v>81.916666666666671</v>
      </c>
      <c r="AG7" s="93">
        <f t="shared" si="1"/>
        <v>72.563172043010738</v>
      </c>
    </row>
    <row r="8" spans="1:37" x14ac:dyDescent="0.2">
      <c r="A8" s="58" t="s">
        <v>1</v>
      </c>
      <c r="B8" s="11" t="str">
        <f>[4]Dezembro!$E$5</f>
        <v>*</v>
      </c>
      <c r="C8" s="11" t="str">
        <f>[4]Dezembro!$E$6</f>
        <v>*</v>
      </c>
      <c r="D8" s="11" t="str">
        <f>[4]Dezembro!$E$7</f>
        <v>*</v>
      </c>
      <c r="E8" s="11" t="str">
        <f>[4]Dezembro!$E$8</f>
        <v>*</v>
      </c>
      <c r="F8" s="11" t="str">
        <f>[4]Dezembro!$E$9</f>
        <v>*</v>
      </c>
      <c r="G8" s="11" t="str">
        <f>[4]Dezembro!$E$10</f>
        <v>*</v>
      </c>
      <c r="H8" s="11" t="str">
        <f>[4]Dezembro!$E$11</f>
        <v>*</v>
      </c>
      <c r="I8" s="11" t="str">
        <f>[4]Dezembro!$E$12</f>
        <v>*</v>
      </c>
      <c r="J8" s="11" t="str">
        <f>[4]Dezembro!$E$13</f>
        <v>*</v>
      </c>
      <c r="K8" s="11" t="str">
        <f>[4]Dezembro!$E$14</f>
        <v>*</v>
      </c>
      <c r="L8" s="11" t="str">
        <f>[4]Dezembro!$E$15</f>
        <v>*</v>
      </c>
      <c r="M8" s="11" t="str">
        <f>[4]Dezembro!$E$16</f>
        <v>*</v>
      </c>
      <c r="N8" s="11" t="str">
        <f>[4]Dezembro!$E$17</f>
        <v>*</v>
      </c>
      <c r="O8" s="11" t="str">
        <f>[4]Dezembro!$E$18</f>
        <v>*</v>
      </c>
      <c r="P8" s="11" t="str">
        <f>[4]Dezembro!$E$19</f>
        <v>*</v>
      </c>
      <c r="Q8" s="11" t="str">
        <f>[4]Dezembro!$E$20</f>
        <v>*</v>
      </c>
      <c r="R8" s="11" t="str">
        <f>[4]Dezembro!$E$21</f>
        <v>*</v>
      </c>
      <c r="S8" s="11" t="str">
        <f>[4]Dezembro!$E$22</f>
        <v>*</v>
      </c>
      <c r="T8" s="11" t="str">
        <f>[4]Dezembro!$E$23</f>
        <v>*</v>
      </c>
      <c r="U8" s="11" t="str">
        <f>[4]Dezembro!$E$24</f>
        <v>*</v>
      </c>
      <c r="V8" s="11" t="str">
        <f>[4]Dezembro!$E$25</f>
        <v>*</v>
      </c>
      <c r="W8" s="11" t="str">
        <f>[4]Dezembro!$E$26</f>
        <v>*</v>
      </c>
      <c r="X8" s="11" t="str">
        <f>[4]Dezembro!$E$27</f>
        <v>*</v>
      </c>
      <c r="Y8" s="11" t="str">
        <f>[4]Dezembro!$E$28</f>
        <v>*</v>
      </c>
      <c r="Z8" s="11" t="str">
        <f>[4]Dezembro!$E$29</f>
        <v>*</v>
      </c>
      <c r="AA8" s="11" t="str">
        <f>[4]Dezembro!$E$30</f>
        <v>*</v>
      </c>
      <c r="AB8" s="11" t="str">
        <f>[4]Dezembro!$E$31</f>
        <v>*</v>
      </c>
      <c r="AC8" s="11" t="str">
        <f>[4]Dezembro!$E$32</f>
        <v>*</v>
      </c>
      <c r="AD8" s="11" t="str">
        <f>[4]Dezembro!$E$33</f>
        <v>*</v>
      </c>
      <c r="AE8" s="11">
        <f>[4]Dezembro!$E$34</f>
        <v>60.090909090909093</v>
      </c>
      <c r="AF8" s="11">
        <f>[4]Dezembro!$E$35</f>
        <v>74.75</v>
      </c>
      <c r="AG8" s="93">
        <f t="shared" si="1"/>
        <v>67.420454545454547</v>
      </c>
    </row>
    <row r="9" spans="1:37" x14ac:dyDescent="0.2">
      <c r="A9" s="58" t="s">
        <v>167</v>
      </c>
      <c r="B9" s="11">
        <f>[5]Dezembro!$E$5</f>
        <v>76.416666666666671</v>
      </c>
      <c r="C9" s="11">
        <f>[5]Dezembro!$E$6</f>
        <v>69.375</v>
      </c>
      <c r="D9" s="11">
        <f>[5]Dezembro!$E$7</f>
        <v>77.291666666666671</v>
      </c>
      <c r="E9" s="11">
        <f>[5]Dezembro!$E$8</f>
        <v>87.791666666666671</v>
      </c>
      <c r="F9" s="11">
        <f>[5]Dezembro!$E$9</f>
        <v>95.833333333333329</v>
      </c>
      <c r="G9" s="11">
        <f>[5]Dezembro!$E$10</f>
        <v>85.75</v>
      </c>
      <c r="H9" s="11">
        <f>[5]Dezembro!$E$11</f>
        <v>74.708333333333329</v>
      </c>
      <c r="I9" s="11">
        <f>[5]Dezembro!$E$12</f>
        <v>53.458333333333336</v>
      </c>
      <c r="J9" s="11">
        <f>[5]Dezembro!$E$13</f>
        <v>41.791666666666664</v>
      </c>
      <c r="K9" s="11">
        <f>[5]Dezembro!$E$14</f>
        <v>44.5</v>
      </c>
      <c r="L9" s="11">
        <f>[5]Dezembro!$E$15</f>
        <v>57.375</v>
      </c>
      <c r="M9" s="11">
        <f>[5]Dezembro!$E$16</f>
        <v>62.833333333333336</v>
      </c>
      <c r="N9" s="11">
        <f>[5]Dezembro!$E$17</f>
        <v>64.291666666666671</v>
      </c>
      <c r="O9" s="11">
        <f>[5]Dezembro!$E$18</f>
        <v>86.75</v>
      </c>
      <c r="P9" s="11">
        <f>[5]Dezembro!$E$19</f>
        <v>76.916666666666671</v>
      </c>
      <c r="Q9" s="11">
        <f>[5]Dezembro!$E$20</f>
        <v>82.375</v>
      </c>
      <c r="R9" s="11">
        <f>[5]Dezembro!$E$21</f>
        <v>88.958333333333329</v>
      </c>
      <c r="S9" s="11">
        <f>[5]Dezembro!$E$22</f>
        <v>79.791666666666671</v>
      </c>
      <c r="T9" s="11">
        <f>[5]Dezembro!$E$23</f>
        <v>69.166666666666671</v>
      </c>
      <c r="U9" s="11">
        <f>[5]Dezembro!$E$24</f>
        <v>64.625</v>
      </c>
      <c r="V9" s="11">
        <f>[5]Dezembro!$E$25</f>
        <v>94.583333333333329</v>
      </c>
      <c r="W9" s="11">
        <f>[5]Dezembro!$E$26</f>
        <v>73.666666666666671</v>
      </c>
      <c r="X9" s="11">
        <f>[5]Dezembro!$E$27</f>
        <v>66.666666666666671</v>
      </c>
      <c r="Y9" s="11">
        <f>[5]Dezembro!$E$28</f>
        <v>77.75</v>
      </c>
      <c r="Z9" s="11">
        <f>[5]Dezembro!$E$29</f>
        <v>74.083333333333329</v>
      </c>
      <c r="AA9" s="11">
        <f>[5]Dezembro!$E$30</f>
        <v>74.375</v>
      </c>
      <c r="AB9" s="11">
        <f>[5]Dezembro!$E$31</f>
        <v>71.375</v>
      </c>
      <c r="AC9" s="11">
        <f>[5]Dezembro!$E$32</f>
        <v>74.875</v>
      </c>
      <c r="AD9" s="11">
        <f>[5]Dezembro!$E$33</f>
        <v>81.791666666666671</v>
      </c>
      <c r="AE9" s="11">
        <f>[5]Dezembro!$E$34</f>
        <v>78.833333333333329</v>
      </c>
      <c r="AF9" s="11">
        <f>[5]Dezembro!$E$35</f>
        <v>85.5</v>
      </c>
      <c r="AG9" s="93">
        <f t="shared" si="1"/>
        <v>73.98387096774195</v>
      </c>
    </row>
    <row r="10" spans="1:37" x14ac:dyDescent="0.2">
      <c r="A10" s="58" t="s">
        <v>111</v>
      </c>
      <c r="B10" s="11" t="str">
        <f>[6]Dezembro!$E$5</f>
        <v>*</v>
      </c>
      <c r="C10" s="11" t="str">
        <f>[6]Dezembro!$E$6</f>
        <v>*</v>
      </c>
      <c r="D10" s="11" t="str">
        <f>[6]Dezembro!$E$7</f>
        <v>*</v>
      </c>
      <c r="E10" s="11" t="str">
        <f>[6]Dezembro!$E$8</f>
        <v>*</v>
      </c>
      <c r="F10" s="11" t="str">
        <f>[6]Dezembro!$E$9</f>
        <v>*</v>
      </c>
      <c r="G10" s="11" t="str">
        <f>[6]Dezembro!$E$10</f>
        <v>*</v>
      </c>
      <c r="H10" s="11" t="str">
        <f>[6]Dezembro!$E$11</f>
        <v>*</v>
      </c>
      <c r="I10" s="11" t="str">
        <f>[6]Dezembro!$E$12</f>
        <v>*</v>
      </c>
      <c r="J10" s="11" t="str">
        <f>[6]Dezembro!$E$13</f>
        <v>*</v>
      </c>
      <c r="K10" s="11" t="str">
        <f>[6]Dezembro!$E$14</f>
        <v>*</v>
      </c>
      <c r="L10" s="11" t="str">
        <f>[6]Dezembro!$E$15</f>
        <v>*</v>
      </c>
      <c r="M10" s="11" t="str">
        <f>[6]Dezembro!$E$16</f>
        <v>*</v>
      </c>
      <c r="N10" s="11" t="str">
        <f>[6]Dezembro!$E$17</f>
        <v>*</v>
      </c>
      <c r="O10" s="11" t="str">
        <f>[6]Dezembro!$E$18</f>
        <v>*</v>
      </c>
      <c r="P10" s="11" t="str">
        <f>[6]Dezembro!$E$19</f>
        <v>*</v>
      </c>
      <c r="Q10" s="11" t="str">
        <f>[6]Dezembro!$E$20</f>
        <v>*</v>
      </c>
      <c r="R10" s="11" t="str">
        <f>[6]Dezembro!$E$21</f>
        <v>*</v>
      </c>
      <c r="S10" s="11" t="str">
        <f>[6]Dezembro!$E$22</f>
        <v>*</v>
      </c>
      <c r="T10" s="11" t="str">
        <f>[6]Dezembro!$E$23</f>
        <v>*</v>
      </c>
      <c r="U10" s="11" t="str">
        <f>[6]Dezembro!$E$24</f>
        <v>*</v>
      </c>
      <c r="V10" s="11" t="str">
        <f>[6]Dezembro!$E$25</f>
        <v>*</v>
      </c>
      <c r="W10" s="11" t="str">
        <f>[6]Dezembro!$E$26</f>
        <v>*</v>
      </c>
      <c r="X10" s="11" t="str">
        <f>[6]Dezembro!$E$27</f>
        <v>*</v>
      </c>
      <c r="Y10" s="11" t="str">
        <f>[6]Dezembro!$E$28</f>
        <v>*</v>
      </c>
      <c r="Z10" s="11" t="str">
        <f>[6]Dezembro!$E$29</f>
        <v>*</v>
      </c>
      <c r="AA10" s="11" t="str">
        <f>[6]Dezembro!$E$30</f>
        <v>*</v>
      </c>
      <c r="AB10" s="11" t="str">
        <f>[6]Dezembro!$E$31</f>
        <v>*</v>
      </c>
      <c r="AC10" s="11" t="str">
        <f>[6]Dezembro!$E$32</f>
        <v>*</v>
      </c>
      <c r="AD10" s="11" t="str">
        <f>[6]Dezembro!$E$33</f>
        <v>*</v>
      </c>
      <c r="AE10" s="11" t="str">
        <f>[6]Dezembro!$E$34</f>
        <v>*</v>
      </c>
      <c r="AF10" s="11" t="str">
        <f>[6]Dezembro!$E$35</f>
        <v>*</v>
      </c>
      <c r="AG10" s="93" t="s">
        <v>226</v>
      </c>
    </row>
    <row r="11" spans="1:37" x14ac:dyDescent="0.2">
      <c r="A11" s="58" t="s">
        <v>64</v>
      </c>
      <c r="B11" s="11" t="str">
        <f>[7]Dezembro!$E$5</f>
        <v>*</v>
      </c>
      <c r="C11" s="11" t="str">
        <f>[7]Dezembro!$E$6</f>
        <v>*</v>
      </c>
      <c r="D11" s="11" t="str">
        <f>[7]Dezembro!$E$7</f>
        <v>*</v>
      </c>
      <c r="E11" s="11" t="str">
        <f>[7]Dezembro!$E$8</f>
        <v>*</v>
      </c>
      <c r="F11" s="11" t="str">
        <f>[7]Dezembro!$E$9</f>
        <v>*</v>
      </c>
      <c r="G11" s="11" t="str">
        <f>[7]Dezembro!$E$10</f>
        <v>*</v>
      </c>
      <c r="H11" s="11" t="str">
        <f>[7]Dezembro!$E$11</f>
        <v>*</v>
      </c>
      <c r="I11" s="11" t="str">
        <f>[7]Dezembro!$E$12</f>
        <v>*</v>
      </c>
      <c r="J11" s="11" t="str">
        <f>[7]Dezembro!$E$13</f>
        <v>*</v>
      </c>
      <c r="K11" s="11" t="str">
        <f>[7]Dezembro!$E$14</f>
        <v>*</v>
      </c>
      <c r="L11" s="11" t="str">
        <f>[7]Dezembro!$E$15</f>
        <v>*</v>
      </c>
      <c r="M11" s="11" t="str">
        <f>[7]Dezembro!$E$16</f>
        <v>*</v>
      </c>
      <c r="N11" s="11" t="str">
        <f>[7]Dezembro!$E$17</f>
        <v>*</v>
      </c>
      <c r="O11" s="11" t="str">
        <f>[7]Dezembro!$E$18</f>
        <v>*</v>
      </c>
      <c r="P11" s="11" t="str">
        <f>[7]Dezembro!$E$19</f>
        <v>*</v>
      </c>
      <c r="Q11" s="11" t="str">
        <f>[7]Dezembro!$E$20</f>
        <v>*</v>
      </c>
      <c r="R11" s="11" t="str">
        <f>[7]Dezembro!$E$21</f>
        <v>*</v>
      </c>
      <c r="S11" s="11" t="str">
        <f>[7]Dezembro!$E$22</f>
        <v>*</v>
      </c>
      <c r="T11" s="11" t="str">
        <f>[7]Dezembro!$E$23</f>
        <v>*</v>
      </c>
      <c r="U11" s="11" t="str">
        <f>[7]Dezembro!$E$24</f>
        <v>*</v>
      </c>
      <c r="V11" s="11" t="str">
        <f>[7]Dezembro!$E$25</f>
        <v>*</v>
      </c>
      <c r="W11" s="11" t="str">
        <f>[7]Dezembro!$E$26</f>
        <v>*</v>
      </c>
      <c r="X11" s="11" t="str">
        <f>[7]Dezembro!$E$27</f>
        <v>*</v>
      </c>
      <c r="Y11" s="11" t="str">
        <f>[7]Dezembro!$E$28</f>
        <v>*</v>
      </c>
      <c r="Z11" s="11" t="str">
        <f>[7]Dezembro!$E$29</f>
        <v>*</v>
      </c>
      <c r="AA11" s="11" t="str">
        <f>[7]Dezembro!$E$30</f>
        <v>*</v>
      </c>
      <c r="AB11" s="11" t="str">
        <f>[7]Dezembro!$E$31</f>
        <v>*</v>
      </c>
      <c r="AC11" s="11" t="str">
        <f>[7]Dezembro!$E$32</f>
        <v>*</v>
      </c>
      <c r="AD11" s="11" t="str">
        <f>[7]Dezembro!$E$33</f>
        <v>*</v>
      </c>
      <c r="AE11" s="11" t="str">
        <f>[7]Dezembro!$E$34</f>
        <v>*</v>
      </c>
      <c r="AF11" s="11" t="str">
        <f>[7]Dezembro!$E$35</f>
        <v>*</v>
      </c>
      <c r="AG11" s="93" t="s">
        <v>226</v>
      </c>
    </row>
    <row r="12" spans="1:37" x14ac:dyDescent="0.2">
      <c r="A12" s="58" t="s">
        <v>41</v>
      </c>
      <c r="B12" s="11" t="str">
        <f>[8]Dezembro!$E$5</f>
        <v>*</v>
      </c>
      <c r="C12" s="11" t="str">
        <f>[8]Dezembro!$E$6</f>
        <v>*</v>
      </c>
      <c r="D12" s="11" t="str">
        <f>[8]Dezembro!$E$7</f>
        <v>*</v>
      </c>
      <c r="E12" s="11" t="str">
        <f>[8]Dezembro!$E$8</f>
        <v>*</v>
      </c>
      <c r="F12" s="11" t="str">
        <f>[8]Dezembro!$E$9</f>
        <v>*</v>
      </c>
      <c r="G12" s="11" t="str">
        <f>[8]Dezembro!$E$10</f>
        <v>*</v>
      </c>
      <c r="H12" s="11" t="str">
        <f>[8]Dezembro!$E$11</f>
        <v>*</v>
      </c>
      <c r="I12" s="11" t="str">
        <f>[8]Dezembro!$E$12</f>
        <v>*</v>
      </c>
      <c r="J12" s="11" t="str">
        <f>[8]Dezembro!$E$13</f>
        <v>*</v>
      </c>
      <c r="K12" s="11" t="str">
        <f>[8]Dezembro!$E$14</f>
        <v>*</v>
      </c>
      <c r="L12" s="11" t="str">
        <f>[8]Dezembro!$E$15</f>
        <v>*</v>
      </c>
      <c r="M12" s="11" t="str">
        <f>[8]Dezembro!$E$16</f>
        <v>*</v>
      </c>
      <c r="N12" s="11" t="str">
        <f>[8]Dezembro!$E$17</f>
        <v>*</v>
      </c>
      <c r="O12" s="11" t="str">
        <f>[8]Dezembro!$E$18</f>
        <v>*</v>
      </c>
      <c r="P12" s="11" t="str">
        <f>[8]Dezembro!$E$19</f>
        <v>*</v>
      </c>
      <c r="Q12" s="11" t="str">
        <f>[8]Dezembro!$E$20</f>
        <v>*</v>
      </c>
      <c r="R12" s="11" t="str">
        <f>[8]Dezembro!$E$21</f>
        <v>*</v>
      </c>
      <c r="S12" s="11" t="str">
        <f>[8]Dezembro!$E$22</f>
        <v>*</v>
      </c>
      <c r="T12" s="11" t="str">
        <f>[8]Dezembro!$E$23</f>
        <v>*</v>
      </c>
      <c r="U12" s="11" t="str">
        <f>[8]Dezembro!$E$24</f>
        <v>*</v>
      </c>
      <c r="V12" s="11" t="str">
        <f>[8]Dezembro!$E$25</f>
        <v>*</v>
      </c>
      <c r="W12" s="11" t="str">
        <f>[8]Dezembro!$E$26</f>
        <v>*</v>
      </c>
      <c r="X12" s="11" t="str">
        <f>[8]Dezembro!$E$27</f>
        <v>*</v>
      </c>
      <c r="Y12" s="11" t="str">
        <f>[8]Dezembro!$E$28</f>
        <v>*</v>
      </c>
      <c r="Z12" s="11" t="str">
        <f>[8]Dezembro!$E$29</f>
        <v>*</v>
      </c>
      <c r="AA12" s="11" t="str">
        <f>[8]Dezembro!$E$30</f>
        <v>*</v>
      </c>
      <c r="AB12" s="11" t="str">
        <f>[8]Dezembro!$E$31</f>
        <v>*</v>
      </c>
      <c r="AC12" s="11" t="str">
        <f>[8]Dezembro!$E$32</f>
        <v>*</v>
      </c>
      <c r="AD12" s="11" t="str">
        <f>[8]Dezembro!$E$33</f>
        <v>*</v>
      </c>
      <c r="AE12" s="11" t="str">
        <f>[8]Dezembro!$E$34</f>
        <v>*</v>
      </c>
      <c r="AF12" s="11" t="str">
        <f>[8]Dezembro!$E$35</f>
        <v>*</v>
      </c>
      <c r="AG12" s="93" t="s">
        <v>226</v>
      </c>
    </row>
    <row r="13" spans="1:37" x14ac:dyDescent="0.2">
      <c r="A13" s="58" t="s">
        <v>114</v>
      </c>
      <c r="B13" s="11">
        <f>[9]Dezembro!$E$5</f>
        <v>81.208333333333329</v>
      </c>
      <c r="C13" s="11">
        <f>[9]Dezembro!$E$6</f>
        <v>73.291666666666671</v>
      </c>
      <c r="D13" s="11">
        <f>[9]Dezembro!$E$7</f>
        <v>69.791666666666671</v>
      </c>
      <c r="E13" s="11">
        <f>[9]Dezembro!$E$8</f>
        <v>78.333333333333329</v>
      </c>
      <c r="F13" s="11">
        <f>[9]Dezembro!$E$9</f>
        <v>86.909090909090907</v>
      </c>
      <c r="G13" s="11">
        <f>[9]Dezembro!$E$10</f>
        <v>82.416666666666671</v>
      </c>
      <c r="H13" s="11">
        <f>[9]Dezembro!$E$11</f>
        <v>71.875</v>
      </c>
      <c r="I13" s="11">
        <f>[9]Dezembro!$E$12</f>
        <v>69.041666666666671</v>
      </c>
      <c r="J13" s="11">
        <f>[9]Dezembro!$E$13</f>
        <v>59.916666666666664</v>
      </c>
      <c r="K13" s="11">
        <f>[9]Dezembro!$E$14</f>
        <v>56.291666666666664</v>
      </c>
      <c r="L13" s="11">
        <f>[9]Dezembro!$E$15</f>
        <v>64.041666666666671</v>
      </c>
      <c r="M13" s="11">
        <f>[9]Dezembro!$E$16</f>
        <v>66.791666666666671</v>
      </c>
      <c r="N13" s="11">
        <f>[9]Dezembro!$E$17</f>
        <v>67.25</v>
      </c>
      <c r="O13" s="11">
        <f>[9]Dezembro!$E$18</f>
        <v>84.458333333333329</v>
      </c>
      <c r="P13" s="11">
        <f>[9]Dezembro!$E$19</f>
        <v>80.541666666666671</v>
      </c>
      <c r="Q13" s="11">
        <f>[9]Dezembro!$E$20</f>
        <v>73.791666666666671</v>
      </c>
      <c r="R13" s="11">
        <f>[9]Dezembro!$E$21</f>
        <v>78.333333333333329</v>
      </c>
      <c r="S13" s="11">
        <f>[9]Dezembro!$E$22</f>
        <v>75.458333333333329</v>
      </c>
      <c r="T13" s="11">
        <f>[9]Dezembro!$E$23</f>
        <v>69.166666666666671</v>
      </c>
      <c r="U13" s="11">
        <f>[9]Dezembro!$E$24</f>
        <v>63.791666666666664</v>
      </c>
      <c r="V13" s="11">
        <f>[9]Dezembro!$E$25</f>
        <v>83.125</v>
      </c>
      <c r="W13" s="11">
        <f>[9]Dezembro!$E$26</f>
        <v>78.5</v>
      </c>
      <c r="X13" s="11">
        <f>[9]Dezembro!$E$27</f>
        <v>69.5</v>
      </c>
      <c r="Y13" s="11">
        <f>[9]Dezembro!$E$28</f>
        <v>70.583333333333329</v>
      </c>
      <c r="Z13" s="11">
        <f>[9]Dezembro!$E$29</f>
        <v>69.166666666666671</v>
      </c>
      <c r="AA13" s="11">
        <f>[9]Dezembro!$E$30</f>
        <v>64.041666666666671</v>
      </c>
      <c r="AB13" s="11">
        <f>[9]Dezembro!$E$31</f>
        <v>64.666666666666671</v>
      </c>
      <c r="AC13" s="11">
        <f>[9]Dezembro!$E$32</f>
        <v>65.625</v>
      </c>
      <c r="AD13" s="11">
        <f>[9]Dezembro!$E$33</f>
        <v>73.5</v>
      </c>
      <c r="AE13" s="11">
        <f>[9]Dezembro!$E$34</f>
        <v>73.916666666666671</v>
      </c>
      <c r="AF13" s="11">
        <f>[9]Dezembro!$E$35</f>
        <v>75.083333333333329</v>
      </c>
      <c r="AG13" s="93">
        <f t="shared" ref="AG13" si="2">AVERAGE(B13:AF13)</f>
        <v>72.271260997067458</v>
      </c>
    </row>
    <row r="14" spans="1:37" x14ac:dyDescent="0.2">
      <c r="A14" s="58" t="s">
        <v>118</v>
      </c>
      <c r="B14" s="11" t="str">
        <f>[10]Dezembro!$E$5</f>
        <v>*</v>
      </c>
      <c r="C14" s="11" t="str">
        <f>[10]Dezembro!$E$6</f>
        <v>*</v>
      </c>
      <c r="D14" s="11" t="str">
        <f>[10]Dezembro!$E$7</f>
        <v>*</v>
      </c>
      <c r="E14" s="11" t="str">
        <f>[10]Dezembro!$E$8</f>
        <v>*</v>
      </c>
      <c r="F14" s="11" t="str">
        <f>[10]Dezembro!$E$9</f>
        <v>*</v>
      </c>
      <c r="G14" s="11" t="str">
        <f>[10]Dezembro!$E$10</f>
        <v>*</v>
      </c>
      <c r="H14" s="11" t="str">
        <f>[10]Dezembro!$E$11</f>
        <v>*</v>
      </c>
      <c r="I14" s="11" t="str">
        <f>[10]Dezembro!$E$12</f>
        <v>*</v>
      </c>
      <c r="J14" s="11" t="str">
        <f>[10]Dezembro!$E$13</f>
        <v>*</v>
      </c>
      <c r="K14" s="11" t="str">
        <f>[10]Dezembro!$E$14</f>
        <v>*</v>
      </c>
      <c r="L14" s="11" t="str">
        <f>[10]Dezembro!$E$15</f>
        <v>*</v>
      </c>
      <c r="M14" s="11" t="str">
        <f>[10]Dezembro!$E$16</f>
        <v>*</v>
      </c>
      <c r="N14" s="11" t="str">
        <f>[10]Dezembro!$E$17</f>
        <v>*</v>
      </c>
      <c r="O14" s="11" t="str">
        <f>[10]Dezembro!$E$18</f>
        <v>*</v>
      </c>
      <c r="P14" s="11" t="str">
        <f>[10]Dezembro!$E$19</f>
        <v>*</v>
      </c>
      <c r="Q14" s="11" t="str">
        <f>[10]Dezembro!$E$20</f>
        <v>*</v>
      </c>
      <c r="R14" s="11" t="str">
        <f>[10]Dezembro!$E$21</f>
        <v>*</v>
      </c>
      <c r="S14" s="11" t="str">
        <f>[10]Dezembro!$E$22</f>
        <v>*</v>
      </c>
      <c r="T14" s="11" t="str">
        <f>[10]Dezembro!$E$23</f>
        <v>*</v>
      </c>
      <c r="U14" s="11" t="str">
        <f>[10]Dezembro!$E$24</f>
        <v>*</v>
      </c>
      <c r="V14" s="11" t="str">
        <f>[10]Dezembro!$E$25</f>
        <v>*</v>
      </c>
      <c r="W14" s="11" t="str">
        <f>[10]Dezembro!$E$26</f>
        <v>*</v>
      </c>
      <c r="X14" s="11" t="str">
        <f>[10]Dezembro!$E$27</f>
        <v>*</v>
      </c>
      <c r="Y14" s="11" t="str">
        <f>[10]Dezembro!$E$28</f>
        <v>*</v>
      </c>
      <c r="Z14" s="11" t="str">
        <f>[10]Dezembro!$E$29</f>
        <v>*</v>
      </c>
      <c r="AA14" s="11" t="str">
        <f>[10]Dezembro!$E$30</f>
        <v>*</v>
      </c>
      <c r="AB14" s="11" t="str">
        <f>[10]Dezembro!$E$31</f>
        <v>*</v>
      </c>
      <c r="AC14" s="11" t="str">
        <f>[10]Dezembro!$E$32</f>
        <v>*</v>
      </c>
      <c r="AD14" s="11" t="str">
        <f>[10]Dezembro!$E$33</f>
        <v>*</v>
      </c>
      <c r="AE14" s="11" t="str">
        <f>[10]Dezembro!$E$34</f>
        <v>*</v>
      </c>
      <c r="AF14" s="11" t="str">
        <f>[10]Dezembro!$E$35</f>
        <v>*</v>
      </c>
      <c r="AG14" s="97" t="s">
        <v>226</v>
      </c>
      <c r="AK14" t="s">
        <v>47</v>
      </c>
    </row>
    <row r="15" spans="1:37" x14ac:dyDescent="0.2">
      <c r="A15" s="58" t="s">
        <v>121</v>
      </c>
      <c r="B15" s="11">
        <f>[11]Dezembro!$E$5</f>
        <v>81.041666666666671</v>
      </c>
      <c r="C15" s="11">
        <f>[11]Dezembro!$E$6</f>
        <v>68.125</v>
      </c>
      <c r="D15" s="11">
        <f>[11]Dezembro!$E$7</f>
        <v>78.791666666666671</v>
      </c>
      <c r="E15" s="11">
        <f>[11]Dezembro!$E$8</f>
        <v>91.75</v>
      </c>
      <c r="F15" s="11">
        <f>[11]Dezembro!$E$9</f>
        <v>92.125</v>
      </c>
      <c r="G15" s="11">
        <f>[11]Dezembro!$E$10</f>
        <v>95.875</v>
      </c>
      <c r="H15" s="11">
        <f>[11]Dezembro!$E$11</f>
        <v>89.166666666666671</v>
      </c>
      <c r="I15" s="11">
        <f>[11]Dezembro!$E$12</f>
        <v>73.541666666666671</v>
      </c>
      <c r="J15" s="11">
        <f>[11]Dezembro!$E$13</f>
        <v>52.083333333333336</v>
      </c>
      <c r="K15" s="11">
        <f>[11]Dezembro!$E$14</f>
        <v>53.083333333333336</v>
      </c>
      <c r="L15" s="11">
        <f>[11]Dezembro!$E$15</f>
        <v>58.416666666666664</v>
      </c>
      <c r="M15" s="11">
        <f>[11]Dezembro!$E$16</f>
        <v>63.791666666666664</v>
      </c>
      <c r="N15" s="11">
        <f>[11]Dezembro!$E$17</f>
        <v>67.75</v>
      </c>
      <c r="O15" s="11">
        <f>[11]Dezembro!$E$18</f>
        <v>86.5</v>
      </c>
      <c r="P15" s="11">
        <f>[11]Dezembro!$E$19</f>
        <v>80.291666666666671</v>
      </c>
      <c r="Q15" s="11">
        <f>[11]Dezembro!$E$20</f>
        <v>82.625</v>
      </c>
      <c r="R15" s="11">
        <f>[11]Dezembro!$E$21</f>
        <v>94.083333333333329</v>
      </c>
      <c r="S15" s="11">
        <f>[11]Dezembro!$E$22</f>
        <v>83.541666666666671</v>
      </c>
      <c r="T15" s="11">
        <f>[11]Dezembro!$E$23</f>
        <v>69.5</v>
      </c>
      <c r="U15" s="11">
        <f>[11]Dezembro!$E$24</f>
        <v>72.375</v>
      </c>
      <c r="V15" s="11">
        <f>[11]Dezembro!$E$25</f>
        <v>94.666666666666671</v>
      </c>
      <c r="W15" s="11">
        <f>[11]Dezembro!$E$26</f>
        <v>83.25</v>
      </c>
      <c r="X15" s="11">
        <f>[11]Dezembro!$E$27</f>
        <v>71.583333333333329</v>
      </c>
      <c r="Y15" s="11">
        <f>[11]Dezembro!$E$28</f>
        <v>68.25</v>
      </c>
      <c r="Z15" s="11">
        <f>[11]Dezembro!$E$29</f>
        <v>63.416666666666664</v>
      </c>
      <c r="AA15" s="11">
        <f>[11]Dezembro!$E$30</f>
        <v>65.375</v>
      </c>
      <c r="AB15" s="11">
        <f>[11]Dezembro!$E$31</f>
        <v>69.625</v>
      </c>
      <c r="AC15" s="11">
        <f>[11]Dezembro!$E$32</f>
        <v>75.458333333333329</v>
      </c>
      <c r="AD15" s="11">
        <f>[11]Dezembro!$E$33</f>
        <v>84.208333333333329</v>
      </c>
      <c r="AE15" s="11">
        <f>[11]Dezembro!$E$34</f>
        <v>79.375</v>
      </c>
      <c r="AF15" s="11">
        <f>[11]Dezembro!$E$35</f>
        <v>86</v>
      </c>
      <c r="AG15" s="93">
        <f t="shared" ref="AG15" si="3">AVERAGE(B15:AF15)</f>
        <v>76.634408602150543</v>
      </c>
      <c r="AK15" t="s">
        <v>47</v>
      </c>
    </row>
    <row r="16" spans="1:37" x14ac:dyDescent="0.2">
      <c r="A16" s="58" t="s">
        <v>168</v>
      </c>
      <c r="B16" s="11" t="str">
        <f>[12]Dezembro!$E$5</f>
        <v>*</v>
      </c>
      <c r="C16" s="11" t="str">
        <f>[12]Dezembro!$E$6</f>
        <v>*</v>
      </c>
      <c r="D16" s="11" t="str">
        <f>[12]Dezembro!$E$7</f>
        <v>*</v>
      </c>
      <c r="E16" s="11" t="str">
        <f>[12]Dezembro!$E$8</f>
        <v>*</v>
      </c>
      <c r="F16" s="11" t="str">
        <f>[12]Dezembro!$E$9</f>
        <v>*</v>
      </c>
      <c r="G16" s="11" t="str">
        <f>[12]Dezembro!$E$10</f>
        <v>*</v>
      </c>
      <c r="H16" s="11" t="str">
        <f>[12]Dezembro!$E$11</f>
        <v>*</v>
      </c>
      <c r="I16" s="11" t="str">
        <f>[12]Dezembro!$E$12</f>
        <v>*</v>
      </c>
      <c r="J16" s="11" t="str">
        <f>[12]Dezembro!$E$13</f>
        <v>*</v>
      </c>
      <c r="K16" s="11" t="str">
        <f>[12]Dezembro!$E$14</f>
        <v>*</v>
      </c>
      <c r="L16" s="11" t="str">
        <f>[12]Dezembro!$E$15</f>
        <v>*</v>
      </c>
      <c r="M16" s="11" t="str">
        <f>[12]Dezembro!$E$16</f>
        <v>*</v>
      </c>
      <c r="N16" s="11" t="str">
        <f>[12]Dezembro!$E$17</f>
        <v>*</v>
      </c>
      <c r="O16" s="11" t="str">
        <f>[12]Dezembro!$E$18</f>
        <v>*</v>
      </c>
      <c r="P16" s="11" t="str">
        <f>[12]Dezembro!$E$19</f>
        <v>*</v>
      </c>
      <c r="Q16" s="11" t="str">
        <f>[12]Dezembro!$E$20</f>
        <v>*</v>
      </c>
      <c r="R16" s="11" t="str">
        <f>[12]Dezembro!$E$21</f>
        <v>*</v>
      </c>
      <c r="S16" s="11" t="str">
        <f>[12]Dezembro!$E$22</f>
        <v>*</v>
      </c>
      <c r="T16" s="11" t="str">
        <f>[12]Dezembro!$E$23</f>
        <v>*</v>
      </c>
      <c r="U16" s="11" t="str">
        <f>[12]Dezembro!$E$24</f>
        <v>*</v>
      </c>
      <c r="V16" s="11" t="str">
        <f>[12]Dezembro!$E$25</f>
        <v>*</v>
      </c>
      <c r="W16" s="11" t="str">
        <f>[12]Dezembro!$E$26</f>
        <v>*</v>
      </c>
      <c r="X16" s="11" t="str">
        <f>[12]Dezembro!$E$27</f>
        <v>*</v>
      </c>
      <c r="Y16" s="11" t="str">
        <f>[12]Dezembro!$E$28</f>
        <v>*</v>
      </c>
      <c r="Z16" s="11" t="str">
        <f>[12]Dezembro!$E$29</f>
        <v>*</v>
      </c>
      <c r="AA16" s="11" t="str">
        <f>[12]Dezembro!$E$30</f>
        <v>*</v>
      </c>
      <c r="AB16" s="11" t="str">
        <f>[12]Dezembro!$E$31</f>
        <v>*</v>
      </c>
      <c r="AC16" s="11" t="str">
        <f>[12]Dezembro!$E$32</f>
        <v>*</v>
      </c>
      <c r="AD16" s="11" t="str">
        <f>[12]Dezembro!$E$33</f>
        <v>*</v>
      </c>
      <c r="AE16" s="11" t="str">
        <f>[12]Dezembro!$E$34</f>
        <v>*</v>
      </c>
      <c r="AF16" s="11" t="str">
        <f>[12]Dezembro!$E$35</f>
        <v>*</v>
      </c>
      <c r="AG16" s="93" t="s">
        <v>226</v>
      </c>
    </row>
    <row r="17" spans="1:38" x14ac:dyDescent="0.2">
      <c r="A17" s="58" t="s">
        <v>2</v>
      </c>
      <c r="B17" s="11">
        <f>[13]Dezembro!$E$5</f>
        <v>70.041666666666671</v>
      </c>
      <c r="C17" s="11">
        <f>[13]Dezembro!$E$6</f>
        <v>60.458333333333336</v>
      </c>
      <c r="D17" s="11">
        <f>[13]Dezembro!$E$7</f>
        <v>64.416666666666671</v>
      </c>
      <c r="E17" s="11">
        <f>[13]Dezembro!$E$8</f>
        <v>72.125</v>
      </c>
      <c r="F17" s="11">
        <f>[13]Dezembro!$E$9</f>
        <v>86.125</v>
      </c>
      <c r="G17" s="11">
        <f>[13]Dezembro!$E$10</f>
        <v>87.095238095238102</v>
      </c>
      <c r="H17" s="11">
        <f>[13]Dezembro!$E$11</f>
        <v>83.208333333333329</v>
      </c>
      <c r="I17" s="11">
        <f>[13]Dezembro!$E$12</f>
        <v>71.541666666666671</v>
      </c>
      <c r="J17" s="11">
        <f>[13]Dezembro!$E$13</f>
        <v>47.208333333333336</v>
      </c>
      <c r="K17" s="11">
        <f>[13]Dezembro!$E$14</f>
        <v>45.083333333333336</v>
      </c>
      <c r="L17" s="11">
        <f>[13]Dezembro!$E$15</f>
        <v>61</v>
      </c>
      <c r="M17" s="11">
        <f>[13]Dezembro!$E$16</f>
        <v>67.041666666666671</v>
      </c>
      <c r="N17" s="11">
        <f>[13]Dezembro!$E$17</f>
        <v>67.583333333333329</v>
      </c>
      <c r="O17" s="11">
        <f>[13]Dezembro!$E$18</f>
        <v>83.041666666666671</v>
      </c>
      <c r="P17" s="11">
        <f>[13]Dezembro!$E$19</f>
        <v>74.578947368421055</v>
      </c>
      <c r="Q17" s="11">
        <f>[13]Dezembro!$E$20</f>
        <v>65.375</v>
      </c>
      <c r="R17" s="11">
        <f>[13]Dezembro!$E$21</f>
        <v>64</v>
      </c>
      <c r="S17" s="11">
        <f>[13]Dezembro!$E$22</f>
        <v>65.125</v>
      </c>
      <c r="T17" s="11">
        <f>[13]Dezembro!$E$23</f>
        <v>60.416666666666664</v>
      </c>
      <c r="U17" s="11">
        <f>[13]Dezembro!$E$24</f>
        <v>58.875</v>
      </c>
      <c r="V17" s="11">
        <f>[13]Dezembro!$E$25</f>
        <v>68.75</v>
      </c>
      <c r="W17" s="11">
        <f>[13]Dezembro!$E$26</f>
        <v>78.434782608695656</v>
      </c>
      <c r="X17" s="11">
        <f>[13]Dezembro!$E$27</f>
        <v>72.333333333333329</v>
      </c>
      <c r="Y17" s="11">
        <f>[13]Dezembro!$E$28</f>
        <v>72.041666666666671</v>
      </c>
      <c r="Z17" s="11">
        <f>[13]Dezembro!$E$29</f>
        <v>57.125</v>
      </c>
      <c r="AA17" s="11">
        <f>[13]Dezembro!$E$30</f>
        <v>48.958333333333336</v>
      </c>
      <c r="AB17" s="11">
        <f>[13]Dezembro!$E$31</f>
        <v>65.666666666666671</v>
      </c>
      <c r="AC17" s="11">
        <f>[13]Dezembro!$E$32</f>
        <v>68.458333333333329</v>
      </c>
      <c r="AD17" s="11">
        <f>[13]Dezembro!$E$33</f>
        <v>70.416666666666671</v>
      </c>
      <c r="AE17" s="11">
        <f>[13]Dezembro!$E$34</f>
        <v>77.416666666666671</v>
      </c>
      <c r="AF17" s="11">
        <f>[13]Dezembro!$E$35</f>
        <v>80.875</v>
      </c>
      <c r="AG17" s="93">
        <f t="shared" ref="AG17:AG23" si="4">AVERAGE(B17:AF17)</f>
        <v>68.219912948570595</v>
      </c>
      <c r="AI17" s="12" t="s">
        <v>47</v>
      </c>
    </row>
    <row r="18" spans="1:38" x14ac:dyDescent="0.2">
      <c r="A18" s="58" t="s">
        <v>3</v>
      </c>
      <c r="B18" s="11">
        <f>[14]Dezembro!$E$5</f>
        <v>51.904761904761905</v>
      </c>
      <c r="C18" s="11">
        <f>[14]Dezembro!$E$6</f>
        <v>75.695652173913047</v>
      </c>
      <c r="D18" s="11">
        <f>[14]Dezembro!$E$7</f>
        <v>62.090909090909093</v>
      </c>
      <c r="E18" s="11">
        <f>[14]Dezembro!$E$8</f>
        <v>71.043478260869563</v>
      </c>
      <c r="F18" s="11">
        <f>[14]Dezembro!$E$9</f>
        <v>74.181818181818187</v>
      </c>
      <c r="G18" s="11">
        <f>[14]Dezembro!$E$10</f>
        <v>64.478260869565219</v>
      </c>
      <c r="H18" s="11">
        <f>[14]Dezembro!$E$11</f>
        <v>81.541666666666671</v>
      </c>
      <c r="I18" s="11">
        <f>[14]Dezembro!$E$12</f>
        <v>74.173913043478265</v>
      </c>
      <c r="J18" s="11">
        <f>[14]Dezembro!$E$13</f>
        <v>62.391304347826086</v>
      </c>
      <c r="K18" s="11">
        <f>[14]Dezembro!$E$14</f>
        <v>65.416666666666671</v>
      </c>
      <c r="L18" s="11">
        <f>[14]Dezembro!$E$15</f>
        <v>80.043478260869563</v>
      </c>
      <c r="M18" s="11">
        <f>[14]Dezembro!$E$16</f>
        <v>84.041666666666671</v>
      </c>
      <c r="N18" s="11">
        <f>[14]Dezembro!$E$17</f>
        <v>78.041666666666671</v>
      </c>
      <c r="O18" s="11">
        <f>[14]Dezembro!$E$18</f>
        <v>79.608695652173907</v>
      </c>
      <c r="P18" s="11">
        <f>[14]Dezembro!$E$19</f>
        <v>69.260869565217391</v>
      </c>
      <c r="Q18" s="11">
        <f>[14]Dezembro!$E$20</f>
        <v>72.375</v>
      </c>
      <c r="R18" s="11">
        <f>[14]Dezembro!$E$21</f>
        <v>67.478260869565219</v>
      </c>
      <c r="S18" s="11">
        <f>[14]Dezembro!$E$22</f>
        <v>69.041666666666671</v>
      </c>
      <c r="T18" s="11">
        <f>[14]Dezembro!$E$23</f>
        <v>77.583333333333329</v>
      </c>
      <c r="U18" s="11">
        <f>[14]Dezembro!$E$24</f>
        <v>74.875</v>
      </c>
      <c r="V18" s="11">
        <f>[14]Dezembro!$E$25</f>
        <v>68.375</v>
      </c>
      <c r="W18" s="11">
        <f>[14]Dezembro!$E$26</f>
        <v>80.181818181818187</v>
      </c>
      <c r="X18" s="11">
        <f>[14]Dezembro!$E$27</f>
        <v>80.608695652173907</v>
      </c>
      <c r="Y18" s="11">
        <f>[14]Dezembro!$E$28</f>
        <v>74.666666666666671</v>
      </c>
      <c r="Z18" s="11">
        <f>[14]Dezembro!$E$29</f>
        <v>70.173913043478265</v>
      </c>
      <c r="AA18" s="11">
        <f>[14]Dezembro!$E$30</f>
        <v>71.541666666666671</v>
      </c>
      <c r="AB18" s="11">
        <f>[14]Dezembro!$E$31</f>
        <v>77.291666666666671</v>
      </c>
      <c r="AC18" s="11">
        <f>[14]Dezembro!$E$32</f>
        <v>79.434782608695656</v>
      </c>
      <c r="AD18" s="11">
        <f>[14]Dezembro!$E$33</f>
        <v>78.130434782608702</v>
      </c>
      <c r="AE18" s="11">
        <f>[14]Dezembro!$E$34</f>
        <v>78</v>
      </c>
      <c r="AF18" s="11">
        <f>[14]Dezembro!$E$35</f>
        <v>73.333333333333329</v>
      </c>
      <c r="AG18" s="93">
        <f t="shared" si="4"/>
        <v>73.12922730612074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 t="str">
        <f>[15]Dezembro!$E$5</f>
        <v>*</v>
      </c>
      <c r="C19" s="11" t="str">
        <f>[15]Dezembro!$E$6</f>
        <v>*</v>
      </c>
      <c r="D19" s="11" t="str">
        <f>[15]Dezembro!$E$7</f>
        <v>*</v>
      </c>
      <c r="E19" s="11" t="str">
        <f>[15]Dezembro!$E$8</f>
        <v>*</v>
      </c>
      <c r="F19" s="11" t="str">
        <f>[15]Dezembro!$E$9</f>
        <v>*</v>
      </c>
      <c r="G19" s="11" t="str">
        <f>[15]Dezembro!$E$10</f>
        <v>*</v>
      </c>
      <c r="H19" s="11" t="str">
        <f>[15]Dezembro!$E$11</f>
        <v>*</v>
      </c>
      <c r="I19" s="11" t="str">
        <f>[15]Dezembro!$E$12</f>
        <v>*</v>
      </c>
      <c r="J19" s="11" t="str">
        <f>[15]Dezembro!$E$13</f>
        <v>*</v>
      </c>
      <c r="K19" s="11" t="str">
        <f>[15]Dezembro!$E$14</f>
        <v>*</v>
      </c>
      <c r="L19" s="11" t="str">
        <f>[15]Dezembro!$E$15</f>
        <v>*</v>
      </c>
      <c r="M19" s="11" t="str">
        <f>[15]Dezembro!$E$16</f>
        <v>*</v>
      </c>
      <c r="N19" s="11" t="str">
        <f>[15]Dezembro!$E$17</f>
        <v>*</v>
      </c>
      <c r="O19" s="11" t="str">
        <f>[15]Dezembro!$E$18</f>
        <v>*</v>
      </c>
      <c r="P19" s="11" t="str">
        <f>[15]Dezembro!$E$19</f>
        <v>*</v>
      </c>
      <c r="Q19" s="11" t="str">
        <f>[15]Dezembro!$E$20</f>
        <v>*</v>
      </c>
      <c r="R19" s="11" t="str">
        <f>[15]Dezembro!$E$21</f>
        <v>*</v>
      </c>
      <c r="S19" s="11" t="str">
        <f>[15]Dezembro!$E$22</f>
        <v>*</v>
      </c>
      <c r="T19" s="11" t="str">
        <f>[15]Dezembro!$E$23</f>
        <v>*</v>
      </c>
      <c r="U19" s="11" t="str">
        <f>[15]Dezembro!$E$24</f>
        <v>*</v>
      </c>
      <c r="V19" s="11" t="str">
        <f>[15]Dezembro!$E$25</f>
        <v>*</v>
      </c>
      <c r="W19" s="11" t="str">
        <f>[15]Dezembro!$E$26</f>
        <v>*</v>
      </c>
      <c r="X19" s="11" t="str">
        <f>[15]Dezembro!$E$27</f>
        <v>*</v>
      </c>
      <c r="Y19" s="11" t="str">
        <f>[15]Dezembro!$E$28</f>
        <v>*</v>
      </c>
      <c r="Z19" s="11" t="str">
        <f>[15]Dezembro!$E$29</f>
        <v>*</v>
      </c>
      <c r="AA19" s="11" t="str">
        <f>[15]Dezembro!$E$30</f>
        <v>*</v>
      </c>
      <c r="AB19" s="11" t="str">
        <f>[15]Dezembro!$E$31</f>
        <v>*</v>
      </c>
      <c r="AC19" s="11" t="str">
        <f>[15]Dezembro!$E$32</f>
        <v>*</v>
      </c>
      <c r="AD19" s="11" t="str">
        <f>[15]Dezembro!$E$33</f>
        <v>*</v>
      </c>
      <c r="AE19" s="11" t="str">
        <f>[15]Dezembro!$E$34</f>
        <v>*</v>
      </c>
      <c r="AF19" s="11" t="str">
        <f>[15]Dezembro!$E$35</f>
        <v>*</v>
      </c>
      <c r="AG19" s="93" t="s">
        <v>226</v>
      </c>
      <c r="AI19" t="s">
        <v>47</v>
      </c>
    </row>
    <row r="20" spans="1:38" x14ac:dyDescent="0.2">
      <c r="A20" s="58" t="s">
        <v>5</v>
      </c>
      <c r="B20" s="11">
        <f>[16]Dezembro!$E$5</f>
        <v>68.857142857142861</v>
      </c>
      <c r="C20" s="11">
        <f>[16]Dezembro!$E$6</f>
        <v>68</v>
      </c>
      <c r="D20" s="11">
        <f>[16]Dezembro!$E$7</f>
        <v>57.25</v>
      </c>
      <c r="E20" s="11">
        <f>[16]Dezembro!$E$8</f>
        <v>59.136363636363633</v>
      </c>
      <c r="F20" s="11">
        <f>[16]Dezembro!$E$9</f>
        <v>80.826086956521735</v>
      </c>
      <c r="G20" s="11">
        <f>[16]Dezembro!$E$10</f>
        <v>72.791666666666671</v>
      </c>
      <c r="H20" s="11">
        <f>[16]Dezembro!$E$11</f>
        <v>56.875</v>
      </c>
      <c r="I20" s="11">
        <f>[16]Dezembro!$E$12</f>
        <v>55.416666666666664</v>
      </c>
      <c r="J20" s="11">
        <f>[16]Dezembro!$E$13</f>
        <v>55.5</v>
      </c>
      <c r="K20" s="11">
        <f>[16]Dezembro!$E$14</f>
        <v>56</v>
      </c>
      <c r="L20" s="11">
        <f>[16]Dezembro!$E$15</f>
        <v>59.043478260869563</v>
      </c>
      <c r="M20" s="11">
        <f>[16]Dezembro!$E$16</f>
        <v>63.142857142857146</v>
      </c>
      <c r="N20" s="11">
        <f>[16]Dezembro!$E$17</f>
        <v>63.31818181818182</v>
      </c>
      <c r="O20" s="11">
        <f>[16]Dezembro!$E$18</f>
        <v>60.695652173913047</v>
      </c>
      <c r="P20" s="11">
        <f>[16]Dezembro!$E$19</f>
        <v>59.772727272727273</v>
      </c>
      <c r="Q20" s="11">
        <f>[16]Dezembro!$E$20</f>
        <v>55.083333333333336</v>
      </c>
      <c r="R20" s="11">
        <f>[16]Dezembro!$E$21</f>
        <v>56.458333333333336</v>
      </c>
      <c r="S20" s="11">
        <f>[16]Dezembro!$E$22</f>
        <v>60.166666666666664</v>
      </c>
      <c r="T20" s="11">
        <f>[16]Dezembro!$E$23</f>
        <v>51.958333333333336</v>
      </c>
      <c r="U20" s="11">
        <f>[16]Dezembro!$E$24</f>
        <v>46.521739130434781</v>
      </c>
      <c r="V20" s="11">
        <f>[16]Dezembro!$E$25</f>
        <v>57.25</v>
      </c>
      <c r="W20" s="11">
        <f>[16]Dezembro!$E$26</f>
        <v>73.217391304347828</v>
      </c>
      <c r="X20" s="11">
        <f>[16]Dezembro!$E$27</f>
        <v>65.25</v>
      </c>
      <c r="Y20" s="11">
        <f>[16]Dezembro!$E$28</f>
        <v>67.416666666666671</v>
      </c>
      <c r="Z20" s="11">
        <f>[16]Dezembro!$E$29</f>
        <v>70.347826086956516</v>
      </c>
      <c r="AA20" s="11">
        <f>[16]Dezembro!$E$30</f>
        <v>51.583333333333336</v>
      </c>
      <c r="AB20" s="11">
        <f>[16]Dezembro!$E$31</f>
        <v>59.791666666666664</v>
      </c>
      <c r="AC20" s="11">
        <f>[16]Dezembro!$E$32</f>
        <v>64.956521739130437</v>
      </c>
      <c r="AD20" s="11">
        <f>[16]Dezembro!$E$33</f>
        <v>67.833333333333329</v>
      </c>
      <c r="AE20" s="11">
        <f>[16]Dezembro!$E$34</f>
        <v>75.25</v>
      </c>
      <c r="AF20" s="11">
        <f>[16]Dezembro!$E$35</f>
        <v>75.083333333333329</v>
      </c>
      <c r="AG20" s="93">
        <f t="shared" si="4"/>
        <v>62.412719410089672</v>
      </c>
      <c r="AH20" s="12" t="s">
        <v>47</v>
      </c>
    </row>
    <row r="21" spans="1:38" x14ac:dyDescent="0.2">
      <c r="A21" s="58" t="s">
        <v>43</v>
      </c>
      <c r="B21" s="11">
        <f>[17]Dezembro!$E$5</f>
        <v>61.416666666666664</v>
      </c>
      <c r="C21" s="11">
        <f>[17]Dezembro!$E$6</f>
        <v>70.916666666666671</v>
      </c>
      <c r="D21" s="11">
        <f>[17]Dezembro!$E$7</f>
        <v>54.375</v>
      </c>
      <c r="E21" s="11">
        <f>[17]Dezembro!$E$8</f>
        <v>72.958333333333329</v>
      </c>
      <c r="F21" s="11">
        <f>[17]Dezembro!$E$9</f>
        <v>90</v>
      </c>
      <c r="G21" s="11">
        <f>[17]Dezembro!$E$10</f>
        <v>76.083333333333329</v>
      </c>
      <c r="H21" s="11">
        <f>[17]Dezembro!$E$11</f>
        <v>71.166666666666671</v>
      </c>
      <c r="I21" s="11">
        <f>[17]Dezembro!$E$12</f>
        <v>70.583333333333329</v>
      </c>
      <c r="J21" s="11">
        <f>[17]Dezembro!$E$13</f>
        <v>65</v>
      </c>
      <c r="K21" s="11">
        <f>[17]Dezembro!$E$14</f>
        <v>78.041666666666671</v>
      </c>
      <c r="L21" s="11">
        <f>[17]Dezembro!$E$15</f>
        <v>78.416666666666671</v>
      </c>
      <c r="M21" s="11">
        <f>[17]Dezembro!$E$16</f>
        <v>81.166666666666671</v>
      </c>
      <c r="N21" s="11">
        <f>[17]Dezembro!$E$17</f>
        <v>74.833333333333329</v>
      </c>
      <c r="O21" s="11">
        <f>[17]Dezembro!$E$18</f>
        <v>73.5</v>
      </c>
      <c r="P21" s="11">
        <f>[17]Dezembro!$E$19</f>
        <v>78.125</v>
      </c>
      <c r="Q21" s="11">
        <f>[17]Dezembro!$E$20</f>
        <v>74.291666666666671</v>
      </c>
      <c r="R21" s="11">
        <f>[17]Dezembro!$E$21</f>
        <v>72.833333333333329</v>
      </c>
      <c r="S21" s="11">
        <f>[17]Dezembro!$E$22</f>
        <v>72.083333333333329</v>
      </c>
      <c r="T21" s="11">
        <f>[17]Dezembro!$E$23</f>
        <v>67.791666666666671</v>
      </c>
      <c r="U21" s="11">
        <f>[17]Dezembro!$E$24</f>
        <v>73.458333333333329</v>
      </c>
      <c r="V21" s="11">
        <f>[17]Dezembro!$E$25</f>
        <v>75.833333333333329</v>
      </c>
      <c r="W21" s="11">
        <f>[17]Dezembro!$E$26</f>
        <v>85.25</v>
      </c>
      <c r="X21" s="11">
        <f>[17]Dezembro!$E$27</f>
        <v>87.791666666666671</v>
      </c>
      <c r="Y21" s="11">
        <f>[17]Dezembro!$E$28</f>
        <v>82.083333333333329</v>
      </c>
      <c r="Z21" s="11">
        <f>[17]Dezembro!$E$29</f>
        <v>71.208333333333329</v>
      </c>
      <c r="AA21" s="11">
        <f>[17]Dezembro!$E$30</f>
        <v>76</v>
      </c>
      <c r="AB21" s="11">
        <f>[17]Dezembro!$E$31</f>
        <v>77.5</v>
      </c>
      <c r="AC21" s="11">
        <f>[17]Dezembro!$E$32</f>
        <v>81.083333333333329</v>
      </c>
      <c r="AD21" s="11">
        <f>[17]Dezembro!$E$33</f>
        <v>83.541666666666671</v>
      </c>
      <c r="AE21" s="11">
        <f>[17]Dezembro!$E$34</f>
        <v>78.375</v>
      </c>
      <c r="AF21" s="11">
        <f>[17]Dezembro!$E$35</f>
        <v>77.208333333333329</v>
      </c>
      <c r="AG21" s="93">
        <f>AVERAGE(B21:AF21)</f>
        <v>75.255376344086017</v>
      </c>
      <c r="AI21" t="s">
        <v>47</v>
      </c>
      <c r="AJ21" t="s">
        <v>47</v>
      </c>
    </row>
    <row r="22" spans="1:38" x14ac:dyDescent="0.2">
      <c r="A22" s="58" t="s">
        <v>6</v>
      </c>
      <c r="B22" s="11">
        <f>[18]Dezembro!$E$5</f>
        <v>70.954545454545453</v>
      </c>
      <c r="C22" s="11">
        <f>[18]Dezembro!$E$6</f>
        <v>74.521739130434781</v>
      </c>
      <c r="D22" s="11">
        <f>[18]Dezembro!$E$7</f>
        <v>72.086956521739125</v>
      </c>
      <c r="E22" s="11">
        <f>[18]Dezembro!$E$8</f>
        <v>73.454545454545453</v>
      </c>
      <c r="F22" s="11">
        <f>[18]Dezembro!$E$9</f>
        <v>84.956521739130437</v>
      </c>
      <c r="G22" s="11">
        <f>[18]Dezembro!$E$10</f>
        <v>76.238095238095241</v>
      </c>
      <c r="H22" s="11">
        <f>[18]Dezembro!$E$11</f>
        <v>70.375</v>
      </c>
      <c r="I22" s="11">
        <f>[18]Dezembro!$E$12</f>
        <v>62.434782608695649</v>
      </c>
      <c r="J22" s="11">
        <f>[18]Dezembro!$E$13</f>
        <v>59.75</v>
      </c>
      <c r="K22" s="11">
        <f>[18]Dezembro!$E$14</f>
        <v>70.260869565217391</v>
      </c>
      <c r="L22" s="11">
        <f>[18]Dezembro!$E$15</f>
        <v>73.409090909090907</v>
      </c>
      <c r="M22" s="11">
        <f>[18]Dezembro!$E$16</f>
        <v>75.521739130434781</v>
      </c>
      <c r="N22" s="11">
        <f>[18]Dezembro!$E$17</f>
        <v>70.916666666666671</v>
      </c>
      <c r="O22" s="11">
        <f>[18]Dezembro!$E$18</f>
        <v>79.304347826086953</v>
      </c>
      <c r="P22" s="11">
        <f>[18]Dezembro!$E$19</f>
        <v>74.521739130434781</v>
      </c>
      <c r="Q22" s="11">
        <f>[18]Dezembro!$E$20</f>
        <v>68.083333333333329</v>
      </c>
      <c r="R22" s="11">
        <f>[18]Dezembro!$E$21</f>
        <v>68.083333333333329</v>
      </c>
      <c r="S22" s="11">
        <f>[18]Dezembro!$E$22</f>
        <v>62.652173913043477</v>
      </c>
      <c r="T22" s="11">
        <f>[18]Dezembro!$E$23</f>
        <v>61</v>
      </c>
      <c r="U22" s="11">
        <f>[18]Dezembro!$E$24</f>
        <v>64.041666666666671</v>
      </c>
      <c r="V22" s="11">
        <f>[18]Dezembro!$E$25</f>
        <v>74.5</v>
      </c>
      <c r="W22" s="11">
        <f>[18]Dezembro!$E$26</f>
        <v>74.416666666666671</v>
      </c>
      <c r="X22" s="11">
        <f>[18]Dezembro!$E$27</f>
        <v>80.714285714285708</v>
      </c>
      <c r="Y22" s="11">
        <f>[18]Dezembro!$E$28</f>
        <v>73.818181818181813</v>
      </c>
      <c r="Z22" s="11">
        <f>[18]Dezembro!$E$29</f>
        <v>68.304347826086953</v>
      </c>
      <c r="AA22" s="11">
        <f>[18]Dezembro!$E$30</f>
        <v>67.916666666666671</v>
      </c>
      <c r="AB22" s="11">
        <f>[18]Dezembro!$E$31</f>
        <v>75.541666666666671</v>
      </c>
      <c r="AC22" s="11">
        <f>[18]Dezembro!$E$32</f>
        <v>79.916666666666671</v>
      </c>
      <c r="AD22" s="11">
        <f>[18]Dezembro!$E$33</f>
        <v>73.652173913043484</v>
      </c>
      <c r="AE22" s="11">
        <f>[18]Dezembro!$E$34</f>
        <v>82.521739130434781</v>
      </c>
      <c r="AF22" s="11">
        <f>[18]Dezembro!$E$35</f>
        <v>79.291666666666671</v>
      </c>
      <c r="AG22" s="93">
        <f t="shared" si="4"/>
        <v>72.360038979253574</v>
      </c>
      <c r="AK22" t="s">
        <v>47</v>
      </c>
    </row>
    <row r="23" spans="1:38" x14ac:dyDescent="0.2">
      <c r="A23" s="58" t="s">
        <v>7</v>
      </c>
      <c r="B23" s="11">
        <f>[19]Dezembro!$E$5</f>
        <v>52.909090909090907</v>
      </c>
      <c r="C23" s="11">
        <f>[19]Dezembro!$E$6</f>
        <v>50</v>
      </c>
      <c r="D23" s="11">
        <f>[19]Dezembro!$E$7</f>
        <v>63.6</v>
      </c>
      <c r="E23" s="11" t="str">
        <f>[19]Dezembro!$E$8</f>
        <v>*</v>
      </c>
      <c r="F23" s="11" t="str">
        <f>[19]Dezembro!$E$9</f>
        <v>*</v>
      </c>
      <c r="G23" s="11" t="str">
        <f>[19]Dezembro!$E$10</f>
        <v>*</v>
      </c>
      <c r="H23" s="11" t="str">
        <f>[19]Dezembro!$E$11</f>
        <v>*</v>
      </c>
      <c r="I23" s="11" t="str">
        <f>[19]Dezembro!$E$12</f>
        <v>*</v>
      </c>
      <c r="J23" s="11" t="str">
        <f>[19]Dezembro!$E$13</f>
        <v>*</v>
      </c>
      <c r="K23" s="11" t="str">
        <f>[19]Dezembro!$E$14</f>
        <v>*</v>
      </c>
      <c r="L23" s="11" t="str">
        <f>[19]Dezembro!$E$15</f>
        <v>*</v>
      </c>
      <c r="M23" s="11" t="str">
        <f>[19]Dezembro!$E$16</f>
        <v>*</v>
      </c>
      <c r="N23" s="11" t="str">
        <f>[19]Dezembro!$E$17</f>
        <v>*</v>
      </c>
      <c r="O23" s="11" t="str">
        <f>[19]Dezembro!$E$18</f>
        <v>*</v>
      </c>
      <c r="P23" s="11" t="str">
        <f>[19]Dezembro!$E$19</f>
        <v>*</v>
      </c>
      <c r="Q23" s="11" t="str">
        <f>[19]Dezembro!$E$20</f>
        <v>*</v>
      </c>
      <c r="R23" s="11" t="str">
        <f>[19]Dezembro!$E$21</f>
        <v>*</v>
      </c>
      <c r="S23" s="11" t="str">
        <f>[19]Dezembro!$E$22</f>
        <v>*</v>
      </c>
      <c r="T23" s="11" t="str">
        <f>[19]Dezembro!$E$23</f>
        <v>*</v>
      </c>
      <c r="U23" s="11" t="str">
        <f>[19]Dezembro!$E$24</f>
        <v>*</v>
      </c>
      <c r="V23" s="11" t="str">
        <f>[19]Dezembro!$E$25</f>
        <v>*</v>
      </c>
      <c r="W23" s="11" t="str">
        <f>[19]Dezembro!$E$26</f>
        <v>*</v>
      </c>
      <c r="X23" s="11" t="str">
        <f>[19]Dezembro!$E$27</f>
        <v>*</v>
      </c>
      <c r="Y23" s="11" t="str">
        <f>[19]Dezembro!$E$28</f>
        <v>*</v>
      </c>
      <c r="Z23" s="11" t="str">
        <f>[19]Dezembro!$E$29</f>
        <v>*</v>
      </c>
      <c r="AA23" s="11" t="str">
        <f>[19]Dezembro!$E$30</f>
        <v>*</v>
      </c>
      <c r="AB23" s="11">
        <f>[19]Dezembro!$E$31</f>
        <v>44.6</v>
      </c>
      <c r="AC23" s="11">
        <f>[19]Dezembro!$E$32</f>
        <v>61.1</v>
      </c>
      <c r="AD23" s="11">
        <f>[19]Dezembro!$E$33</f>
        <v>68.099999999999994</v>
      </c>
      <c r="AE23" s="11">
        <f>[19]Dezembro!$E$34</f>
        <v>57.444444444444443</v>
      </c>
      <c r="AF23" s="11">
        <f>[19]Dezembro!$E$35</f>
        <v>69.25</v>
      </c>
      <c r="AG23" s="93">
        <f t="shared" si="4"/>
        <v>58.375441919191914</v>
      </c>
    </row>
    <row r="24" spans="1:38" x14ac:dyDescent="0.2">
      <c r="A24" s="58" t="s">
        <v>169</v>
      </c>
      <c r="B24" s="11" t="str">
        <f>[20]Dezembro!$E$5</f>
        <v>*</v>
      </c>
      <c r="C24" s="11" t="str">
        <f>[20]Dezembro!$E$6</f>
        <v>*</v>
      </c>
      <c r="D24" s="11" t="str">
        <f>[20]Dezembro!$E$7</f>
        <v>*</v>
      </c>
      <c r="E24" s="11" t="str">
        <f>[20]Dezembro!$E$8</f>
        <v>*</v>
      </c>
      <c r="F24" s="11" t="str">
        <f>[20]Dezembro!$E$9</f>
        <v>*</v>
      </c>
      <c r="G24" s="11" t="str">
        <f>[20]Dezembro!$E$10</f>
        <v>*</v>
      </c>
      <c r="H24" s="11" t="str">
        <f>[20]Dezembro!$E$11</f>
        <v>*</v>
      </c>
      <c r="I24" s="11" t="str">
        <f>[20]Dezembro!$E$12</f>
        <v>*</v>
      </c>
      <c r="J24" s="11" t="str">
        <f>[20]Dezembro!$E$13</f>
        <v>*</v>
      </c>
      <c r="K24" s="11" t="str">
        <f>[20]Dezembro!$E$14</f>
        <v>*</v>
      </c>
      <c r="L24" s="11" t="str">
        <f>[20]Dezembro!$E$15</f>
        <v>*</v>
      </c>
      <c r="M24" s="11" t="str">
        <f>[20]Dezembro!$E$16</f>
        <v>*</v>
      </c>
      <c r="N24" s="11" t="str">
        <f>[20]Dezembro!$E$17</f>
        <v>*</v>
      </c>
      <c r="O24" s="11" t="str">
        <f>[20]Dezembro!$E$18</f>
        <v>*</v>
      </c>
      <c r="P24" s="11" t="str">
        <f>[20]Dezembro!$E$19</f>
        <v>*</v>
      </c>
      <c r="Q24" s="11" t="str">
        <f>[20]Dezembro!$E$20</f>
        <v>*</v>
      </c>
      <c r="R24" s="11" t="str">
        <f>[20]Dezembro!$E$21</f>
        <v>*</v>
      </c>
      <c r="S24" s="11" t="str">
        <f>[20]Dezembro!$E$22</f>
        <v>*</v>
      </c>
      <c r="T24" s="11" t="str">
        <f>[20]Dezembro!$E$23</f>
        <v>*</v>
      </c>
      <c r="U24" s="11" t="str">
        <f>[20]Dezembro!$E$24</f>
        <v>*</v>
      </c>
      <c r="V24" s="11" t="str">
        <f>[20]Dezembro!$E$25</f>
        <v>*</v>
      </c>
      <c r="W24" s="11" t="str">
        <f>[20]Dezembro!$E$26</f>
        <v>*</v>
      </c>
      <c r="X24" s="11" t="str">
        <f>[20]Dezembro!$E$27</f>
        <v>*</v>
      </c>
      <c r="Y24" s="11" t="str">
        <f>[20]Dezembro!$E$28</f>
        <v>*</v>
      </c>
      <c r="Z24" s="11" t="str">
        <f>[20]Dezembro!$E$29</f>
        <v>*</v>
      </c>
      <c r="AA24" s="11" t="str">
        <f>[20]Dezembro!$E$30</f>
        <v>*</v>
      </c>
      <c r="AB24" s="11" t="str">
        <f>[20]Dezembro!$E$31</f>
        <v>*</v>
      </c>
      <c r="AC24" s="11" t="str">
        <f>[20]Dezembro!$E$32</f>
        <v>*</v>
      </c>
      <c r="AD24" s="11" t="str">
        <f>[20]Dezembro!$E$33</f>
        <v>*</v>
      </c>
      <c r="AE24" s="11" t="str">
        <f>[20]Dezembro!$E$34</f>
        <v>*</v>
      </c>
      <c r="AF24" s="11" t="str">
        <f>[20]Dezembro!$E$35</f>
        <v>*</v>
      </c>
      <c r="AG24" s="93" t="s">
        <v>226</v>
      </c>
      <c r="AI24" t="s">
        <v>47</v>
      </c>
      <c r="AK24" t="s">
        <v>47</v>
      </c>
    </row>
    <row r="25" spans="1:38" x14ac:dyDescent="0.2">
      <c r="A25" s="58" t="s">
        <v>170</v>
      </c>
      <c r="B25" s="11">
        <f>[21]Dezembro!$E$5</f>
        <v>74.916666666666671</v>
      </c>
      <c r="C25" s="11">
        <f>[21]Dezembro!$E$6</f>
        <v>71.375</v>
      </c>
      <c r="D25" s="11">
        <f>[21]Dezembro!$E$7</f>
        <v>85.583333333333329</v>
      </c>
      <c r="E25" s="11">
        <f>[21]Dezembro!$E$8</f>
        <v>94.083333333333329</v>
      </c>
      <c r="F25" s="11">
        <f>[21]Dezembro!$E$9</f>
        <v>90.958333333333329</v>
      </c>
      <c r="G25" s="11">
        <f>[21]Dezembro!$E$10</f>
        <v>90.166666666666671</v>
      </c>
      <c r="H25" s="11">
        <f>[21]Dezembro!$E$11</f>
        <v>74.958333333333329</v>
      </c>
      <c r="I25" s="11">
        <f>[21]Dezembro!$E$12</f>
        <v>62.25</v>
      </c>
      <c r="J25" s="11">
        <f>[21]Dezembro!$E$13</f>
        <v>57.625</v>
      </c>
      <c r="K25" s="11">
        <f>[21]Dezembro!$E$14</f>
        <v>57.375</v>
      </c>
      <c r="L25" s="11">
        <f>[21]Dezembro!$E$15</f>
        <v>60.041666666666664</v>
      </c>
      <c r="M25" s="11">
        <f>[21]Dezembro!$E$16</f>
        <v>61.083333333333336</v>
      </c>
      <c r="N25" s="11">
        <f>[21]Dezembro!$E$17</f>
        <v>61.958333333333336</v>
      </c>
      <c r="O25" s="11">
        <f>[21]Dezembro!$E$18</f>
        <v>83.041666666666671</v>
      </c>
      <c r="P25" s="11">
        <f>[21]Dezembro!$E$19</f>
        <v>74.75</v>
      </c>
      <c r="Q25" s="11">
        <f>[21]Dezembro!$E$20</f>
        <v>90.041666666666671</v>
      </c>
      <c r="R25" s="11" t="s">
        <v>226</v>
      </c>
      <c r="S25" s="11">
        <f>[21]Dezembro!$E$22</f>
        <v>81.125</v>
      </c>
      <c r="T25" s="11">
        <f>[21]Dezembro!$E$23</f>
        <v>71.083333333333329</v>
      </c>
      <c r="U25" s="11">
        <f>[21]Dezembro!$E$24</f>
        <v>79.75</v>
      </c>
      <c r="V25" s="11">
        <f>[21]Dezembro!$E$25</f>
        <v>87.875</v>
      </c>
      <c r="W25" s="11">
        <f>[21]Dezembro!$E$26</f>
        <v>70.125</v>
      </c>
      <c r="X25" s="11">
        <f>[21]Dezembro!$E$27</f>
        <v>71.375</v>
      </c>
      <c r="Y25" s="11">
        <f>[21]Dezembro!$E$28</f>
        <v>70.208333333333329</v>
      </c>
      <c r="Z25" s="11">
        <f>[21]Dezembro!$E$29</f>
        <v>61.041666666666664</v>
      </c>
      <c r="AA25" s="11">
        <f>[21]Dezembro!$E$30</f>
        <v>64.875</v>
      </c>
      <c r="AB25" s="11">
        <f>[21]Dezembro!$E$31</f>
        <v>73.333333333333329</v>
      </c>
      <c r="AC25" s="11">
        <f>[21]Dezembro!$E$32</f>
        <v>83.75</v>
      </c>
      <c r="AD25" s="11">
        <f>[21]Dezembro!$E$33</f>
        <v>85.791666666666671</v>
      </c>
      <c r="AE25" s="11">
        <f>[21]Dezembro!$E$34</f>
        <v>81.583333333333329</v>
      </c>
      <c r="AF25" s="11">
        <f>[21]Dezembro!$E$35</f>
        <v>89.541666666666671</v>
      </c>
      <c r="AG25" s="93">
        <f t="shared" ref="AG25:AG26" si="5">AVERAGE(B25:AF25)</f>
        <v>75.388888888888886</v>
      </c>
      <c r="AH25" s="12" t="s">
        <v>47</v>
      </c>
      <c r="AK25" t="s">
        <v>47</v>
      </c>
    </row>
    <row r="26" spans="1:38" x14ac:dyDescent="0.2">
      <c r="A26" s="58" t="s">
        <v>171</v>
      </c>
      <c r="B26" s="11">
        <f>[22]Dezembro!$E$5</f>
        <v>64.041666666666671</v>
      </c>
      <c r="C26" s="11">
        <f>[22]Dezembro!$E$6</f>
        <v>65.666666666666671</v>
      </c>
      <c r="D26" s="11">
        <f>[22]Dezembro!$E$7</f>
        <v>75.708333333333329</v>
      </c>
      <c r="E26" s="11">
        <f>[22]Dezembro!$E$8</f>
        <v>83.625</v>
      </c>
      <c r="F26" s="11">
        <f>[22]Dezembro!$E$9</f>
        <v>85.291666666666671</v>
      </c>
      <c r="G26" s="11">
        <f>[22]Dezembro!$E$10</f>
        <v>89.5</v>
      </c>
      <c r="H26" s="11">
        <f>[22]Dezembro!$E$11</f>
        <v>89.041666666666671</v>
      </c>
      <c r="I26" s="11">
        <f>[22]Dezembro!$E$12</f>
        <v>73.166666666666671</v>
      </c>
      <c r="J26" s="11">
        <f>[22]Dezembro!$E$13</f>
        <v>52.541666666666664</v>
      </c>
      <c r="K26" s="11">
        <f>[22]Dezembro!$E$14</f>
        <v>56.5</v>
      </c>
      <c r="L26" s="11">
        <f>[22]Dezembro!$E$15</f>
        <v>61.625</v>
      </c>
      <c r="M26" s="11">
        <f>[22]Dezembro!$E$16</f>
        <v>67.541666666666671</v>
      </c>
      <c r="N26" s="11">
        <f>[22]Dezembro!$E$17</f>
        <v>70</v>
      </c>
      <c r="O26" s="11">
        <f>[22]Dezembro!$E$18</f>
        <v>83.125</v>
      </c>
      <c r="P26" s="11">
        <f>[22]Dezembro!$E$19</f>
        <v>82.083333333333329</v>
      </c>
      <c r="Q26" s="11">
        <f>[22]Dezembro!$E$20</f>
        <v>80.125</v>
      </c>
      <c r="R26" s="11">
        <f>[22]Dezembro!$E$21</f>
        <v>87.458333333333329</v>
      </c>
      <c r="S26" s="11">
        <f>[22]Dezembro!$E$22</f>
        <v>84.291666666666671</v>
      </c>
      <c r="T26" s="11">
        <f>[22]Dezembro!$E$23</f>
        <v>75.791666666666671</v>
      </c>
      <c r="U26" s="11">
        <f>[22]Dezembro!$E$24</f>
        <v>72.208333333333329</v>
      </c>
      <c r="V26" s="11">
        <f>[22]Dezembro!$E$25</f>
        <v>85.958333333333329</v>
      </c>
      <c r="W26" s="11">
        <f>[22]Dezembro!$E$26</f>
        <v>76.333333333333329</v>
      </c>
      <c r="X26" s="11">
        <f>[22]Dezembro!$E$27</f>
        <v>63.708333333333336</v>
      </c>
      <c r="Y26" s="11">
        <f>[22]Dezembro!$E$28</f>
        <v>73</v>
      </c>
      <c r="Z26" s="11">
        <f>[22]Dezembro!$E$29</f>
        <v>68.416666666666671</v>
      </c>
      <c r="AA26" s="11">
        <f>[22]Dezembro!$E$30</f>
        <v>61.416666666666664</v>
      </c>
      <c r="AB26" s="11">
        <f>[22]Dezembro!$E$31</f>
        <v>63.375</v>
      </c>
      <c r="AC26" s="11">
        <f>[22]Dezembro!$E$32</f>
        <v>73.958333333333329</v>
      </c>
      <c r="AD26" s="11">
        <f>[22]Dezembro!$E$33</f>
        <v>77.666666666666671</v>
      </c>
      <c r="AE26" s="11">
        <f>[22]Dezembro!$E$34</f>
        <v>77.5</v>
      </c>
      <c r="AF26" s="11">
        <f>[22]Dezembro!$E$35</f>
        <v>79.458333333333329</v>
      </c>
      <c r="AG26" s="93">
        <f t="shared" si="5"/>
        <v>74.197580645161295</v>
      </c>
      <c r="AJ26" t="s">
        <v>47</v>
      </c>
      <c r="AK26" t="s">
        <v>47</v>
      </c>
    </row>
    <row r="27" spans="1:38" x14ac:dyDescent="0.2">
      <c r="A27" s="58" t="s">
        <v>8</v>
      </c>
      <c r="B27" s="11">
        <f>[23]Dezembro!$E$5</f>
        <v>71.875</v>
      </c>
      <c r="C27" s="11">
        <f>[23]Dezembro!$E$6</f>
        <v>73.333333333333329</v>
      </c>
      <c r="D27" s="11">
        <f>[23]Dezembro!$E$7</f>
        <v>82.294117647058826</v>
      </c>
      <c r="E27" s="11">
        <f>[23]Dezembro!$E$8</f>
        <v>94.75</v>
      </c>
      <c r="F27" s="11">
        <f>[23]Dezembro!$E$9</f>
        <v>87.75</v>
      </c>
      <c r="G27" s="11">
        <f>[23]Dezembro!$E$10</f>
        <v>90.909090909090907</v>
      </c>
      <c r="H27" s="11">
        <f>[23]Dezembro!$E$11</f>
        <v>79.523809523809518</v>
      </c>
      <c r="I27" s="11">
        <f>[23]Dezembro!$E$12</f>
        <v>59.416666666666664</v>
      </c>
      <c r="J27" s="11">
        <f>[23]Dezembro!$E$13</f>
        <v>49.833333333333336</v>
      </c>
      <c r="K27" s="11">
        <f>[23]Dezembro!$E$14</f>
        <v>54.583333333333336</v>
      </c>
      <c r="L27" s="11">
        <f>[23]Dezembro!$E$15</f>
        <v>59.666666666666664</v>
      </c>
      <c r="M27" s="11">
        <f>[23]Dezembro!$E$16</f>
        <v>63.041666666666664</v>
      </c>
      <c r="N27" s="11">
        <f>[23]Dezembro!$E$17</f>
        <v>64.708333333333329</v>
      </c>
      <c r="O27" s="11">
        <f>[23]Dezembro!$E$18</f>
        <v>75.875</v>
      </c>
      <c r="P27" s="11">
        <f>[23]Dezembro!$E$19</f>
        <v>73.952380952380949</v>
      </c>
      <c r="Q27" s="11">
        <f>[23]Dezembro!$E$20</f>
        <v>83.578947368421055</v>
      </c>
      <c r="R27" s="11">
        <f>[23]Dezembro!$E$21</f>
        <v>87.333333333333329</v>
      </c>
      <c r="S27" s="11">
        <f>[23]Dezembro!$E$22</f>
        <v>65.928571428571431</v>
      </c>
      <c r="T27" s="11">
        <f>[23]Dezembro!$E$23</f>
        <v>70.291666666666671</v>
      </c>
      <c r="U27" s="11">
        <f>[23]Dezembro!$E$24</f>
        <v>79.583333333333329</v>
      </c>
      <c r="V27" s="11">
        <f>[23]Dezembro!$E$25</f>
        <v>88.047619047619051</v>
      </c>
      <c r="W27" s="11">
        <f>[23]Dezembro!$E$26</f>
        <v>66.291666666666671</v>
      </c>
      <c r="X27" s="11">
        <f>[23]Dezembro!$E$27</f>
        <v>70.083333333333329</v>
      </c>
      <c r="Y27" s="11">
        <f>[23]Dezembro!$E$28</f>
        <v>70.791666666666671</v>
      </c>
      <c r="Z27" s="11">
        <f>[23]Dezembro!$E$29</f>
        <v>63</v>
      </c>
      <c r="AA27" s="11">
        <f>[23]Dezembro!$E$30</f>
        <v>62.041666666666664</v>
      </c>
      <c r="AB27" s="11">
        <f>[23]Dezembro!$E$31</f>
        <v>70.125</v>
      </c>
      <c r="AC27" s="11">
        <f>[23]Dezembro!$E$32</f>
        <v>83.5</v>
      </c>
      <c r="AD27" s="11">
        <f>[23]Dezembro!$E$33</f>
        <v>86.666666666666671</v>
      </c>
      <c r="AE27" s="11">
        <f>[23]Dezembro!$E$34</f>
        <v>78.470588235294116</v>
      </c>
      <c r="AF27" s="11">
        <f>[23]Dezembro!$E$35</f>
        <v>93.285714285714292</v>
      </c>
      <c r="AG27" s="93">
        <f t="shared" ref="AG27:AG31" si="6">AVERAGE(B27:AF27)</f>
        <v>74.210726002084726</v>
      </c>
    </row>
    <row r="28" spans="1:38" x14ac:dyDescent="0.2">
      <c r="A28" s="58" t="s">
        <v>9</v>
      </c>
      <c r="B28" s="11">
        <f>[24]Dezembro!$E$5</f>
        <v>51</v>
      </c>
      <c r="C28" s="11">
        <f>[24]Dezembro!$E$6</f>
        <v>61.714285714285715</v>
      </c>
      <c r="D28" s="11">
        <f>[24]Dezembro!$E$7</f>
        <v>59.166666666666664</v>
      </c>
      <c r="E28" s="11">
        <f>[24]Dezembro!$E$8</f>
        <v>70.285714285714292</v>
      </c>
      <c r="F28" s="11">
        <f>[24]Dezembro!$E$9</f>
        <v>71.3</v>
      </c>
      <c r="G28" s="11">
        <f>[24]Dezembro!$E$10</f>
        <v>87</v>
      </c>
      <c r="H28" s="11">
        <f>[24]Dezembro!$E$11</f>
        <v>82.125</v>
      </c>
      <c r="I28" s="11">
        <f>[24]Dezembro!$E$12</f>
        <v>55.583333333333336</v>
      </c>
      <c r="J28" s="11">
        <f>[24]Dezembro!$E$13</f>
        <v>27.53846153846154</v>
      </c>
      <c r="K28" s="11">
        <f>[24]Dezembro!$E$14</f>
        <v>38.92307692307692</v>
      </c>
      <c r="L28" s="11">
        <f>[24]Dezembro!$E$15</f>
        <v>47.571428571428569</v>
      </c>
      <c r="M28" s="11">
        <f>[24]Dezembro!$E$16</f>
        <v>50.714285714285715</v>
      </c>
      <c r="N28" s="11">
        <f>[24]Dezembro!$E$17</f>
        <v>70.2</v>
      </c>
      <c r="O28" s="11">
        <f>[24]Dezembro!$E$18</f>
        <v>74.916666666666671</v>
      </c>
      <c r="P28" s="11">
        <f>[24]Dezembro!$E$19</f>
        <v>63.06666666666667</v>
      </c>
      <c r="Q28" s="11">
        <f>[24]Dezembro!$E$20</f>
        <v>70.5</v>
      </c>
      <c r="R28" s="11">
        <f>[24]Dezembro!$E$21</f>
        <v>83.315789473684205</v>
      </c>
      <c r="S28" s="11">
        <f>[24]Dezembro!$E$22</f>
        <v>73.599999999999994</v>
      </c>
      <c r="T28" s="11">
        <f>[24]Dezembro!$E$23</f>
        <v>66.125</v>
      </c>
      <c r="U28" s="11">
        <f>[24]Dezembro!$E$24</f>
        <v>66.608695652173907</v>
      </c>
      <c r="V28" s="11">
        <f>[24]Dezembro!$E$25</f>
        <v>78.666666666666671</v>
      </c>
      <c r="W28" s="11">
        <f>[24]Dezembro!$E$26</f>
        <v>67.090909090909093</v>
      </c>
      <c r="X28" s="11">
        <f>[24]Dezembro!$E$27</f>
        <v>59.791666666666664</v>
      </c>
      <c r="Y28" s="11">
        <f>[24]Dezembro!$E$28</f>
        <v>61.285714285714285</v>
      </c>
      <c r="Z28" s="11">
        <f>[24]Dezembro!$E$29</f>
        <v>50.888888888888886</v>
      </c>
      <c r="AA28" s="11">
        <f>[24]Dezembro!$E$30</f>
        <v>49.25</v>
      </c>
      <c r="AB28" s="11">
        <f>[24]Dezembro!$E$31</f>
        <v>54.642857142857146</v>
      </c>
      <c r="AC28" s="11">
        <f>[24]Dezembro!$E$32</f>
        <v>65.599999999999994</v>
      </c>
      <c r="AD28" s="11">
        <f>[24]Dezembro!$E$33</f>
        <v>66.533333333333331</v>
      </c>
      <c r="AE28" s="11">
        <f>[24]Dezembro!$E$34</f>
        <v>59.875</v>
      </c>
      <c r="AF28" s="11">
        <f>[24]Dezembro!$E$35</f>
        <v>72.599999999999994</v>
      </c>
      <c r="AG28" s="93">
        <f t="shared" si="6"/>
        <v>63.144519589725164</v>
      </c>
      <c r="AJ28" t="s">
        <v>47</v>
      </c>
      <c r="AK28" s="12" t="s">
        <v>47</v>
      </c>
    </row>
    <row r="29" spans="1:38" x14ac:dyDescent="0.2">
      <c r="A29" s="58" t="s">
        <v>42</v>
      </c>
      <c r="B29" s="11">
        <f>[25]Dezembro!$E$5</f>
        <v>61.454545454545453</v>
      </c>
      <c r="C29" s="11">
        <f>[25]Dezembro!$E$6</f>
        <v>51.363636363636367</v>
      </c>
      <c r="D29" s="11">
        <f>[25]Dezembro!$E$7</f>
        <v>61.090909090909093</v>
      </c>
      <c r="E29" s="11">
        <f>[25]Dezembro!$E$8</f>
        <v>69.36363636363636</v>
      </c>
      <c r="F29" s="11">
        <f>[25]Dezembro!$E$9</f>
        <v>84.4</v>
      </c>
      <c r="G29" s="11">
        <f>[25]Dezembro!$E$10</f>
        <v>78.599999999999994</v>
      </c>
      <c r="H29" s="11">
        <f>[25]Dezembro!$E$11</f>
        <v>60.81818181818182</v>
      </c>
      <c r="I29" s="11">
        <f>[25]Dezembro!$E$12</f>
        <v>56.545454545454547</v>
      </c>
      <c r="J29" s="11">
        <f>[25]Dezembro!$E$13</f>
        <v>41.8</v>
      </c>
      <c r="K29" s="11">
        <f>[25]Dezembro!$E$14</f>
        <v>38.727272727272727</v>
      </c>
      <c r="L29" s="11">
        <f>[25]Dezembro!$E$15</f>
        <v>51.909090909090907</v>
      </c>
      <c r="M29" s="11">
        <f>[25]Dezembro!$E$16</f>
        <v>55.545454545454547</v>
      </c>
      <c r="N29" s="11">
        <f>[25]Dezembro!$E$17</f>
        <v>54.81818181818182</v>
      </c>
      <c r="O29" s="11">
        <f>[25]Dezembro!$E$18</f>
        <v>78.444444444444443</v>
      </c>
      <c r="P29" s="11">
        <f>[25]Dezembro!$E$19</f>
        <v>68.909090909090907</v>
      </c>
      <c r="Q29" s="11">
        <f>[25]Dezembro!$E$20</f>
        <v>65.2</v>
      </c>
      <c r="R29" s="11">
        <f>[25]Dezembro!$E$21</f>
        <v>67.900000000000006</v>
      </c>
      <c r="S29" s="11">
        <f>[25]Dezembro!$E$22</f>
        <v>61.272727272727273</v>
      </c>
      <c r="T29" s="11">
        <f>[25]Dezembro!$E$23</f>
        <v>49.777777777777779</v>
      </c>
      <c r="U29" s="11">
        <f>[25]Dezembro!$E$24</f>
        <v>63.75</v>
      </c>
      <c r="V29" s="11">
        <f>[25]Dezembro!$E$25</f>
        <v>70.166666666666671</v>
      </c>
      <c r="W29" s="11">
        <f>[25]Dezembro!$E$26</f>
        <v>67.63636363636364</v>
      </c>
      <c r="X29" s="11">
        <f>[25]Dezembro!$E$27</f>
        <v>53.545454545454547</v>
      </c>
      <c r="Y29" s="11">
        <f>[25]Dezembro!$E$28</f>
        <v>56.75</v>
      </c>
      <c r="Z29" s="11">
        <f>[25]Dezembro!$E$29</f>
        <v>49</v>
      </c>
      <c r="AA29" s="11">
        <f>[25]Dezembro!$E$30</f>
        <v>44.916666666666664</v>
      </c>
      <c r="AB29" s="11">
        <f>[25]Dezembro!$E$31</f>
        <v>49.416666666666664</v>
      </c>
      <c r="AC29" s="11">
        <f>[25]Dezembro!$E$32</f>
        <v>52.2</v>
      </c>
      <c r="AD29" s="11">
        <f>[25]Dezembro!$E$33</f>
        <v>63.888888888888886</v>
      </c>
      <c r="AE29" s="11">
        <f>[25]Dezembro!$E$34</f>
        <v>66.333333333333329</v>
      </c>
      <c r="AF29" s="11">
        <f>[25]Dezembro!$E$35</f>
        <v>74.5</v>
      </c>
      <c r="AG29" s="93">
        <f t="shared" si="6"/>
        <v>60.324014336917571</v>
      </c>
      <c r="AK29" t="s">
        <v>47</v>
      </c>
    </row>
    <row r="30" spans="1:38" x14ac:dyDescent="0.2">
      <c r="A30" s="58" t="s">
        <v>10</v>
      </c>
      <c r="B30" s="11" t="str">
        <f>[26]Dezembro!$E$5</f>
        <v>*</v>
      </c>
      <c r="C30" s="11" t="str">
        <f>[26]Dezembro!$E$6</f>
        <v>*</v>
      </c>
      <c r="D30" s="11" t="str">
        <f>[26]Dezembro!$E$7</f>
        <v>*</v>
      </c>
      <c r="E30" s="11" t="str">
        <f>[26]Dezembro!$E$8</f>
        <v>*</v>
      </c>
      <c r="F30" s="11" t="str">
        <f>[26]Dezembro!$E$9</f>
        <v>*</v>
      </c>
      <c r="G30" s="11" t="str">
        <f>[26]Dezembro!$E$10</f>
        <v>*</v>
      </c>
      <c r="H30" s="11" t="str">
        <f>[26]Dezembro!$E$11</f>
        <v>*</v>
      </c>
      <c r="I30" s="11" t="str">
        <f>[26]Dezembro!$E$12</f>
        <v>*</v>
      </c>
      <c r="J30" s="11" t="str">
        <f>[26]Dezembro!$E$13</f>
        <v>*</v>
      </c>
      <c r="K30" s="11" t="str">
        <f>[26]Dezembro!$E$14</f>
        <v>*</v>
      </c>
      <c r="L30" s="11" t="str">
        <f>[26]Dezembro!$E$15</f>
        <v>*</v>
      </c>
      <c r="M30" s="11" t="str">
        <f>[26]Dezembro!$E$16</f>
        <v>*</v>
      </c>
      <c r="N30" s="11" t="str">
        <f>[26]Dezembro!$E$17</f>
        <v>*</v>
      </c>
      <c r="O30" s="11" t="str">
        <f>[26]Dezembro!$E$18</f>
        <v>*</v>
      </c>
      <c r="P30" s="11" t="str">
        <f>[26]Dezembro!$E$19</f>
        <v>*</v>
      </c>
      <c r="Q30" s="11" t="str">
        <f>[26]Dezembro!$E$20</f>
        <v>*</v>
      </c>
      <c r="R30" s="11" t="str">
        <f>[26]Dezembro!$E$21</f>
        <v>*</v>
      </c>
      <c r="S30" s="11" t="str">
        <f>[26]Dezembro!$E$22</f>
        <v>*</v>
      </c>
      <c r="T30" s="11" t="str">
        <f>[26]Dezembro!$E$23</f>
        <v>*</v>
      </c>
      <c r="U30" s="11" t="str">
        <f>[26]Dezembro!$E$24</f>
        <v>*</v>
      </c>
      <c r="V30" s="11" t="str">
        <f>[26]Dezembro!$E$25</f>
        <v>*</v>
      </c>
      <c r="W30" s="11" t="str">
        <f>[26]Dezembro!$E$26</f>
        <v>*</v>
      </c>
      <c r="X30" s="11" t="str">
        <f>[26]Dezembro!$E$27</f>
        <v>*</v>
      </c>
      <c r="Y30" s="11" t="str">
        <f>[26]Dezembro!$E$28</f>
        <v>*</v>
      </c>
      <c r="Z30" s="11" t="str">
        <f>[26]Dezembro!$E$29</f>
        <v>*</v>
      </c>
      <c r="AA30" s="11" t="str">
        <f>[26]Dezembro!$E$30</f>
        <v>*</v>
      </c>
      <c r="AB30" s="11" t="str">
        <f>[26]Dezembro!$E$31</f>
        <v>*</v>
      </c>
      <c r="AC30" s="11" t="str">
        <f>[26]Dezembro!$E$32</f>
        <v>*</v>
      </c>
      <c r="AD30" s="11" t="str">
        <f>[26]Dezembro!$E$33</f>
        <v>*</v>
      </c>
      <c r="AE30" s="11" t="str">
        <f>[26]Dezembro!$E$34</f>
        <v>*</v>
      </c>
      <c r="AF30" s="11" t="str">
        <f>[26]Dezembro!$E$35</f>
        <v>*</v>
      </c>
      <c r="AG30" s="93" t="s">
        <v>226</v>
      </c>
      <c r="AJ30" t="s">
        <v>47</v>
      </c>
      <c r="AK30" s="12" t="s">
        <v>47</v>
      </c>
    </row>
    <row r="31" spans="1:38" x14ac:dyDescent="0.2">
      <c r="A31" s="58" t="s">
        <v>172</v>
      </c>
      <c r="B31" s="11">
        <f>[27]Dezembro!$E$5</f>
        <v>73.4375</v>
      </c>
      <c r="C31" s="11">
        <f>[27]Dezembro!$E$6</f>
        <v>65.529411764705884</v>
      </c>
      <c r="D31" s="11">
        <f>[27]Dezembro!$E$7</f>
        <v>84</v>
      </c>
      <c r="E31" s="11">
        <f>[27]Dezembro!$E$8</f>
        <v>87.666666666666671</v>
      </c>
      <c r="F31" s="11">
        <f>[27]Dezembro!$E$9</f>
        <v>88.8125</v>
      </c>
      <c r="G31" s="11">
        <f>[27]Dezembro!$E$10</f>
        <v>88.928571428571431</v>
      </c>
      <c r="H31" s="11">
        <f>[27]Dezembro!$E$11</f>
        <v>82</v>
      </c>
      <c r="I31" s="11">
        <f>[27]Dezembro!$E$12</f>
        <v>58.5625</v>
      </c>
      <c r="J31" s="11">
        <f>[27]Dezembro!$E$13</f>
        <v>50</v>
      </c>
      <c r="K31" s="11">
        <f>[27]Dezembro!$E$14</f>
        <v>50.176470588235297</v>
      </c>
      <c r="L31" s="11">
        <f>[27]Dezembro!$E$15</f>
        <v>66.1875</v>
      </c>
      <c r="M31" s="11">
        <f>[27]Dezembro!$E$16</f>
        <v>67.75</v>
      </c>
      <c r="N31" s="11">
        <f>[27]Dezembro!$E$17</f>
        <v>68.1875</v>
      </c>
      <c r="O31" s="11">
        <f>[27]Dezembro!$E$18</f>
        <v>85.666666666666671</v>
      </c>
      <c r="P31" s="11">
        <f>[27]Dezembro!$E$19</f>
        <v>74.13333333333334</v>
      </c>
      <c r="Q31" s="11">
        <f>[27]Dezembro!$E$20</f>
        <v>85.75</v>
      </c>
      <c r="R31" s="11">
        <f>[27]Dezembro!$E$21</f>
        <v>91.333333333333329</v>
      </c>
      <c r="S31" s="11">
        <f>[27]Dezembro!$E$22</f>
        <v>83.5</v>
      </c>
      <c r="T31" s="11">
        <f>[27]Dezembro!$E$23</f>
        <v>73.266666666666666</v>
      </c>
      <c r="U31" s="11">
        <f>[27]Dezembro!$E$24</f>
        <v>75</v>
      </c>
      <c r="V31" s="11">
        <f>[27]Dezembro!$E$25</f>
        <v>88.5</v>
      </c>
      <c r="W31" s="11">
        <f>[27]Dezembro!$E$26</f>
        <v>65.785714285714292</v>
      </c>
      <c r="X31" s="11">
        <f>[27]Dezembro!$E$27</f>
        <v>67.875</v>
      </c>
      <c r="Y31" s="11">
        <f>[27]Dezembro!$E$28</f>
        <v>77.3125</v>
      </c>
      <c r="Z31" s="11">
        <f>[27]Dezembro!$E$29</f>
        <v>70</v>
      </c>
      <c r="AA31" s="11">
        <f>[27]Dezembro!$E$30</f>
        <v>65.8125</v>
      </c>
      <c r="AB31" s="11">
        <f>[27]Dezembro!$E$31</f>
        <v>68.0625</v>
      </c>
      <c r="AC31" s="11">
        <f>[27]Dezembro!$E$32</f>
        <v>72.3125</v>
      </c>
      <c r="AD31" s="11">
        <f>[27]Dezembro!$E$33</f>
        <v>84.3125</v>
      </c>
      <c r="AE31" s="11">
        <f>[27]Dezembro!$E$34</f>
        <v>71.666666666666671</v>
      </c>
      <c r="AF31" s="11">
        <f>[27]Dezembro!$E$35</f>
        <v>82.0625</v>
      </c>
      <c r="AG31" s="93">
        <f t="shared" si="6"/>
        <v>74.631967787114831</v>
      </c>
      <c r="AH31" s="12" t="s">
        <v>47</v>
      </c>
      <c r="AJ31" t="s">
        <v>47</v>
      </c>
    </row>
    <row r="32" spans="1:38" x14ac:dyDescent="0.2">
      <c r="A32" s="58" t="s">
        <v>11</v>
      </c>
      <c r="B32" s="11" t="str">
        <f>[28]Dezembro!$E$5</f>
        <v>*</v>
      </c>
      <c r="C32" s="11" t="str">
        <f>[28]Dezembro!$E$6</f>
        <v>*</v>
      </c>
      <c r="D32" s="11" t="str">
        <f>[28]Dezembro!$E$7</f>
        <v>*</v>
      </c>
      <c r="E32" s="11" t="str">
        <f>[28]Dezembro!$E$8</f>
        <v>*</v>
      </c>
      <c r="F32" s="11" t="str">
        <f>[28]Dezembro!$E$9</f>
        <v>*</v>
      </c>
      <c r="G32" s="11" t="str">
        <f>[28]Dezembro!$E$10</f>
        <v>*</v>
      </c>
      <c r="H32" s="11" t="str">
        <f>[28]Dezembro!$E$11</f>
        <v>*</v>
      </c>
      <c r="I32" s="11" t="str">
        <f>[28]Dezembro!$E$12</f>
        <v>*</v>
      </c>
      <c r="J32" s="11" t="str">
        <f>[28]Dezembro!$E$13</f>
        <v>*</v>
      </c>
      <c r="K32" s="11" t="str">
        <f>[28]Dezembro!$E$14</f>
        <v>*</v>
      </c>
      <c r="L32" s="11" t="str">
        <f>[28]Dezembro!$E$15</f>
        <v>*</v>
      </c>
      <c r="M32" s="11" t="str">
        <f>[28]Dezembro!$E$16</f>
        <v>*</v>
      </c>
      <c r="N32" s="11" t="str">
        <f>[28]Dezembro!$E$17</f>
        <v>*</v>
      </c>
      <c r="O32" s="11" t="str">
        <f>[28]Dezembro!$E$18</f>
        <v>*</v>
      </c>
      <c r="P32" s="11" t="str">
        <f>[28]Dezembro!$E$19</f>
        <v>*</v>
      </c>
      <c r="Q32" s="11" t="str">
        <f>[28]Dezembro!$E$20</f>
        <v>*</v>
      </c>
      <c r="R32" s="11" t="str">
        <f>[28]Dezembro!$E$21</f>
        <v>*</v>
      </c>
      <c r="S32" s="11" t="str">
        <f>[28]Dezembro!$E$22</f>
        <v>*</v>
      </c>
      <c r="T32" s="11" t="str">
        <f>[28]Dezembro!$E$23</f>
        <v>*</v>
      </c>
      <c r="U32" s="11" t="str">
        <f>[28]Dezembro!$E$24</f>
        <v>*</v>
      </c>
      <c r="V32" s="11" t="str">
        <f>[28]Dezembro!$E$25</f>
        <v>*</v>
      </c>
      <c r="W32" s="11" t="str">
        <f>[28]Dezembro!$E$26</f>
        <v>*</v>
      </c>
      <c r="X32" s="11" t="str">
        <f>[28]Dezembro!$E$27</f>
        <v>*</v>
      </c>
      <c r="Y32" s="11" t="str">
        <f>[28]Dezembro!$E$28</f>
        <v>*</v>
      </c>
      <c r="Z32" s="11" t="str">
        <f>[28]Dezembro!$E$29</f>
        <v>*</v>
      </c>
      <c r="AA32" s="11" t="str">
        <f>[28]Dezembro!$E$30</f>
        <v>*</v>
      </c>
      <c r="AB32" s="11" t="str">
        <f>[28]Dezembro!$E$31</f>
        <v>*</v>
      </c>
      <c r="AC32" s="11" t="str">
        <f>[28]Dezembro!$E$32</f>
        <v>*</v>
      </c>
      <c r="AD32" s="11" t="str">
        <f>[28]Dezembro!$E$33</f>
        <v>*</v>
      </c>
      <c r="AE32" s="11" t="str">
        <f>[28]Dezembro!$E$34</f>
        <v>*</v>
      </c>
      <c r="AF32" s="11" t="str">
        <f>[28]Dezembro!$E$35</f>
        <v>*</v>
      </c>
      <c r="AG32" s="93" t="s">
        <v>226</v>
      </c>
      <c r="AK32" t="s">
        <v>47</v>
      </c>
      <c r="AL32" s="12" t="s">
        <v>47</v>
      </c>
    </row>
    <row r="33" spans="1:38" s="5" customFormat="1" x14ac:dyDescent="0.2">
      <c r="A33" s="58" t="s">
        <v>12</v>
      </c>
      <c r="B33" s="11" t="str">
        <f>[29]Dezembro!$E$5</f>
        <v>*</v>
      </c>
      <c r="C33" s="11" t="str">
        <f>[29]Dezembro!$E$6</f>
        <v>*</v>
      </c>
      <c r="D33" s="11" t="str">
        <f>[29]Dezembro!$E$7</f>
        <v>*</v>
      </c>
      <c r="E33" s="11">
        <f>[29]Dezembro!$E$8</f>
        <v>64.181818181818187</v>
      </c>
      <c r="F33" s="11">
        <f>[29]Dezembro!$E$9</f>
        <v>85.818181818181813</v>
      </c>
      <c r="G33" s="11">
        <f>[29]Dezembro!$E$10</f>
        <v>79.478260869565219</v>
      </c>
      <c r="H33" s="11">
        <f>[29]Dezembro!$E$11</f>
        <v>66.708333333333329</v>
      </c>
      <c r="I33" s="11">
        <f>[29]Dezembro!$E$12</f>
        <v>65.791666666666671</v>
      </c>
      <c r="J33" s="11">
        <f>[29]Dezembro!$E$13</f>
        <v>66</v>
      </c>
      <c r="K33" s="11" t="str">
        <f>[29]Dezembro!$E$14</f>
        <v>*</v>
      </c>
      <c r="L33" s="11" t="str">
        <f>[29]Dezembro!$E$15</f>
        <v>*</v>
      </c>
      <c r="M33" s="11" t="str">
        <f>[29]Dezembro!$E$16</f>
        <v>*</v>
      </c>
      <c r="N33" s="11" t="str">
        <f>[29]Dezembro!$E$17</f>
        <v>*</v>
      </c>
      <c r="O33" s="11" t="str">
        <f>[29]Dezembro!$E$18</f>
        <v>*</v>
      </c>
      <c r="P33" s="11" t="str">
        <f>[29]Dezembro!$E$19</f>
        <v>*</v>
      </c>
      <c r="Q33" s="11" t="str">
        <f>[29]Dezembro!$E$20</f>
        <v>*</v>
      </c>
      <c r="R33" s="11" t="str">
        <f>[29]Dezembro!$E$21</f>
        <v>*</v>
      </c>
      <c r="S33" s="11" t="str">
        <f>[29]Dezembro!$E$22</f>
        <v>*</v>
      </c>
      <c r="T33" s="11" t="str">
        <f>[29]Dezembro!$E$23</f>
        <v>*</v>
      </c>
      <c r="U33" s="11" t="str">
        <f>[29]Dezembro!$E$24</f>
        <v>*</v>
      </c>
      <c r="V33" s="11" t="str">
        <f>[29]Dezembro!$E$25</f>
        <v>*</v>
      </c>
      <c r="W33" s="11" t="str">
        <f>[29]Dezembro!$E$26</f>
        <v>*</v>
      </c>
      <c r="X33" s="11" t="str">
        <f>[29]Dezembro!$E$27</f>
        <v>*</v>
      </c>
      <c r="Y33" s="11" t="str">
        <f>[29]Dezembro!$E$28</f>
        <v>*</v>
      </c>
      <c r="Z33" s="11" t="str">
        <f>[29]Dezembro!$E$29</f>
        <v>*</v>
      </c>
      <c r="AA33" s="11" t="str">
        <f>[29]Dezembro!$E$30</f>
        <v>*</v>
      </c>
      <c r="AB33" s="11" t="str">
        <f>[29]Dezembro!$E$31</f>
        <v>*</v>
      </c>
      <c r="AC33" s="11" t="str">
        <f>[29]Dezembro!$E$32</f>
        <v>*</v>
      </c>
      <c r="AD33" s="11" t="str">
        <f>[29]Dezembro!$E$33</f>
        <v>*</v>
      </c>
      <c r="AE33" s="11">
        <f>[29]Dezembro!$E$34</f>
        <v>69.2</v>
      </c>
      <c r="AF33" s="11">
        <f>[29]Dezembro!$E$35</f>
        <v>81.25</v>
      </c>
      <c r="AG33" s="93">
        <f t="shared" ref="AG33:AG35" si="7">AVERAGE(B33:AF33)</f>
        <v>72.303532608695662</v>
      </c>
    </row>
    <row r="34" spans="1:38" x14ac:dyDescent="0.2">
      <c r="A34" s="58" t="s">
        <v>13</v>
      </c>
      <c r="B34" s="11" t="str">
        <f>[30]Dezembro!$E$5</f>
        <v>*</v>
      </c>
      <c r="C34" s="11" t="str">
        <f>[30]Dezembro!$E$6</f>
        <v>*</v>
      </c>
      <c r="D34" s="11" t="str">
        <f>[30]Dezembro!$E$7</f>
        <v>*</v>
      </c>
      <c r="E34" s="11" t="str">
        <f>[30]Dezembro!$E$8</f>
        <v>*</v>
      </c>
      <c r="F34" s="11" t="str">
        <f>[30]Dezembro!$E$9</f>
        <v>*</v>
      </c>
      <c r="G34" s="11" t="str">
        <f>[30]Dezembro!$E$10</f>
        <v>*</v>
      </c>
      <c r="H34" s="11" t="str">
        <f>[30]Dezembro!$E$11</f>
        <v>*</v>
      </c>
      <c r="I34" s="11" t="str">
        <f>[30]Dezembro!$E$12</f>
        <v>*</v>
      </c>
      <c r="J34" s="11" t="str">
        <f>[30]Dezembro!$E$13</f>
        <v>*</v>
      </c>
      <c r="K34" s="11" t="str">
        <f>[30]Dezembro!$E$14</f>
        <v>*</v>
      </c>
      <c r="L34" s="11" t="str">
        <f>[30]Dezembro!$E$15</f>
        <v>*</v>
      </c>
      <c r="M34" s="11" t="str">
        <f>[30]Dezembro!$E$16</f>
        <v>*</v>
      </c>
      <c r="N34" s="11" t="str">
        <f>[30]Dezembro!$E$17</f>
        <v>*</v>
      </c>
      <c r="O34" s="11" t="str">
        <f>[30]Dezembro!$E$18</f>
        <v>*</v>
      </c>
      <c r="P34" s="11" t="str">
        <f>[30]Dezembro!$E$19</f>
        <v>*</v>
      </c>
      <c r="Q34" s="11" t="str">
        <f>[30]Dezembro!$E$20</f>
        <v>*</v>
      </c>
      <c r="R34" s="11" t="str">
        <f>[30]Dezembro!$E$21</f>
        <v>*</v>
      </c>
      <c r="S34" s="11" t="str">
        <f>[30]Dezembro!$E$22</f>
        <v>*</v>
      </c>
      <c r="T34" s="11" t="str">
        <f>[30]Dezembro!$E$23</f>
        <v>*</v>
      </c>
      <c r="U34" s="11" t="str">
        <f>[30]Dezembro!$E$24</f>
        <v>*</v>
      </c>
      <c r="V34" s="11" t="str">
        <f>[30]Dezembro!$E$25</f>
        <v>*</v>
      </c>
      <c r="W34" s="11" t="str">
        <f>[30]Dezembro!$E$26</f>
        <v>*</v>
      </c>
      <c r="X34" s="11" t="str">
        <f>[30]Dezembro!$E$27</f>
        <v>*</v>
      </c>
      <c r="Y34" s="11" t="str">
        <f>[30]Dezembro!$E$28</f>
        <v>*</v>
      </c>
      <c r="Z34" s="11" t="str">
        <f>[30]Dezembro!$E$29</f>
        <v>*</v>
      </c>
      <c r="AA34" s="11" t="str">
        <f>[30]Dezembro!$E$30</f>
        <v>*</v>
      </c>
      <c r="AB34" s="11" t="str">
        <f>[30]Dezembro!$E$31</f>
        <v>*</v>
      </c>
      <c r="AC34" s="11" t="str">
        <f>[30]Dezembro!$E$32</f>
        <v>*</v>
      </c>
      <c r="AD34" s="11" t="str">
        <f>[30]Dezembro!$E$33</f>
        <v>*</v>
      </c>
      <c r="AE34" s="11" t="str">
        <f>[30]Dezembro!$E$34</f>
        <v>*</v>
      </c>
      <c r="AF34" s="11" t="str">
        <f>[30]Dezembro!$E$35</f>
        <v>*</v>
      </c>
      <c r="AG34" s="93" t="s">
        <v>226</v>
      </c>
      <c r="AJ34" t="s">
        <v>47</v>
      </c>
    </row>
    <row r="35" spans="1:38" x14ac:dyDescent="0.2">
      <c r="A35" s="58" t="s">
        <v>173</v>
      </c>
      <c r="B35" s="11">
        <f>[31]Dezembro!$E$5</f>
        <v>63.470588235294116</v>
      </c>
      <c r="C35" s="11">
        <f>[31]Dezembro!$E$6</f>
        <v>71.545454545454547</v>
      </c>
      <c r="D35" s="11">
        <f>[31]Dezembro!$E$7</f>
        <v>61.857142857142854</v>
      </c>
      <c r="E35" s="11">
        <f>[31]Dezembro!$E$8</f>
        <v>75.666666666666671</v>
      </c>
      <c r="F35" s="11">
        <f>[31]Dezembro!$E$9</f>
        <v>81.5</v>
      </c>
      <c r="G35" s="11">
        <f>[31]Dezembro!$E$10</f>
        <v>82.307692307692307</v>
      </c>
      <c r="H35" s="11">
        <f>[31]Dezembro!$E$11</f>
        <v>88.444444444444443</v>
      </c>
      <c r="I35" s="11">
        <f>[31]Dezembro!$E$12</f>
        <v>77.727272727272734</v>
      </c>
      <c r="J35" s="11">
        <f>[31]Dezembro!$E$13</f>
        <v>58.25</v>
      </c>
      <c r="K35" s="11">
        <f>[31]Dezembro!$E$14</f>
        <v>48.928571428571431</v>
      </c>
      <c r="L35" s="11">
        <f>[31]Dezembro!$E$15</f>
        <v>58.06666666666667</v>
      </c>
      <c r="M35" s="11">
        <f>[31]Dezembro!$E$16</f>
        <v>63.357142857142854</v>
      </c>
      <c r="N35" s="11">
        <f>[31]Dezembro!$E$17</f>
        <v>64</v>
      </c>
      <c r="O35" s="11">
        <f>[31]Dezembro!$E$18</f>
        <v>78.066666666666663</v>
      </c>
      <c r="P35" s="11">
        <f>[31]Dezembro!$E$19</f>
        <v>73.5</v>
      </c>
      <c r="Q35" s="11">
        <f>[31]Dezembro!$E$20</f>
        <v>67.7</v>
      </c>
      <c r="R35" s="11">
        <f>[31]Dezembro!$E$21</f>
        <v>68</v>
      </c>
      <c r="S35" s="11">
        <f>[31]Dezembro!$E$22</f>
        <v>63.5</v>
      </c>
      <c r="T35" s="11">
        <f>[31]Dezembro!$E$23</f>
        <v>65.599999999999994</v>
      </c>
      <c r="U35" s="11">
        <f>[31]Dezembro!$E$24</f>
        <v>57.416666666666664</v>
      </c>
      <c r="V35" s="11">
        <f>[31]Dezembro!$E$25</f>
        <v>72</v>
      </c>
      <c r="W35" s="11">
        <f>[31]Dezembro!$E$26</f>
        <v>76.84615384615384</v>
      </c>
      <c r="X35" s="11">
        <f>[31]Dezembro!$E$27</f>
        <v>71.5</v>
      </c>
      <c r="Y35" s="11">
        <f>[31]Dezembro!$E$28</f>
        <v>67.384615384615387</v>
      </c>
      <c r="Z35" s="11">
        <f>[31]Dezembro!$E$29</f>
        <v>58.75</v>
      </c>
      <c r="AA35" s="11">
        <f>[31]Dezembro!$E$30</f>
        <v>58.18181818181818</v>
      </c>
      <c r="AB35" s="11">
        <f>[31]Dezembro!$E$31</f>
        <v>62.714285714285715</v>
      </c>
      <c r="AC35" s="11">
        <f>[31]Dezembro!$E$32</f>
        <v>72.928571428571431</v>
      </c>
      <c r="AD35" s="11">
        <f>[31]Dezembro!$E$33</f>
        <v>79.333333333333329</v>
      </c>
      <c r="AE35" s="11">
        <f>[31]Dezembro!$E$34</f>
        <v>73.642857142857139</v>
      </c>
      <c r="AF35" s="11">
        <f>[31]Dezembro!$E$35</f>
        <v>75.833333333333329</v>
      </c>
      <c r="AG35" s="93">
        <f t="shared" si="7"/>
        <v>68.96838530434357</v>
      </c>
      <c r="AK35" t="s">
        <v>47</v>
      </c>
    </row>
    <row r="36" spans="1:38" x14ac:dyDescent="0.2">
      <c r="A36" s="58" t="s">
        <v>144</v>
      </c>
      <c r="B36" s="11" t="str">
        <f>[32]Dezembro!$E$5</f>
        <v>*</v>
      </c>
      <c r="C36" s="11" t="str">
        <f>[32]Dezembro!$E$6</f>
        <v>*</v>
      </c>
      <c r="D36" s="11" t="str">
        <f>[32]Dezembro!$E$7</f>
        <v>*</v>
      </c>
      <c r="E36" s="11" t="str">
        <f>[32]Dezembro!$E$8</f>
        <v>*</v>
      </c>
      <c r="F36" s="11" t="str">
        <f>[32]Dezembro!$E$9</f>
        <v>*</v>
      </c>
      <c r="G36" s="11" t="str">
        <f>[32]Dezembro!$E$10</f>
        <v>*</v>
      </c>
      <c r="H36" s="11" t="str">
        <f>[32]Dezembro!$E$11</f>
        <v>*</v>
      </c>
      <c r="I36" s="11" t="str">
        <f>[32]Dezembro!$E$12</f>
        <v>*</v>
      </c>
      <c r="J36" s="11" t="str">
        <f>[32]Dezembro!$E$13</f>
        <v>*</v>
      </c>
      <c r="K36" s="11" t="str">
        <f>[32]Dezembro!$E$14</f>
        <v>*</v>
      </c>
      <c r="L36" s="11" t="str">
        <f>[32]Dezembro!$E$15</f>
        <v>*</v>
      </c>
      <c r="M36" s="11" t="str">
        <f>[32]Dezembro!$E$16</f>
        <v>*</v>
      </c>
      <c r="N36" s="11" t="str">
        <f>[32]Dezembro!$E$17</f>
        <v>*</v>
      </c>
      <c r="O36" s="11" t="str">
        <f>[32]Dezembro!$E$18</f>
        <v>*</v>
      </c>
      <c r="P36" s="11" t="str">
        <f>[32]Dezembro!$E$19</f>
        <v>*</v>
      </c>
      <c r="Q36" s="11" t="str">
        <f>[32]Dezembro!$E$20</f>
        <v>*</v>
      </c>
      <c r="R36" s="11" t="str">
        <f>[32]Dezembro!$E$21</f>
        <v>*</v>
      </c>
      <c r="S36" s="11" t="str">
        <f>[32]Dezembro!$E$22</f>
        <v>*</v>
      </c>
      <c r="T36" s="11" t="str">
        <f>[32]Dezembro!$E$23</f>
        <v>*</v>
      </c>
      <c r="U36" s="11" t="str">
        <f>[32]Dezembro!$E$24</f>
        <v>*</v>
      </c>
      <c r="V36" s="11" t="str">
        <f>[32]Dezembro!$E$25</f>
        <v>*</v>
      </c>
      <c r="W36" s="11" t="str">
        <f>[32]Dezembro!$E$26</f>
        <v>*</v>
      </c>
      <c r="X36" s="11" t="str">
        <f>[32]Dezembro!$E$27</f>
        <v>*</v>
      </c>
      <c r="Y36" s="11" t="str">
        <f>[32]Dezembro!$E$28</f>
        <v>*</v>
      </c>
      <c r="Z36" s="11" t="str">
        <f>[32]Dezembro!$E$29</f>
        <v>*</v>
      </c>
      <c r="AA36" s="11" t="str">
        <f>[32]Dezembro!$E$30</f>
        <v>*</v>
      </c>
      <c r="AB36" s="11" t="str">
        <f>[32]Dezembro!$E$31</f>
        <v>*</v>
      </c>
      <c r="AC36" s="11" t="str">
        <f>[32]Dezembro!$E$32</f>
        <v>*</v>
      </c>
      <c r="AD36" s="11" t="str">
        <f>[32]Dezembro!$E$33</f>
        <v>*</v>
      </c>
      <c r="AE36" s="11" t="str">
        <f>[32]Dezembro!$E$34</f>
        <v>*</v>
      </c>
      <c r="AF36" s="11" t="str">
        <f>[32]Dezembro!$E$35</f>
        <v>*</v>
      </c>
      <c r="AG36" s="93" t="s">
        <v>226</v>
      </c>
      <c r="AK36" t="s">
        <v>47</v>
      </c>
    </row>
    <row r="37" spans="1:38" x14ac:dyDescent="0.2">
      <c r="A37" s="58" t="s">
        <v>14</v>
      </c>
      <c r="B37" s="11" t="str">
        <f>[33]Dezembro!$E$5</f>
        <v>*</v>
      </c>
      <c r="C37" s="11" t="str">
        <f>[33]Dezembro!$E$6</f>
        <v>*</v>
      </c>
      <c r="D37" s="11" t="str">
        <f>[33]Dezembro!$E$7</f>
        <v>*</v>
      </c>
      <c r="E37" s="11" t="str">
        <f>[33]Dezembro!$E$8</f>
        <v>*</v>
      </c>
      <c r="F37" s="11" t="str">
        <f>[33]Dezembro!$E$9</f>
        <v>*</v>
      </c>
      <c r="G37" s="11" t="str">
        <f>[33]Dezembro!$E$10</f>
        <v>*</v>
      </c>
      <c r="H37" s="11" t="str">
        <f>[33]Dezembro!$E$11</f>
        <v>*</v>
      </c>
      <c r="I37" s="11" t="str">
        <f>[33]Dezembro!$E$12</f>
        <v>*</v>
      </c>
      <c r="J37" s="11" t="str">
        <f>[33]Dezembro!$E$13</f>
        <v>*</v>
      </c>
      <c r="K37" s="11" t="str">
        <f>[33]Dezembro!$E$14</f>
        <v>*</v>
      </c>
      <c r="L37" s="11" t="str">
        <f>[33]Dezembro!$E$15</f>
        <v>*</v>
      </c>
      <c r="M37" s="11" t="str">
        <f>[33]Dezembro!$E$16</f>
        <v>*</v>
      </c>
      <c r="N37" s="11" t="str">
        <f>[33]Dezembro!$E$17</f>
        <v>*</v>
      </c>
      <c r="O37" s="11" t="str">
        <f>[33]Dezembro!$E$18</f>
        <v>*</v>
      </c>
      <c r="P37" s="11" t="str">
        <f>[33]Dezembro!$E$19</f>
        <v>*</v>
      </c>
      <c r="Q37" s="11" t="str">
        <f>[33]Dezembro!$E$20</f>
        <v>*</v>
      </c>
      <c r="R37" s="11" t="str">
        <f>[33]Dezembro!$E$21</f>
        <v>*</v>
      </c>
      <c r="S37" s="11" t="str">
        <f>[33]Dezembro!$E$22</f>
        <v>*</v>
      </c>
      <c r="T37" s="11" t="str">
        <f>[33]Dezembro!$E$23</f>
        <v>*</v>
      </c>
      <c r="U37" s="11" t="str">
        <f>[33]Dezembro!$E$24</f>
        <v>*</v>
      </c>
      <c r="V37" s="11" t="str">
        <f>[33]Dezembro!$E$25</f>
        <v>*</v>
      </c>
      <c r="W37" s="11" t="str">
        <f>[33]Dezembro!$E$26</f>
        <v>*</v>
      </c>
      <c r="X37" s="11" t="str">
        <f>[33]Dezembro!$E$27</f>
        <v>*</v>
      </c>
      <c r="Y37" s="11" t="str">
        <f>[33]Dezembro!$E$28</f>
        <v>*</v>
      </c>
      <c r="Z37" s="11" t="str">
        <f>[33]Dezembro!$E$29</f>
        <v>*</v>
      </c>
      <c r="AA37" s="11" t="str">
        <f>[33]Dezembro!$E$30</f>
        <v>*</v>
      </c>
      <c r="AB37" s="11" t="str">
        <f>[33]Dezembro!$E$31</f>
        <v>*</v>
      </c>
      <c r="AC37" s="11" t="str">
        <f>[33]Dezembro!$E$32</f>
        <v>*</v>
      </c>
      <c r="AD37" s="11" t="str">
        <f>[33]Dezembro!$E$33</f>
        <v>*</v>
      </c>
      <c r="AE37" s="11" t="str">
        <f>[33]Dezembro!$E$34</f>
        <v>*</v>
      </c>
      <c r="AF37" s="11" t="str">
        <f>[33]Dezembro!$E$35</f>
        <v>*</v>
      </c>
      <c r="AG37" s="93" t="s">
        <v>226</v>
      </c>
      <c r="AI37" t="s">
        <v>47</v>
      </c>
      <c r="AK37" t="s">
        <v>47</v>
      </c>
      <c r="AL37" s="12" t="s">
        <v>47</v>
      </c>
    </row>
    <row r="38" spans="1:38" x14ac:dyDescent="0.2">
      <c r="A38" s="58" t="s">
        <v>174</v>
      </c>
      <c r="B38" s="11">
        <f>[34]Dezembro!$E$5</f>
        <v>75.3</v>
      </c>
      <c r="C38" s="11">
        <f>[34]Dezembro!$E$6</f>
        <v>78.785714285714292</v>
      </c>
      <c r="D38" s="11">
        <f>[34]Dezembro!$E$7</f>
        <v>87.75</v>
      </c>
      <c r="E38" s="11">
        <f>[34]Dezembro!$E$8</f>
        <v>81.833333333333329</v>
      </c>
      <c r="F38" s="11">
        <f>[34]Dezembro!$E$9</f>
        <v>85.111111111111114</v>
      </c>
      <c r="G38" s="11">
        <f>[34]Dezembro!$E$10</f>
        <v>87.230769230769226</v>
      </c>
      <c r="H38" s="11">
        <f>[34]Dezembro!$E$11</f>
        <v>82.181818181818187</v>
      </c>
      <c r="I38" s="11">
        <f>[34]Dezembro!$E$12</f>
        <v>82.090909090909093</v>
      </c>
      <c r="J38" s="11">
        <f>[34]Dezembro!$E$13</f>
        <v>78.615384615384613</v>
      </c>
      <c r="K38" s="11">
        <f>[34]Dezembro!$E$14</f>
        <v>85.235294117647058</v>
      </c>
      <c r="L38" s="11">
        <f>[34]Dezembro!$E$15</f>
        <v>86.214285714285708</v>
      </c>
      <c r="M38" s="11">
        <f>[34]Dezembro!$E$16</f>
        <v>85.307692307692307</v>
      </c>
      <c r="N38" s="11">
        <f>[34]Dezembro!$E$17</f>
        <v>85.75</v>
      </c>
      <c r="O38" s="11">
        <f>[34]Dezembro!$E$18</f>
        <v>83.538461538461533</v>
      </c>
      <c r="P38" s="11">
        <f>[34]Dezembro!$E$19</f>
        <v>88.4</v>
      </c>
      <c r="Q38" s="11">
        <f>[34]Dezembro!$E$20</f>
        <v>90.25</v>
      </c>
      <c r="R38" s="11">
        <f>[34]Dezembro!$E$21</f>
        <v>80.909090909090907</v>
      </c>
      <c r="S38" s="11">
        <f>[34]Dezembro!$E$22</f>
        <v>79.454545454545453</v>
      </c>
      <c r="T38" s="11">
        <f>[34]Dezembro!$E$23</f>
        <v>79.416666666666671</v>
      </c>
      <c r="U38" s="11">
        <f>[34]Dezembro!$E$24</f>
        <v>85.1</v>
      </c>
      <c r="V38" s="11">
        <f>[34]Dezembro!$E$25</f>
        <v>77.833333333333329</v>
      </c>
      <c r="W38" s="11">
        <f>[34]Dezembro!$E$26</f>
        <v>85.75</v>
      </c>
      <c r="X38" s="11">
        <f>[34]Dezembro!$E$27</f>
        <v>87.416666666666671</v>
      </c>
      <c r="Y38" s="11">
        <f>[34]Dezembro!$E$28</f>
        <v>81.583333333333329</v>
      </c>
      <c r="Z38" s="11">
        <f>[34]Dezembro!$E$29</f>
        <v>82</v>
      </c>
      <c r="AA38" s="11">
        <f>[34]Dezembro!$E$30</f>
        <v>86.75</v>
      </c>
      <c r="AB38" s="11">
        <f>[34]Dezembro!$E$31</f>
        <v>80.666666666666671</v>
      </c>
      <c r="AC38" s="11">
        <f>[34]Dezembro!$E$32</f>
        <v>86.6875</v>
      </c>
      <c r="AD38" s="11">
        <f>[34]Dezembro!$E$33</f>
        <v>82.833333333333329</v>
      </c>
      <c r="AE38" s="11">
        <f>[34]Dezembro!$E$34</f>
        <v>84.833333333333329</v>
      </c>
      <c r="AF38" s="11">
        <f>[34]Dezembro!$E$35</f>
        <v>88.769230769230774</v>
      </c>
      <c r="AG38" s="93">
        <f t="shared" ref="AG38" si="8">AVERAGE(B38:AF38)</f>
        <v>83.664466903010563</v>
      </c>
      <c r="AI38" t="s">
        <v>47</v>
      </c>
      <c r="AJ38" t="s">
        <v>47</v>
      </c>
    </row>
    <row r="39" spans="1:38" x14ac:dyDescent="0.2">
      <c r="A39" s="58" t="s">
        <v>15</v>
      </c>
      <c r="B39" s="11">
        <f>[35]Dezembro!$E$5</f>
        <v>72.541666666666671</v>
      </c>
      <c r="C39" s="11">
        <f>[35]Dezembro!$E$6</f>
        <v>68.041666666666671</v>
      </c>
      <c r="D39" s="11">
        <f>[35]Dezembro!$E$7</f>
        <v>74.625</v>
      </c>
      <c r="E39" s="11">
        <f>[35]Dezembro!$E$8</f>
        <v>86.375</v>
      </c>
      <c r="F39" s="11">
        <f>[35]Dezembro!$E$9</f>
        <v>90.666666666666671</v>
      </c>
      <c r="G39" s="11">
        <f>[35]Dezembro!$E$10</f>
        <v>84.583333333333329</v>
      </c>
      <c r="H39" s="11">
        <f>[35]Dezembro!$E$11</f>
        <v>73.291666666666671</v>
      </c>
      <c r="I39" s="11">
        <f>[35]Dezembro!$E$12</f>
        <v>51.458333333333336</v>
      </c>
      <c r="J39" s="11">
        <f>[35]Dezembro!$E$13</f>
        <v>37.083333333333336</v>
      </c>
      <c r="K39" s="11">
        <f>[35]Dezembro!$E$14</f>
        <v>41.375</v>
      </c>
      <c r="L39" s="11">
        <f>[35]Dezembro!$E$15</f>
        <v>56.041666666666664</v>
      </c>
      <c r="M39" s="11">
        <f>[35]Dezembro!$E$16</f>
        <v>64.708333333333329</v>
      </c>
      <c r="N39" s="11">
        <f>[35]Dezembro!$E$17</f>
        <v>64.416666666666671</v>
      </c>
      <c r="O39" s="11">
        <f>[35]Dezembro!$E$18</f>
        <v>83.666666666666671</v>
      </c>
      <c r="P39" s="11">
        <f>[35]Dezembro!$E$19</f>
        <v>77.291666666666671</v>
      </c>
      <c r="Q39" s="11">
        <f>[35]Dezembro!$E$20</f>
        <v>80.708333333333329</v>
      </c>
      <c r="R39" s="11">
        <f>[35]Dezembro!$E$21</f>
        <v>84.916666666666671</v>
      </c>
      <c r="S39" s="11">
        <f>[35]Dezembro!$E$22</f>
        <v>79.041666666666671</v>
      </c>
      <c r="T39" s="11">
        <f>[35]Dezembro!$E$23</f>
        <v>68.25</v>
      </c>
      <c r="U39" s="11">
        <f>[35]Dezembro!$E$24</f>
        <v>61.916666666666664</v>
      </c>
      <c r="V39" s="11">
        <f>[35]Dezembro!$E$25</f>
        <v>87.166666666666671</v>
      </c>
      <c r="W39" s="11">
        <f>[35]Dezembro!$E$26</f>
        <v>73.041666666666671</v>
      </c>
      <c r="X39" s="11">
        <f>[35]Dezembro!$E$27</f>
        <v>62.583333333333336</v>
      </c>
      <c r="Y39" s="11">
        <f>[35]Dezembro!$E$28</f>
        <v>74.083333333333329</v>
      </c>
      <c r="Z39" s="11">
        <f>[35]Dezembro!$E$29</f>
        <v>67.833333333333329</v>
      </c>
      <c r="AA39" s="11">
        <f>[35]Dezembro!$E$30</f>
        <v>60.791666666666664</v>
      </c>
      <c r="AB39" s="11">
        <f>[35]Dezembro!$E$31</f>
        <v>61.791666666666664</v>
      </c>
      <c r="AC39" s="11">
        <f>[35]Dezembro!$E$32</f>
        <v>69.708333333333329</v>
      </c>
      <c r="AD39" s="11">
        <f>[35]Dezembro!$E$33</f>
        <v>79.666666666666671</v>
      </c>
      <c r="AE39" s="11">
        <f>[35]Dezembro!$E$34</f>
        <v>76.791666666666671</v>
      </c>
      <c r="AF39" s="11">
        <f>[35]Dezembro!$E$35</f>
        <v>76.458333333333329</v>
      </c>
      <c r="AG39" s="93">
        <f t="shared" ref="AG39:AG41" si="9">AVERAGE(B39:AF39)</f>
        <v>70.674731182795711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 t="str">
        <f>[36]Dezembro!$E$5</f>
        <v>*</v>
      </c>
      <c r="C40" s="11" t="str">
        <f>[36]Dezembro!$E$6</f>
        <v>*</v>
      </c>
      <c r="D40" s="11" t="str">
        <f>[36]Dezembro!$E$7</f>
        <v>*</v>
      </c>
      <c r="E40" s="11">
        <f>[36]Dezembro!$E$8</f>
        <v>71.84615384615384</v>
      </c>
      <c r="F40" s="11">
        <f>[36]Dezembro!$E$9</f>
        <v>90.125</v>
      </c>
      <c r="G40" s="11">
        <f>[36]Dezembro!$E$10</f>
        <v>71.291666666666671</v>
      </c>
      <c r="H40" s="11">
        <f>[36]Dezembro!$E$11</f>
        <v>63.166666666666664</v>
      </c>
      <c r="I40" s="11">
        <f>[36]Dezembro!$E$12</f>
        <v>72.285714285714292</v>
      </c>
      <c r="J40" s="11" t="str">
        <f>[36]Dezembro!$E$13</f>
        <v>*</v>
      </c>
      <c r="K40" s="11" t="str">
        <f>[36]Dezembro!$E$14</f>
        <v>*</v>
      </c>
      <c r="L40" s="11" t="str">
        <f>[36]Dezembro!$E$15</f>
        <v>*</v>
      </c>
      <c r="M40" s="11" t="str">
        <f>[36]Dezembro!$E$16</f>
        <v>*</v>
      </c>
      <c r="N40" s="11" t="str">
        <f>[36]Dezembro!$E$17</f>
        <v>*</v>
      </c>
      <c r="O40" s="11" t="str">
        <f>[36]Dezembro!$E$18</f>
        <v>*</v>
      </c>
      <c r="P40" s="11">
        <f>[36]Dezembro!$E$19</f>
        <v>53.583333333333336</v>
      </c>
      <c r="Q40" s="11">
        <f>[36]Dezembro!$E$20</f>
        <v>71.458333333333329</v>
      </c>
      <c r="R40" s="11">
        <f>[36]Dezembro!$E$21</f>
        <v>77.5</v>
      </c>
      <c r="S40" s="11">
        <f>[36]Dezembro!$E$22</f>
        <v>76.571428571428569</v>
      </c>
      <c r="T40" s="11" t="str">
        <f>[36]Dezembro!$E$23</f>
        <v>*</v>
      </c>
      <c r="U40" s="11" t="str">
        <f>[36]Dezembro!$E$24</f>
        <v>*</v>
      </c>
      <c r="V40" s="11" t="str">
        <f>[36]Dezembro!$E$25</f>
        <v>*</v>
      </c>
      <c r="W40" s="11" t="str">
        <f>[36]Dezembro!$E$26</f>
        <v>*</v>
      </c>
      <c r="X40" s="11">
        <f>[36]Dezembro!$E$27</f>
        <v>41</v>
      </c>
      <c r="Y40" s="11">
        <f>[36]Dezembro!$E$28</f>
        <v>55.958333333333336</v>
      </c>
      <c r="Z40" s="11">
        <f>[36]Dezembro!$E$29</f>
        <v>54.208333333333336</v>
      </c>
      <c r="AA40" s="11">
        <f>[36]Dezembro!$E$30</f>
        <v>54.666666666666664</v>
      </c>
      <c r="AB40" s="11" t="str">
        <f>[36]Dezembro!$E$31</f>
        <v>*</v>
      </c>
      <c r="AC40" s="11" t="str">
        <f>[36]Dezembro!$E$32</f>
        <v>*</v>
      </c>
      <c r="AD40" s="11" t="str">
        <f>[36]Dezembro!$E$33</f>
        <v>*</v>
      </c>
      <c r="AE40" s="11" t="str">
        <f>[36]Dezembro!$E$34</f>
        <v>*</v>
      </c>
      <c r="AF40" s="11" t="str">
        <f>[36]Dezembro!$E$35</f>
        <v>*</v>
      </c>
      <c r="AG40" s="93">
        <f t="shared" si="9"/>
        <v>65.66627923358692</v>
      </c>
      <c r="AJ40" t="s">
        <v>47</v>
      </c>
      <c r="AK40" t="s">
        <v>47</v>
      </c>
    </row>
    <row r="41" spans="1:38" x14ac:dyDescent="0.2">
      <c r="A41" s="58" t="s">
        <v>175</v>
      </c>
      <c r="B41" s="11">
        <f>[37]Dezembro!$E$5</f>
        <v>73.75</v>
      </c>
      <c r="C41" s="11">
        <f>[37]Dezembro!$E$6</f>
        <v>74.458333333333329</v>
      </c>
      <c r="D41" s="11">
        <f>[37]Dezembro!$E$7</f>
        <v>77.458333333333329</v>
      </c>
      <c r="E41" s="11">
        <f>[37]Dezembro!$E$8</f>
        <v>81.5</v>
      </c>
      <c r="F41" s="11">
        <f>[37]Dezembro!$E$9</f>
        <v>86.458333333333329</v>
      </c>
      <c r="G41" s="11">
        <f>[37]Dezembro!$E$10</f>
        <v>79.875</v>
      </c>
      <c r="H41" s="11">
        <f>[37]Dezembro!$E$11</f>
        <v>81.333333333333329</v>
      </c>
      <c r="I41" s="11">
        <f>[37]Dezembro!$E$12</f>
        <v>75.916666666666671</v>
      </c>
      <c r="J41" s="11">
        <f>[37]Dezembro!$E$13</f>
        <v>58.583333333333336</v>
      </c>
      <c r="K41" s="11">
        <f>[37]Dezembro!$E$14</f>
        <v>50.333333333333336</v>
      </c>
      <c r="L41" s="11">
        <f>[37]Dezembro!$E$15</f>
        <v>61.041666666666664</v>
      </c>
      <c r="M41" s="11">
        <f>[37]Dezembro!$E$16</f>
        <v>66.083333333333329</v>
      </c>
      <c r="N41" s="11">
        <f>[37]Dezembro!$E$17</f>
        <v>72.583333333333329</v>
      </c>
      <c r="O41" s="11">
        <f>[37]Dezembro!$E$18</f>
        <v>81.625</v>
      </c>
      <c r="P41" s="11">
        <f>[37]Dezembro!$E$19</f>
        <v>74.208333333333329</v>
      </c>
      <c r="Q41" s="11">
        <f>[37]Dezembro!$E$20</f>
        <v>76.166666666666671</v>
      </c>
      <c r="R41" s="11">
        <f>[37]Dezembro!$E$21</f>
        <v>72.5</v>
      </c>
      <c r="S41" s="11">
        <f>[37]Dezembro!$E$22</f>
        <v>75.166666666666671</v>
      </c>
      <c r="T41" s="11">
        <f>[37]Dezembro!$E$23</f>
        <v>66.041666666666671</v>
      </c>
      <c r="U41" s="11">
        <f>[37]Dezembro!$E$24</f>
        <v>68.5</v>
      </c>
      <c r="V41" s="11">
        <f>[37]Dezembro!$E$25</f>
        <v>77.708333333333329</v>
      </c>
      <c r="W41" s="11">
        <f>[37]Dezembro!$E$26</f>
        <v>76.5</v>
      </c>
      <c r="X41" s="11">
        <f>[37]Dezembro!$E$27</f>
        <v>78.625</v>
      </c>
      <c r="Y41" s="11">
        <f>[37]Dezembro!$E$28</f>
        <v>76.625</v>
      </c>
      <c r="Z41" s="11">
        <f>[37]Dezembro!$E$29</f>
        <v>63.291666666666664</v>
      </c>
      <c r="AA41" s="11">
        <f>[37]Dezembro!$E$30</f>
        <v>59.625</v>
      </c>
      <c r="AB41" s="11">
        <f>[37]Dezembro!$E$31</f>
        <v>66.541666666666671</v>
      </c>
      <c r="AC41" s="11">
        <f>[37]Dezembro!$E$32</f>
        <v>69.833333333333329</v>
      </c>
      <c r="AD41" s="11">
        <f>[37]Dezembro!$E$33</f>
        <v>82.708333333333329</v>
      </c>
      <c r="AE41" s="11">
        <f>[37]Dezembro!$E$34</f>
        <v>74.375</v>
      </c>
      <c r="AF41" s="11">
        <f>[37]Dezembro!$E$35</f>
        <v>73.666666666666671</v>
      </c>
      <c r="AG41" s="93">
        <f t="shared" si="9"/>
        <v>72.680107526881727</v>
      </c>
      <c r="AI41" t="s">
        <v>47</v>
      </c>
      <c r="AJ41" t="s">
        <v>47</v>
      </c>
    </row>
    <row r="42" spans="1:38" x14ac:dyDescent="0.2">
      <c r="A42" s="58" t="s">
        <v>17</v>
      </c>
      <c r="B42" s="11">
        <f>[38]Dezembro!$E$5</f>
        <v>70.416666666666671</v>
      </c>
      <c r="C42" s="11">
        <f>[38]Dezembro!$E$6</f>
        <v>65.625</v>
      </c>
      <c r="D42" s="11">
        <f>[38]Dezembro!$E$7</f>
        <v>73.208333333333329</v>
      </c>
      <c r="E42" s="11">
        <f>[38]Dezembro!$E$8</f>
        <v>81.791666666666671</v>
      </c>
      <c r="F42" s="11">
        <f>[38]Dezembro!$E$9</f>
        <v>84.291666666666671</v>
      </c>
      <c r="G42" s="11">
        <f>[38]Dezembro!$E$10</f>
        <v>90.375</v>
      </c>
      <c r="H42" s="11">
        <f>[38]Dezembro!$E$11</f>
        <v>92.458333333333329</v>
      </c>
      <c r="I42" s="11">
        <f>[38]Dezembro!$E$12</f>
        <v>78.666666666666671</v>
      </c>
      <c r="J42" s="11">
        <f>[38]Dezembro!$E$13</f>
        <v>66.458333333333329</v>
      </c>
      <c r="K42" s="11">
        <f>[38]Dezembro!$E$14</f>
        <v>64.958333333333329</v>
      </c>
      <c r="L42" s="11">
        <f>[38]Dezembro!$E$15</f>
        <v>66.875</v>
      </c>
      <c r="M42" s="11">
        <f>[38]Dezembro!$E$16</f>
        <v>67.666666666666671</v>
      </c>
      <c r="N42" s="11">
        <f>[38]Dezembro!$E$17</f>
        <v>71.666666666666671</v>
      </c>
      <c r="O42" s="11">
        <f>[38]Dezembro!$E$18</f>
        <v>83.916666666666671</v>
      </c>
      <c r="P42" s="11">
        <f>[38]Dezembro!$E$19</f>
        <v>80.333333333333329</v>
      </c>
      <c r="Q42" s="11">
        <f>[38]Dezembro!$E$20</f>
        <v>78.708333333333329</v>
      </c>
      <c r="R42" s="11">
        <f>[38]Dezembro!$E$21</f>
        <v>84.958333333333329</v>
      </c>
      <c r="S42" s="11">
        <f>[38]Dezembro!$E$22</f>
        <v>80</v>
      </c>
      <c r="T42" s="11">
        <f>[38]Dezembro!$E$23</f>
        <v>72.291666666666671</v>
      </c>
      <c r="U42" s="11">
        <f>[38]Dezembro!$E$24</f>
        <v>70.166666666666671</v>
      </c>
      <c r="V42" s="11">
        <f>[38]Dezembro!$E$25</f>
        <v>85.833333333333329</v>
      </c>
      <c r="W42" s="11">
        <f>[38]Dezembro!$E$26</f>
        <v>78.416666666666671</v>
      </c>
      <c r="X42" s="11">
        <f>[38]Dezembro!$E$27</f>
        <v>71.208333333333329</v>
      </c>
      <c r="Y42" s="11">
        <f>[38]Dezembro!$E$28</f>
        <v>72.208333333333329</v>
      </c>
      <c r="Z42" s="11">
        <f>[38]Dezembro!$E$29</f>
        <v>64.5</v>
      </c>
      <c r="AA42" s="11">
        <f>[38]Dezembro!$E$30</f>
        <v>65.625</v>
      </c>
      <c r="AB42" s="11">
        <f>[38]Dezembro!$E$31</f>
        <v>69.916666666666671</v>
      </c>
      <c r="AC42" s="11">
        <f>[38]Dezembro!$E$32</f>
        <v>75.708333333333329</v>
      </c>
      <c r="AD42" s="11">
        <f>[38]Dezembro!$E$33</f>
        <v>76.166666666666671</v>
      </c>
      <c r="AE42" s="11">
        <f>[38]Dezembro!$E$34</f>
        <v>77.75</v>
      </c>
      <c r="AF42" s="11">
        <f>[38]Dezembro!$E$35</f>
        <v>79.416666666666671</v>
      </c>
      <c r="AG42" s="93">
        <f t="shared" ref="AG42:AG43" si="10">AVERAGE(B42:AF42)</f>
        <v>75.534946236559136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[39]Dezembro!$E$5</f>
        <v>78.125</v>
      </c>
      <c r="C43" s="11">
        <f>[39]Dezembro!$E$6</f>
        <v>78.125</v>
      </c>
      <c r="D43" s="11">
        <f>[39]Dezembro!$E$7</f>
        <v>83.708333333333329</v>
      </c>
      <c r="E43" s="11">
        <f>[39]Dezembro!$E$8</f>
        <v>86.208333333333329</v>
      </c>
      <c r="F43" s="11">
        <f>[39]Dezembro!$E$9</f>
        <v>84.458333333333329</v>
      </c>
      <c r="G43" s="11">
        <f>[39]Dezembro!$E$10</f>
        <v>89.083333333333329</v>
      </c>
      <c r="H43" s="11">
        <f>[39]Dezembro!$E$11</f>
        <v>95.583333333333329</v>
      </c>
      <c r="I43" s="11">
        <f>[39]Dezembro!$E$12</f>
        <v>80.625</v>
      </c>
      <c r="J43" s="11">
        <f>[39]Dezembro!$E$13</f>
        <v>68.25</v>
      </c>
      <c r="K43" s="11">
        <f>[39]Dezembro!$E$14</f>
        <v>69.291666666666671</v>
      </c>
      <c r="L43" s="11">
        <f>[39]Dezembro!$E$15</f>
        <v>69.416666666666671</v>
      </c>
      <c r="M43" s="11">
        <f>[39]Dezembro!$E$16</f>
        <v>77.25</v>
      </c>
      <c r="N43" s="11">
        <f>[39]Dezembro!$E$17</f>
        <v>80.166666666666671</v>
      </c>
      <c r="O43" s="11">
        <f>[39]Dezembro!$E$18</f>
        <v>89.791666666666671</v>
      </c>
      <c r="P43" s="11">
        <f>[39]Dezembro!$E$19</f>
        <v>81.083333333333329</v>
      </c>
      <c r="Q43" s="11">
        <f>[39]Dezembro!$E$20</f>
        <v>73.166666666666671</v>
      </c>
      <c r="R43" s="11">
        <f>[39]Dezembro!$E$21</f>
        <v>78.833333333333329</v>
      </c>
      <c r="S43" s="11">
        <f>[39]Dezembro!$E$22</f>
        <v>75.583333333333329</v>
      </c>
      <c r="T43" s="11">
        <f>[39]Dezembro!$E$23</f>
        <v>74.416666666666671</v>
      </c>
      <c r="U43" s="11">
        <f>[39]Dezembro!$E$24</f>
        <v>75.541666666666671</v>
      </c>
      <c r="V43" s="11">
        <f>[39]Dezembro!$E$25</f>
        <v>84.5</v>
      </c>
      <c r="W43" s="11">
        <f>[39]Dezembro!$E$26</f>
        <v>86.958333333333329</v>
      </c>
      <c r="X43" s="11">
        <f>[39]Dezembro!$E$27</f>
        <v>81.166666666666671</v>
      </c>
      <c r="Y43" s="11">
        <f>[39]Dezembro!$E$28</f>
        <v>74.083333333333329</v>
      </c>
      <c r="Z43" s="11">
        <f>[39]Dezembro!$E$29</f>
        <v>66.166666666666671</v>
      </c>
      <c r="AA43" s="11">
        <f>[39]Dezembro!$E$30</f>
        <v>65.5</v>
      </c>
      <c r="AB43" s="11">
        <f>[39]Dezembro!$E$31</f>
        <v>79.333333333333329</v>
      </c>
      <c r="AC43" s="11">
        <f>[39]Dezembro!$E$32</f>
        <v>87.166666666666671</v>
      </c>
      <c r="AD43" s="11">
        <f>[39]Dezembro!$E$33</f>
        <v>79.083333333333329</v>
      </c>
      <c r="AE43" s="11">
        <f>[39]Dezembro!$E$34</f>
        <v>80</v>
      </c>
      <c r="AF43" s="11">
        <f>[39]Dezembro!$E$35</f>
        <v>85.75</v>
      </c>
      <c r="AG43" s="93">
        <f t="shared" si="10"/>
        <v>79.303763440860209</v>
      </c>
      <c r="AK43" t="s">
        <v>47</v>
      </c>
    </row>
    <row r="44" spans="1:38" x14ac:dyDescent="0.2">
      <c r="A44" s="58" t="s">
        <v>18</v>
      </c>
      <c r="B44" s="11">
        <f>[40]Dezembro!$E$5</f>
        <v>72.75</v>
      </c>
      <c r="C44" s="11">
        <f>[40]Dezembro!$E$6</f>
        <v>73.166666666666671</v>
      </c>
      <c r="D44" s="11">
        <f>[40]Dezembro!$E$7</f>
        <v>67.166666666666671</v>
      </c>
      <c r="E44" s="11">
        <f>[40]Dezembro!$E$8</f>
        <v>72.666666666666671</v>
      </c>
      <c r="F44" s="11">
        <f>[40]Dezembro!$E$9</f>
        <v>89.166666666666671</v>
      </c>
      <c r="G44" s="11">
        <f>[40]Dezembro!$E$10</f>
        <v>85.125</v>
      </c>
      <c r="H44" s="11">
        <f>[40]Dezembro!$E$11</f>
        <v>79.5</v>
      </c>
      <c r="I44" s="11">
        <f>[40]Dezembro!$E$12</f>
        <v>73.041666666666671</v>
      </c>
      <c r="J44" s="11">
        <f>[40]Dezembro!$E$13</f>
        <v>57.166666666666664</v>
      </c>
      <c r="K44" s="11">
        <f>[40]Dezembro!$E$14</f>
        <v>68.208333333333329</v>
      </c>
      <c r="L44" s="11">
        <f>[40]Dezembro!$E$15</f>
        <v>69.708333333333329</v>
      </c>
      <c r="M44" s="11">
        <f>[40]Dezembro!$E$16</f>
        <v>74</v>
      </c>
      <c r="N44" s="11">
        <f>[40]Dezembro!$E$17</f>
        <v>71.333333333333329</v>
      </c>
      <c r="O44" s="11">
        <f>[40]Dezembro!$E$18</f>
        <v>80.818181818181813</v>
      </c>
      <c r="P44" s="11" t="str">
        <f>[40]Dezembro!$E$19</f>
        <v>*</v>
      </c>
      <c r="Q44" s="11">
        <f>[40]Dezembro!$E$20</f>
        <v>52.857142857142854</v>
      </c>
      <c r="R44" s="11">
        <f>[40]Dezembro!$E$21</f>
        <v>78.75</v>
      </c>
      <c r="S44" s="11">
        <f>[40]Dezembro!$E$22</f>
        <v>51</v>
      </c>
      <c r="T44" s="11">
        <f>[40]Dezembro!$E$23</f>
        <v>79.333333333333329</v>
      </c>
      <c r="U44" s="11">
        <f>[40]Dezembro!$E$24</f>
        <v>42.333333333333336</v>
      </c>
      <c r="V44" s="11">
        <f>[40]Dezembro!$E$25</f>
        <v>82.5</v>
      </c>
      <c r="W44" s="11">
        <f>[40]Dezembro!$E$26</f>
        <v>68.111111111111114</v>
      </c>
      <c r="X44" s="11" t="str">
        <f>[40]Dezembro!$E$27</f>
        <v>*</v>
      </c>
      <c r="Y44" s="11" t="str">
        <f>[40]Dezembro!$E$28</f>
        <v>*</v>
      </c>
      <c r="Z44" s="11">
        <f>[40]Dezembro!$E$29</f>
        <v>53.111111111111114</v>
      </c>
      <c r="AA44" s="11">
        <f>[40]Dezembro!$E$30</f>
        <v>50.916666666666664</v>
      </c>
      <c r="AB44" s="11">
        <f>[40]Dezembro!$E$31</f>
        <v>72.692307692307693</v>
      </c>
      <c r="AC44" s="11">
        <f>[40]Dezembro!$E$32</f>
        <v>77.75</v>
      </c>
      <c r="AD44" s="11">
        <f>[40]Dezembro!$E$33</f>
        <v>79.25</v>
      </c>
      <c r="AE44" s="11">
        <f>[40]Dezembro!$E$34</f>
        <v>81.833333333333329</v>
      </c>
      <c r="AF44" s="11">
        <f>[40]Dezembro!$E$35</f>
        <v>85.541666666666671</v>
      </c>
      <c r="AG44" s="93">
        <f t="shared" ref="AG44" si="11">AVERAGE(B44:AF44)</f>
        <v>71.064220997256712</v>
      </c>
      <c r="AI44" s="12" t="s">
        <v>47</v>
      </c>
      <c r="AK44" t="s">
        <v>47</v>
      </c>
    </row>
    <row r="45" spans="1:38" x14ac:dyDescent="0.2">
      <c r="A45" s="58" t="s">
        <v>162</v>
      </c>
      <c r="B45" s="11" t="str">
        <f>[41]Dezembro!$E$5</f>
        <v>*</v>
      </c>
      <c r="C45" s="11" t="str">
        <f>[41]Dezembro!$E$6</f>
        <v>*</v>
      </c>
      <c r="D45" s="11" t="str">
        <f>[41]Dezembro!$E$7</f>
        <v>*</v>
      </c>
      <c r="E45" s="11" t="str">
        <f>[41]Dezembro!$E$8</f>
        <v>*</v>
      </c>
      <c r="F45" s="11" t="str">
        <f>[41]Dezembro!$E$9</f>
        <v>*</v>
      </c>
      <c r="G45" s="11" t="str">
        <f>[41]Dezembro!$E$10</f>
        <v>*</v>
      </c>
      <c r="H45" s="11" t="str">
        <f>[41]Dezembro!$E$11</f>
        <v>*</v>
      </c>
      <c r="I45" s="11" t="str">
        <f>[41]Dezembro!$E$12</f>
        <v>*</v>
      </c>
      <c r="J45" s="11" t="str">
        <f>[41]Dezembro!$E$13</f>
        <v>*</v>
      </c>
      <c r="K45" s="11" t="str">
        <f>[41]Dezembro!$E$14</f>
        <v>*</v>
      </c>
      <c r="L45" s="11" t="str">
        <f>[41]Dezembro!$E$15</f>
        <v>*</v>
      </c>
      <c r="M45" s="11" t="str">
        <f>[41]Dezembro!$E$16</f>
        <v>*</v>
      </c>
      <c r="N45" s="11" t="str">
        <f>[41]Dezembro!$E$17</f>
        <v>*</v>
      </c>
      <c r="O45" s="11" t="str">
        <f>[41]Dezembro!$E$18</f>
        <v>*</v>
      </c>
      <c r="P45" s="11" t="str">
        <f>[41]Dezembro!$E$19</f>
        <v>*</v>
      </c>
      <c r="Q45" s="11" t="str">
        <f>[41]Dezembro!$E$20</f>
        <v>*</v>
      </c>
      <c r="R45" s="11" t="str">
        <f>[41]Dezembro!$E$21</f>
        <v>*</v>
      </c>
      <c r="S45" s="11" t="str">
        <f>[41]Dezembro!$E$22</f>
        <v>*</v>
      </c>
      <c r="T45" s="11" t="str">
        <f>[41]Dezembro!$E$23</f>
        <v>*</v>
      </c>
      <c r="U45" s="11" t="str">
        <f>[41]Dezembro!$E$24</f>
        <v>*</v>
      </c>
      <c r="V45" s="11" t="str">
        <f>[41]Dezembro!$E$25</f>
        <v>*</v>
      </c>
      <c r="W45" s="11" t="str">
        <f>[41]Dezembro!$E$26</f>
        <v>*</v>
      </c>
      <c r="X45" s="11" t="str">
        <f>[41]Dezembro!$E$27</f>
        <v>*</v>
      </c>
      <c r="Y45" s="11" t="str">
        <f>[41]Dezembro!$E$28</f>
        <v>*</v>
      </c>
      <c r="Z45" s="11" t="str">
        <f>[41]Dezembro!$E$29</f>
        <v>*</v>
      </c>
      <c r="AA45" s="11" t="str">
        <f>[41]Dezembro!$E$30</f>
        <v>*</v>
      </c>
      <c r="AB45" s="11" t="str">
        <f>[41]Dezembro!$E$31</f>
        <v>*</v>
      </c>
      <c r="AC45" s="11" t="str">
        <f>[41]Dezembro!$E$32</f>
        <v>*</v>
      </c>
      <c r="AD45" s="11" t="str">
        <f>[41]Dezembro!$E$33</f>
        <v>*</v>
      </c>
      <c r="AE45" s="11" t="str">
        <f>[41]Dezembro!$E$34</f>
        <v>*</v>
      </c>
      <c r="AF45" s="11" t="str">
        <f>[41]Dezembro!$E$35</f>
        <v>*</v>
      </c>
      <c r="AG45" s="93" t="s">
        <v>226</v>
      </c>
      <c r="AJ45" t="s">
        <v>47</v>
      </c>
      <c r="AK45" t="s">
        <v>47</v>
      </c>
    </row>
    <row r="46" spans="1:38" x14ac:dyDescent="0.2">
      <c r="A46" s="58" t="s">
        <v>19</v>
      </c>
      <c r="B46" s="11">
        <f>[42]Dezembro!$E$5</f>
        <v>68.916666666666671</v>
      </c>
      <c r="C46" s="11">
        <f>[42]Dezembro!$E$6</f>
        <v>67.230769230769226</v>
      </c>
      <c r="D46" s="11">
        <f>[42]Dezembro!$E$7</f>
        <v>83.444444444444443</v>
      </c>
      <c r="E46" s="11">
        <f>[42]Dezembro!$E$8</f>
        <v>93.333333333333329</v>
      </c>
      <c r="F46" s="11">
        <f>[42]Dezembro!$E$9</f>
        <v>95</v>
      </c>
      <c r="G46" s="11">
        <f>[42]Dezembro!$E$10</f>
        <v>81.538461538461533</v>
      </c>
      <c r="H46" s="11">
        <f>[42]Dezembro!$E$11</f>
        <v>62.5</v>
      </c>
      <c r="I46" s="11">
        <f>[42]Dezembro!$E$12</f>
        <v>38.384615384615387</v>
      </c>
      <c r="J46" s="11">
        <f>[42]Dezembro!$E$13</f>
        <v>33.230769230769234</v>
      </c>
      <c r="K46" s="11">
        <f>[42]Dezembro!$E$14</f>
        <v>35.92307692307692</v>
      </c>
      <c r="L46" s="11">
        <f>[42]Dezembro!$E$15</f>
        <v>52.53846153846154</v>
      </c>
      <c r="M46" s="11">
        <f>[42]Dezembro!$E$16</f>
        <v>47.416666666666664</v>
      </c>
      <c r="N46" s="11">
        <f>[42]Dezembro!$E$17</f>
        <v>52.428571428571431</v>
      </c>
      <c r="O46" s="11">
        <f>[42]Dezembro!$E$18</f>
        <v>77.357142857142861</v>
      </c>
      <c r="P46" s="11">
        <f>[42]Dezembro!$E$19</f>
        <v>63.428571428571431</v>
      </c>
      <c r="Q46" s="11">
        <f>[42]Dezembro!$E$20</f>
        <v>85</v>
      </c>
      <c r="R46" s="11">
        <f>[42]Dezembro!$E$21</f>
        <v>86.5</v>
      </c>
      <c r="S46" s="11">
        <f>[42]Dezembro!$E$22</f>
        <v>67.615384615384613</v>
      </c>
      <c r="T46" s="11">
        <f>[42]Dezembro!$E$23</f>
        <v>57.5</v>
      </c>
      <c r="U46" s="11">
        <f>[42]Dezembro!$E$24</f>
        <v>73.142857142857139</v>
      </c>
      <c r="V46" s="11">
        <f>[42]Dezembro!$E$25</f>
        <v>85.769230769230774</v>
      </c>
      <c r="W46" s="11">
        <f>[42]Dezembro!$E$26</f>
        <v>52.416666666666664</v>
      </c>
      <c r="X46" s="11">
        <f>[42]Dezembro!$E$27</f>
        <v>53.416666666666664</v>
      </c>
      <c r="Y46" s="11">
        <f>[42]Dezembro!$E$28</f>
        <v>59.833333333333336</v>
      </c>
      <c r="Z46" s="11">
        <f>[42]Dezembro!$E$29</f>
        <v>56.083333333333336</v>
      </c>
      <c r="AA46" s="11">
        <f>[42]Dezembro!$E$30</f>
        <v>53.666666666666664</v>
      </c>
      <c r="AB46" s="11">
        <f>[42]Dezembro!$E$31</f>
        <v>59.545454545454547</v>
      </c>
      <c r="AC46" s="11">
        <f>[42]Dezembro!$E$32</f>
        <v>80.84615384615384</v>
      </c>
      <c r="AD46" s="11">
        <f>[42]Dezembro!$E$33</f>
        <v>80.615384615384613</v>
      </c>
      <c r="AE46" s="11">
        <f>[42]Dezembro!$E$34</f>
        <v>75.083333333333329</v>
      </c>
      <c r="AF46" s="11">
        <f>[42]Dezembro!$E$35</f>
        <v>88.285714285714292</v>
      </c>
      <c r="AG46" s="93">
        <f t="shared" ref="AG46:AG49" si="12">AVERAGE(B46:AF46)</f>
        <v>66.709410661023554</v>
      </c>
      <c r="AH46" s="12" t="s">
        <v>47</v>
      </c>
      <c r="AJ46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[43]Dezembro!$E$5</f>
        <v>62.75</v>
      </c>
      <c r="C47" s="11">
        <f>[43]Dezembro!$E$6</f>
        <v>58.416666666666664</v>
      </c>
      <c r="D47" s="11">
        <f>[43]Dezembro!$E$7</f>
        <v>63.125</v>
      </c>
      <c r="E47" s="11">
        <f>[43]Dezembro!$E$8</f>
        <v>68.958333333333329</v>
      </c>
      <c r="F47" s="11">
        <f>[43]Dezembro!$E$9</f>
        <v>84.125</v>
      </c>
      <c r="G47" s="11">
        <f>[43]Dezembro!$E$10</f>
        <v>81.791666666666671</v>
      </c>
      <c r="H47" s="11">
        <f>[43]Dezembro!$E$11</f>
        <v>83.166666666666671</v>
      </c>
      <c r="I47" s="11">
        <f>[43]Dezembro!$E$12</f>
        <v>75.083333333333329</v>
      </c>
      <c r="J47" s="11">
        <f>[43]Dezembro!$E$13</f>
        <v>55.458333333333336</v>
      </c>
      <c r="K47" s="11">
        <f>[43]Dezembro!$E$14</f>
        <v>44.5</v>
      </c>
      <c r="L47" s="11">
        <f>[43]Dezembro!$E$15</f>
        <v>58.583333333333336</v>
      </c>
      <c r="M47" s="11">
        <f>[43]Dezembro!$E$16</f>
        <v>60.75</v>
      </c>
      <c r="N47" s="11">
        <f>[43]Dezembro!$E$17</f>
        <v>62.583333333333336</v>
      </c>
      <c r="O47" s="11">
        <f>[43]Dezembro!$E$18</f>
        <v>75.916666666666671</v>
      </c>
      <c r="P47" s="11">
        <f>[43]Dezembro!$E$19</f>
        <v>76.958333333333329</v>
      </c>
      <c r="Q47" s="11">
        <f>[43]Dezembro!$E$20</f>
        <v>65.625</v>
      </c>
      <c r="R47" s="11">
        <f>[43]Dezembro!$E$21</f>
        <v>68.916666666666671</v>
      </c>
      <c r="S47" s="11">
        <f>[43]Dezembro!$E$22</f>
        <v>64.541666666666671</v>
      </c>
      <c r="T47" s="11">
        <f>[43]Dezembro!$E$23</f>
        <v>60.833333333333336</v>
      </c>
      <c r="U47" s="11">
        <f>[43]Dezembro!$E$24</f>
        <v>59</v>
      </c>
      <c r="V47" s="11">
        <f>[43]Dezembro!$E$25</f>
        <v>72.875</v>
      </c>
      <c r="W47" s="11">
        <f>[43]Dezembro!$E$26</f>
        <v>79.708333333333329</v>
      </c>
      <c r="X47" s="11">
        <f>[43]Dezembro!$E$27</f>
        <v>69.791666666666671</v>
      </c>
      <c r="Y47" s="11">
        <f>[43]Dezembro!$E$28</f>
        <v>69.083333333333329</v>
      </c>
      <c r="Z47" s="11">
        <f>[43]Dezembro!$E$29</f>
        <v>62.5</v>
      </c>
      <c r="AA47" s="11">
        <f>[43]Dezembro!$E$30</f>
        <v>62.916666666666664</v>
      </c>
      <c r="AB47" s="11">
        <f>[43]Dezembro!$E$31</f>
        <v>65.625</v>
      </c>
      <c r="AC47" s="11">
        <f>[43]Dezembro!$E$32</f>
        <v>63.875</v>
      </c>
      <c r="AD47" s="11">
        <f>[43]Dezembro!$E$33</f>
        <v>66.708333333333329</v>
      </c>
      <c r="AE47" s="11">
        <f>[43]Dezembro!$E$34</f>
        <v>73.666666666666671</v>
      </c>
      <c r="AF47" s="11">
        <f>[43]Dezembro!$E$35</f>
        <v>77.958333333333329</v>
      </c>
      <c r="AG47" s="93">
        <f t="shared" si="12"/>
        <v>67.606182795698928</v>
      </c>
      <c r="AK47" t="s">
        <v>47</v>
      </c>
    </row>
    <row r="48" spans="1:38" x14ac:dyDescent="0.2">
      <c r="A48" s="58" t="s">
        <v>44</v>
      </c>
      <c r="B48" s="11" t="str">
        <f>[44]Dezembro!$E$5</f>
        <v>*</v>
      </c>
      <c r="C48" s="11" t="str">
        <f>[44]Dezembro!$E$6</f>
        <v>*</v>
      </c>
      <c r="D48" s="11" t="str">
        <f>[44]Dezembro!$E$7</f>
        <v>*</v>
      </c>
      <c r="E48" s="11" t="str">
        <f>[44]Dezembro!$E$8</f>
        <v>*</v>
      </c>
      <c r="F48" s="11" t="str">
        <f>[44]Dezembro!$E$9</f>
        <v>*</v>
      </c>
      <c r="G48" s="11" t="str">
        <f>[44]Dezembro!$E$10</f>
        <v>*</v>
      </c>
      <c r="H48" s="11" t="str">
        <f>[44]Dezembro!$E$11</f>
        <v>*</v>
      </c>
      <c r="I48" s="11" t="str">
        <f>[44]Dezembro!$E$12</f>
        <v>*</v>
      </c>
      <c r="J48" s="11" t="str">
        <f>[44]Dezembro!$E$13</f>
        <v>*</v>
      </c>
      <c r="K48" s="11" t="str">
        <f>[44]Dezembro!$E$14</f>
        <v>*</v>
      </c>
      <c r="L48" s="11" t="str">
        <f>[44]Dezembro!$E$15</f>
        <v>*</v>
      </c>
      <c r="M48" s="11" t="str">
        <f>[44]Dezembro!$E$16</f>
        <v>*</v>
      </c>
      <c r="N48" s="11" t="str">
        <f>[44]Dezembro!$E$17</f>
        <v>*</v>
      </c>
      <c r="O48" s="11" t="str">
        <f>[44]Dezembro!$E$18</f>
        <v>*</v>
      </c>
      <c r="P48" s="11" t="str">
        <f>[44]Dezembro!$E$19</f>
        <v>*</v>
      </c>
      <c r="Q48" s="11" t="str">
        <f>[44]Dezembro!$E$20</f>
        <v>*</v>
      </c>
      <c r="R48" s="11" t="str">
        <f>[44]Dezembro!$E$21</f>
        <v>*</v>
      </c>
      <c r="S48" s="11" t="str">
        <f>[44]Dezembro!$E$22</f>
        <v>*</v>
      </c>
      <c r="T48" s="11" t="str">
        <f>[44]Dezembro!$E$23</f>
        <v>*</v>
      </c>
      <c r="U48" s="11" t="str">
        <f>[44]Dezembro!$E$24</f>
        <v>*</v>
      </c>
      <c r="V48" s="11" t="str">
        <f>[44]Dezembro!$E$25</f>
        <v>*</v>
      </c>
      <c r="W48" s="11" t="str">
        <f>[44]Dezembro!$E$26</f>
        <v>*</v>
      </c>
      <c r="X48" s="11" t="str">
        <f>[44]Dezembro!$E$27</f>
        <v>*</v>
      </c>
      <c r="Y48" s="11" t="str">
        <f>[44]Dezembro!$E$28</f>
        <v>*</v>
      </c>
      <c r="Z48" s="11" t="str">
        <f>[44]Dezembro!$E$29</f>
        <v>*</v>
      </c>
      <c r="AA48" s="11" t="str">
        <f>[44]Dezembro!$E$30</f>
        <v>*</v>
      </c>
      <c r="AB48" s="11" t="str">
        <f>[44]Dezembro!$E$31</f>
        <v>*</v>
      </c>
      <c r="AC48" s="11" t="str">
        <f>[44]Dezembro!$E$32</f>
        <v>*</v>
      </c>
      <c r="AD48" s="11" t="str">
        <f>[44]Dezembro!$E$33</f>
        <v>*</v>
      </c>
      <c r="AE48" s="11" t="str">
        <f>[44]Dezembro!$E$34</f>
        <v>*</v>
      </c>
      <c r="AF48" s="11" t="str">
        <f>[44]Dezembro!$E$35</f>
        <v>*</v>
      </c>
      <c r="AG48" s="93" t="s">
        <v>226</v>
      </c>
      <c r="AH48" s="12" t="s">
        <v>47</v>
      </c>
      <c r="AJ48" t="s">
        <v>47</v>
      </c>
      <c r="AK48" t="s">
        <v>47</v>
      </c>
    </row>
    <row r="49" spans="1:38" x14ac:dyDescent="0.2">
      <c r="A49" s="58" t="s">
        <v>20</v>
      </c>
      <c r="B49" s="11" t="str">
        <f>[45]Dezembro!$E$5</f>
        <v>*</v>
      </c>
      <c r="C49" s="11">
        <f>[45]Dezembro!$E$6</f>
        <v>43</v>
      </c>
      <c r="D49" s="11">
        <f>[45]Dezembro!$E$7</f>
        <v>64.375</v>
      </c>
      <c r="E49" s="11">
        <f>[45]Dezembro!$E$8</f>
        <v>71.166666666666671</v>
      </c>
      <c r="F49" s="11">
        <f>[45]Dezembro!$E$9</f>
        <v>71.416666666666671</v>
      </c>
      <c r="G49" s="11">
        <f>[45]Dezembro!$E$10</f>
        <v>76.75</v>
      </c>
      <c r="H49" s="11">
        <f>[45]Dezembro!$E$11</f>
        <v>84.875</v>
      </c>
      <c r="I49" s="11">
        <f>[45]Dezembro!$E$12</f>
        <v>73.208333333333329</v>
      </c>
      <c r="J49" s="11">
        <f>[45]Dezembro!$E$13</f>
        <v>55.833333333333336</v>
      </c>
      <c r="K49" s="11">
        <f>[45]Dezembro!$E$14</f>
        <v>53.916666666666664</v>
      </c>
      <c r="L49" s="11">
        <f>[45]Dezembro!$E$15</f>
        <v>63.375</v>
      </c>
      <c r="M49" s="11">
        <f>[45]Dezembro!$E$16</f>
        <v>73.041666666666671</v>
      </c>
      <c r="N49" s="11">
        <f>[45]Dezembro!$E$17</f>
        <v>69.208333333333329</v>
      </c>
      <c r="O49" s="11">
        <f>[45]Dezembro!$E$18</f>
        <v>78.458333333333329</v>
      </c>
      <c r="P49" s="11">
        <f>[45]Dezembro!$E$19</f>
        <v>71.125</v>
      </c>
      <c r="Q49" s="11">
        <f>[45]Dezembro!$E$20</f>
        <v>55.791666666666664</v>
      </c>
      <c r="R49" s="11">
        <f>[45]Dezembro!$E$21</f>
        <v>70.916666666666671</v>
      </c>
      <c r="S49" s="11">
        <f>[45]Dezembro!$E$22</f>
        <v>71.5</v>
      </c>
      <c r="T49" s="11">
        <f>[45]Dezembro!$E$23</f>
        <v>63.791666666666664</v>
      </c>
      <c r="U49" s="11">
        <f>[45]Dezembro!$E$24</f>
        <v>70.916666666666671</v>
      </c>
      <c r="V49" s="11">
        <f>[45]Dezembro!$E$25</f>
        <v>66.541666666666671</v>
      </c>
      <c r="W49" s="11">
        <f>[45]Dezembro!$E$26</f>
        <v>71.125</v>
      </c>
      <c r="X49" s="11">
        <f>[45]Dezembro!$E$27</f>
        <v>67.416666666666671</v>
      </c>
      <c r="Y49" s="11">
        <f>[45]Dezembro!$E$28</f>
        <v>60.833333333333336</v>
      </c>
      <c r="Z49" s="11">
        <f>[45]Dezembro!$E$29</f>
        <v>54.625</v>
      </c>
      <c r="AA49" s="11">
        <f>[45]Dezembro!$E$30</f>
        <v>55.458333333333336</v>
      </c>
      <c r="AB49" s="11">
        <f>[45]Dezembro!$E$31</f>
        <v>68.166666666666671</v>
      </c>
      <c r="AC49" s="11">
        <f>[45]Dezembro!$E$32</f>
        <v>77.375</v>
      </c>
      <c r="AD49" s="11">
        <f>[45]Dezembro!$E$33</f>
        <v>65.458333333333329</v>
      </c>
      <c r="AE49" s="11">
        <f>[45]Dezembro!$E$34</f>
        <v>70.25</v>
      </c>
      <c r="AF49" s="11">
        <f>[45]Dezembro!$E$35</f>
        <v>65.166666666666671</v>
      </c>
      <c r="AG49" s="93">
        <f t="shared" si="12"/>
        <v>66.836111111111123</v>
      </c>
      <c r="AI49" t="s">
        <v>47</v>
      </c>
      <c r="AJ49" t="s">
        <v>47</v>
      </c>
      <c r="AK49" t="s">
        <v>47</v>
      </c>
    </row>
    <row r="50" spans="1:38" s="5" customFormat="1" ht="17.100000000000001" customHeight="1" x14ac:dyDescent="0.2">
      <c r="A50" s="59" t="s">
        <v>227</v>
      </c>
      <c r="B50" s="13">
        <f t="shared" ref="B50:AE50" si="13">AVERAGE(B5:B49)</f>
        <v>68.363647749309521</v>
      </c>
      <c r="C50" s="13">
        <f t="shared" si="13"/>
        <v>67.415555427490631</v>
      </c>
      <c r="D50" s="13">
        <f t="shared" si="13"/>
        <v>71.798067147612471</v>
      </c>
      <c r="E50" s="13">
        <f t="shared" si="13"/>
        <v>78.948632501039341</v>
      </c>
      <c r="F50" s="13">
        <f t="shared" si="13"/>
        <v>85.356499192232874</v>
      </c>
      <c r="G50" s="13">
        <f t="shared" si="13"/>
        <v>82.836765731680316</v>
      </c>
      <c r="H50" s="13">
        <f t="shared" si="13"/>
        <v>78.266723356009052</v>
      </c>
      <c r="I50" s="13">
        <f t="shared" si="13"/>
        <v>67.306434345933567</v>
      </c>
      <c r="J50" s="13">
        <f t="shared" si="13"/>
        <v>54.339231595028686</v>
      </c>
      <c r="K50" s="13">
        <f t="shared" si="13"/>
        <v>55.158960215631964</v>
      </c>
      <c r="L50" s="13">
        <f t="shared" si="13"/>
        <v>63.324685160157564</v>
      </c>
      <c r="M50" s="13">
        <f t="shared" si="13"/>
        <v>67.054711731969263</v>
      </c>
      <c r="N50" s="13">
        <f t="shared" si="13"/>
        <v>68.733747502497508</v>
      </c>
      <c r="O50" s="13">
        <f t="shared" si="13"/>
        <v>80.410266396554036</v>
      </c>
      <c r="P50" s="13">
        <f t="shared" si="13"/>
        <v>73.734909998468339</v>
      </c>
      <c r="Q50" s="13">
        <f t="shared" si="13"/>
        <v>73.892077415761634</v>
      </c>
      <c r="R50" s="13">
        <f t="shared" si="13"/>
        <v>77.853325945602847</v>
      </c>
      <c r="S50" s="13">
        <f t="shared" si="13"/>
        <v>72.392401157618551</v>
      </c>
      <c r="T50" s="13">
        <f t="shared" si="13"/>
        <v>67.736324786324786</v>
      </c>
      <c r="U50" s="13">
        <f t="shared" si="13"/>
        <v>67.743524048415367</v>
      </c>
      <c r="V50" s="13">
        <f t="shared" si="13"/>
        <v>79.343917300648073</v>
      </c>
      <c r="W50" s="13">
        <f t="shared" si="13"/>
        <v>74.454009387119754</v>
      </c>
      <c r="X50" s="13">
        <f t="shared" si="13"/>
        <v>69.326670611996704</v>
      </c>
      <c r="Y50" s="13">
        <f t="shared" si="13"/>
        <v>70.171833775199147</v>
      </c>
      <c r="Z50" s="13">
        <f t="shared" si="13"/>
        <v>63.279052603327962</v>
      </c>
      <c r="AA50" s="13">
        <f t="shared" si="13"/>
        <v>61.342382154882159</v>
      </c>
      <c r="AB50" s="13">
        <f t="shared" si="13"/>
        <v>66.906138460305129</v>
      </c>
      <c r="AC50" s="13">
        <f t="shared" si="13"/>
        <v>74.199976405773498</v>
      </c>
      <c r="AD50" s="13">
        <f t="shared" si="13"/>
        <v>76.703063538268836</v>
      </c>
      <c r="AE50" s="13">
        <f t="shared" si="13"/>
        <v>74.9007082084117</v>
      </c>
      <c r="AF50" s="13">
        <f t="shared" ref="AF50" si="14">AVERAGE(AF5:AF49)</f>
        <v>79.471373310597443</v>
      </c>
      <c r="AG50" s="92">
        <f>AVERAGE(AG5:AG49)</f>
        <v>70.925742615141317</v>
      </c>
      <c r="AI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8" t="s">
        <v>97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88"/>
      <c r="AK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9" t="s">
        <v>98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88"/>
      <c r="AJ53" s="12" t="s">
        <v>47</v>
      </c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  <c r="AI57" t="s">
        <v>47</v>
      </c>
    </row>
    <row r="59" spans="1:38" x14ac:dyDescent="0.2">
      <c r="AI59" t="s">
        <v>47</v>
      </c>
    </row>
    <row r="60" spans="1:38" x14ac:dyDescent="0.2">
      <c r="K60" s="2" t="s">
        <v>47</v>
      </c>
      <c r="AE60" s="2" t="s">
        <v>47</v>
      </c>
    </row>
    <row r="62" spans="1:38" x14ac:dyDescent="0.2">
      <c r="M62" s="2" t="s">
        <v>47</v>
      </c>
      <c r="T62" s="2" t="s">
        <v>47</v>
      </c>
      <c r="AL62" s="12" t="s">
        <v>47</v>
      </c>
    </row>
    <row r="63" spans="1:38" x14ac:dyDescent="0.2">
      <c r="AB63" s="2" t="s">
        <v>47</v>
      </c>
      <c r="AC63" s="2" t="s">
        <v>47</v>
      </c>
      <c r="AG63" s="7" t="s">
        <v>47</v>
      </c>
    </row>
    <row r="64" spans="1:38" x14ac:dyDescent="0.2">
      <c r="P64" s="2" t="s">
        <v>47</v>
      </c>
      <c r="R64" s="2" t="s">
        <v>47</v>
      </c>
      <c r="AJ64" t="s">
        <v>47</v>
      </c>
    </row>
    <row r="66" spans="11:37" x14ac:dyDescent="0.2">
      <c r="AH66" t="s">
        <v>47</v>
      </c>
    </row>
    <row r="69" spans="11:37" x14ac:dyDescent="0.2">
      <c r="T69" s="2" t="s">
        <v>47</v>
      </c>
    </row>
    <row r="72" spans="11:37" x14ac:dyDescent="0.2">
      <c r="K72" s="2" t="s">
        <v>47</v>
      </c>
    </row>
    <row r="77" spans="11:37" x14ac:dyDescent="0.2">
      <c r="AK77" s="12" t="s">
        <v>47</v>
      </c>
    </row>
  </sheetData>
  <sheetProtection password="C6EC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L79" sqref="AL79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56" t="s">
        <v>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8"/>
    </row>
    <row r="2" spans="1:36" s="4" customFormat="1" ht="20.100000000000001" customHeight="1" x14ac:dyDescent="0.2">
      <c r="A2" s="176" t="s">
        <v>21</v>
      </c>
      <c r="B2" s="153" t="s">
        <v>235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69"/>
      <c r="AG2" s="154"/>
      <c r="AH2" s="155"/>
    </row>
    <row r="3" spans="1:36" s="5" customFormat="1" ht="20.100000000000001" customHeight="1" x14ac:dyDescent="0.2">
      <c r="A3" s="176"/>
      <c r="B3" s="173">
        <v>1</v>
      </c>
      <c r="C3" s="173">
        <f>SUM(B3+1)</f>
        <v>2</v>
      </c>
      <c r="D3" s="173">
        <f t="shared" ref="D3:AD3" si="0">SUM(C3+1)</f>
        <v>3</v>
      </c>
      <c r="E3" s="173">
        <f t="shared" si="0"/>
        <v>4</v>
      </c>
      <c r="F3" s="173">
        <f t="shared" si="0"/>
        <v>5</v>
      </c>
      <c r="G3" s="173">
        <f t="shared" si="0"/>
        <v>6</v>
      </c>
      <c r="H3" s="173">
        <f t="shared" si="0"/>
        <v>7</v>
      </c>
      <c r="I3" s="173">
        <f t="shared" si="0"/>
        <v>8</v>
      </c>
      <c r="J3" s="173">
        <f t="shared" si="0"/>
        <v>9</v>
      </c>
      <c r="K3" s="173">
        <f t="shared" si="0"/>
        <v>10</v>
      </c>
      <c r="L3" s="173">
        <f t="shared" si="0"/>
        <v>11</v>
      </c>
      <c r="M3" s="173">
        <f t="shared" si="0"/>
        <v>12</v>
      </c>
      <c r="N3" s="173">
        <f t="shared" si="0"/>
        <v>13</v>
      </c>
      <c r="O3" s="173">
        <f t="shared" si="0"/>
        <v>14</v>
      </c>
      <c r="P3" s="173">
        <f t="shared" si="0"/>
        <v>15</v>
      </c>
      <c r="Q3" s="173">
        <f t="shared" si="0"/>
        <v>16</v>
      </c>
      <c r="R3" s="173">
        <f t="shared" si="0"/>
        <v>17</v>
      </c>
      <c r="S3" s="173">
        <f t="shared" si="0"/>
        <v>18</v>
      </c>
      <c r="T3" s="173">
        <f t="shared" si="0"/>
        <v>19</v>
      </c>
      <c r="U3" s="173">
        <f t="shared" si="0"/>
        <v>20</v>
      </c>
      <c r="V3" s="173">
        <f t="shared" si="0"/>
        <v>21</v>
      </c>
      <c r="W3" s="173">
        <f t="shared" si="0"/>
        <v>22</v>
      </c>
      <c r="X3" s="173">
        <f t="shared" si="0"/>
        <v>23</v>
      </c>
      <c r="Y3" s="173">
        <f t="shared" si="0"/>
        <v>24</v>
      </c>
      <c r="Z3" s="173">
        <f t="shared" si="0"/>
        <v>25</v>
      </c>
      <c r="AA3" s="173">
        <f t="shared" si="0"/>
        <v>26</v>
      </c>
      <c r="AB3" s="173">
        <f t="shared" si="0"/>
        <v>27</v>
      </c>
      <c r="AC3" s="173">
        <f t="shared" si="0"/>
        <v>28</v>
      </c>
      <c r="AD3" s="173">
        <f t="shared" si="0"/>
        <v>29</v>
      </c>
      <c r="AE3" s="177">
        <v>30</v>
      </c>
      <c r="AF3" s="174">
        <v>31</v>
      </c>
      <c r="AG3" s="118" t="s">
        <v>37</v>
      </c>
      <c r="AH3" s="110" t="s">
        <v>36</v>
      </c>
    </row>
    <row r="4" spans="1:36" s="5" customFormat="1" ht="20.100000000000001" customHeight="1" x14ac:dyDescent="0.2">
      <c r="A4" s="176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7"/>
      <c r="AF4" s="175"/>
      <c r="AG4" s="118" t="s">
        <v>35</v>
      </c>
      <c r="AH4" s="110" t="s">
        <v>35</v>
      </c>
    </row>
    <row r="5" spans="1:36" s="5" customFormat="1" x14ac:dyDescent="0.2">
      <c r="A5" s="58" t="s">
        <v>40</v>
      </c>
      <c r="B5" s="129">
        <f>[1]Dezembro!$F$5</f>
        <v>94</v>
      </c>
      <c r="C5" s="129">
        <f>[1]Dezembro!$F$6</f>
        <v>93</v>
      </c>
      <c r="D5" s="129">
        <f>[1]Dezembro!$F$7</f>
        <v>97</v>
      </c>
      <c r="E5" s="129">
        <f>[1]Dezembro!$F$8</f>
        <v>99</v>
      </c>
      <c r="F5" s="129">
        <f>[1]Dezembro!$F$9</f>
        <v>98</v>
      </c>
      <c r="G5" s="129">
        <f>[1]Dezembro!$F$10</f>
        <v>95</v>
      </c>
      <c r="H5" s="129">
        <f>[1]Dezembro!$F$11</f>
        <v>97</v>
      </c>
      <c r="I5" s="129">
        <f>[1]Dezembro!$F$12</f>
        <v>93</v>
      </c>
      <c r="J5" s="129">
        <f>[1]Dezembro!$F$13</f>
        <v>95</v>
      </c>
      <c r="K5" s="129">
        <f>[1]Dezembro!$F$14</f>
        <v>87</v>
      </c>
      <c r="L5" s="129">
        <f>[1]Dezembro!$F$15</f>
        <v>88</v>
      </c>
      <c r="M5" s="129">
        <f>[1]Dezembro!$F$16</f>
        <v>96</v>
      </c>
      <c r="N5" s="129">
        <f>[1]Dezembro!$F$17</f>
        <v>96</v>
      </c>
      <c r="O5" s="129">
        <f>[1]Dezembro!$F$18</f>
        <v>99</v>
      </c>
      <c r="P5" s="129">
        <f>[1]Dezembro!$F$19</f>
        <v>99</v>
      </c>
      <c r="Q5" s="129">
        <f>[1]Dezembro!$F$20</f>
        <v>100</v>
      </c>
      <c r="R5" s="129">
        <f>[1]Dezembro!$F$21</f>
        <v>99</v>
      </c>
      <c r="S5" s="129">
        <f>[1]Dezembro!$F$22</f>
        <v>99</v>
      </c>
      <c r="T5" s="129">
        <f>[1]Dezembro!$F$23</f>
        <v>95</v>
      </c>
      <c r="U5" s="129">
        <f>[1]Dezembro!$F$24</f>
        <v>95</v>
      </c>
      <c r="V5" s="129">
        <f>[1]Dezembro!$F$25</f>
        <v>97</v>
      </c>
      <c r="W5" s="129">
        <f>[1]Dezembro!$F$26</f>
        <v>96</v>
      </c>
      <c r="X5" s="129">
        <f>[1]Dezembro!$F$27</f>
        <v>99</v>
      </c>
      <c r="Y5" s="129">
        <f>[1]Dezembro!$F$28</f>
        <v>95</v>
      </c>
      <c r="Z5" s="129">
        <f>[1]Dezembro!$F$29</f>
        <v>90</v>
      </c>
      <c r="AA5" s="129">
        <f>[1]Dezembro!$F$30</f>
        <v>85</v>
      </c>
      <c r="AB5" s="129">
        <f>[1]Dezembro!$F$31</f>
        <v>91</v>
      </c>
      <c r="AC5" s="129">
        <f>[1]Dezembro!$F$32</f>
        <v>89</v>
      </c>
      <c r="AD5" s="129">
        <f>[1]Dezembro!$F$33</f>
        <v>96</v>
      </c>
      <c r="AE5" s="129">
        <f>[1]Dezembro!$F$34</f>
        <v>100</v>
      </c>
      <c r="AF5" s="129">
        <f>[1]Dezembro!$F$35</f>
        <v>93</v>
      </c>
      <c r="AG5" s="15">
        <f>MAX(B5:AF5)</f>
        <v>100</v>
      </c>
      <c r="AH5" s="94">
        <f t="shared" ref="AH5" si="1">AVERAGE(B5:AF5)</f>
        <v>95</v>
      </c>
    </row>
    <row r="6" spans="1:36" x14ac:dyDescent="0.2">
      <c r="A6" s="58" t="s">
        <v>0</v>
      </c>
      <c r="B6" s="11" t="str">
        <f>[2]Dezembro!$F$5</f>
        <v>*</v>
      </c>
      <c r="C6" s="11" t="str">
        <f>[2]Dezembro!$F$6</f>
        <v>*</v>
      </c>
      <c r="D6" s="11" t="str">
        <f>[2]Dezembro!$F$7</f>
        <v>*</v>
      </c>
      <c r="E6" s="11" t="str">
        <f>[2]Dezembro!$F$8</f>
        <v>*</v>
      </c>
      <c r="F6" s="11" t="str">
        <f>[2]Dezembro!$F$9</f>
        <v>*</v>
      </c>
      <c r="G6" s="11" t="str">
        <f>[2]Dezembro!$F$10</f>
        <v>*</v>
      </c>
      <c r="H6" s="11" t="str">
        <f>[2]Dezembro!$F$11</f>
        <v>*</v>
      </c>
      <c r="I6" s="11" t="str">
        <f>[2]Dezembro!$F$12</f>
        <v>*</v>
      </c>
      <c r="J6" s="11" t="str">
        <f>[2]Dezembro!$F$13</f>
        <v>*</v>
      </c>
      <c r="K6" s="11" t="str">
        <f>[2]Dezembro!$F$14</f>
        <v>*</v>
      </c>
      <c r="L6" s="11" t="str">
        <f>[2]Dezembro!$F$15</f>
        <v>*</v>
      </c>
      <c r="M6" s="11" t="str">
        <f>[2]Dezembro!$F$16</f>
        <v>*</v>
      </c>
      <c r="N6" s="11" t="str">
        <f>[2]Dezembro!$F$17</f>
        <v>*</v>
      </c>
      <c r="O6" s="11" t="str">
        <f>[2]Dezembro!$F$18</f>
        <v>*</v>
      </c>
      <c r="P6" s="11" t="str">
        <f>[2]Dezembro!$F$19</f>
        <v>*</v>
      </c>
      <c r="Q6" s="11" t="str">
        <f>[2]Dezembro!$F$20</f>
        <v>*</v>
      </c>
      <c r="R6" s="11" t="str">
        <f>[2]Dezembro!$F$21</f>
        <v>*</v>
      </c>
      <c r="S6" s="11" t="str">
        <f>[2]Dezembro!$F$22</f>
        <v>*</v>
      </c>
      <c r="T6" s="11" t="str">
        <f>[2]Dezembro!$F$23</f>
        <v>*</v>
      </c>
      <c r="U6" s="11" t="str">
        <f>[2]Dezembro!$F$24</f>
        <v>*</v>
      </c>
      <c r="V6" s="11" t="str">
        <f>[2]Dezembro!$F$25</f>
        <v>*</v>
      </c>
      <c r="W6" s="11" t="str">
        <f>[2]Dezembro!$F$26</f>
        <v>*</v>
      </c>
      <c r="X6" s="11" t="str">
        <f>[2]Dezembro!$F$27</f>
        <v>*</v>
      </c>
      <c r="Y6" s="11" t="str">
        <f>[2]Dezembro!$F$28</f>
        <v>*</v>
      </c>
      <c r="Z6" s="11" t="str">
        <f>[2]Dezembro!$F$29</f>
        <v>*</v>
      </c>
      <c r="AA6" s="11" t="str">
        <f>[2]Dezembro!$F$30</f>
        <v>*</v>
      </c>
      <c r="AB6" s="11" t="str">
        <f>[2]Dezembro!$F$31</f>
        <v>*</v>
      </c>
      <c r="AC6" s="11" t="str">
        <f>[2]Dezembro!$F$32</f>
        <v>*</v>
      </c>
      <c r="AD6" s="11" t="str">
        <f>[2]Dezembro!$F$33</f>
        <v>*</v>
      </c>
      <c r="AE6" s="11" t="str">
        <f>[2]Dezembro!$F$34</f>
        <v>*</v>
      </c>
      <c r="AF6" s="11" t="str">
        <f>[2]Dezembro!$F$35</f>
        <v>*</v>
      </c>
      <c r="AG6" s="15" t="s">
        <v>226</v>
      </c>
      <c r="AH6" s="94" t="s">
        <v>226</v>
      </c>
    </row>
    <row r="7" spans="1:36" x14ac:dyDescent="0.2">
      <c r="A7" s="58" t="s">
        <v>104</v>
      </c>
      <c r="B7" s="11">
        <f>[3]Dezembro!$F$5</f>
        <v>97</v>
      </c>
      <c r="C7" s="11">
        <f>[3]Dezembro!$F$6</f>
        <v>96</v>
      </c>
      <c r="D7" s="11">
        <f>[3]Dezembro!$F$7</f>
        <v>96</v>
      </c>
      <c r="E7" s="11">
        <f>[3]Dezembro!$F$8</f>
        <v>97</v>
      </c>
      <c r="F7" s="11">
        <f>[3]Dezembro!$F$9</f>
        <v>97</v>
      </c>
      <c r="G7" s="11">
        <f>[3]Dezembro!$F$10</f>
        <v>98</v>
      </c>
      <c r="H7" s="11">
        <f>[3]Dezembro!$F$11</f>
        <v>97</v>
      </c>
      <c r="I7" s="11">
        <f>[3]Dezembro!$F$12</f>
        <v>98</v>
      </c>
      <c r="J7" s="11">
        <f>[3]Dezembro!$F$13</f>
        <v>90</v>
      </c>
      <c r="K7" s="11">
        <f>[3]Dezembro!$F$14</f>
        <v>78</v>
      </c>
      <c r="L7" s="11">
        <f>[3]Dezembro!$F$15</f>
        <v>84</v>
      </c>
      <c r="M7" s="11">
        <f>[3]Dezembro!$F$16</f>
        <v>87</v>
      </c>
      <c r="N7" s="11">
        <f>[3]Dezembro!$F$17</f>
        <v>91</v>
      </c>
      <c r="O7" s="11">
        <f>[3]Dezembro!$F$18</f>
        <v>97</v>
      </c>
      <c r="P7" s="11">
        <f>[3]Dezembro!$F$19</f>
        <v>96</v>
      </c>
      <c r="Q7" s="11">
        <f>[3]Dezembro!$F$20</f>
        <v>95</v>
      </c>
      <c r="R7" s="11">
        <f>[3]Dezembro!$F$21</f>
        <v>97</v>
      </c>
      <c r="S7" s="11">
        <f>[3]Dezembro!$F$22</f>
        <v>97</v>
      </c>
      <c r="T7" s="11">
        <f>[3]Dezembro!$F$23</f>
        <v>93</v>
      </c>
      <c r="U7" s="11">
        <f>[3]Dezembro!$F$24</f>
        <v>90</v>
      </c>
      <c r="V7" s="11">
        <f>[3]Dezembro!$F$25</f>
        <v>96</v>
      </c>
      <c r="W7" s="11">
        <f>[3]Dezembro!$F$26</f>
        <v>94</v>
      </c>
      <c r="X7" s="11">
        <f>[3]Dezembro!$F$27</f>
        <v>77</v>
      </c>
      <c r="Y7" s="11">
        <f>[3]Dezembro!$F$28</f>
        <v>88</v>
      </c>
      <c r="Z7" s="11">
        <f>[3]Dezembro!$F$29</f>
        <v>81</v>
      </c>
      <c r="AA7" s="11">
        <f>[3]Dezembro!$F$30</f>
        <v>81</v>
      </c>
      <c r="AB7" s="11">
        <f>[3]Dezembro!$F$31</f>
        <v>92</v>
      </c>
      <c r="AC7" s="11">
        <f>[3]Dezembro!$F$32</f>
        <v>96</v>
      </c>
      <c r="AD7" s="11">
        <f>[3]Dezembro!$F$33</f>
        <v>95</v>
      </c>
      <c r="AE7" s="11">
        <f>[3]Dezembro!$F$34</f>
        <v>96</v>
      </c>
      <c r="AF7" s="11">
        <f>[3]Dezembro!$F$35</f>
        <v>96</v>
      </c>
      <c r="AG7" s="15">
        <f>MAX(B7:AF7)</f>
        <v>98</v>
      </c>
      <c r="AH7" s="94">
        <f t="shared" ref="AH7" si="2">AVERAGE(B7:AF7)</f>
        <v>92.354838709677423</v>
      </c>
    </row>
    <row r="8" spans="1:36" x14ac:dyDescent="0.2">
      <c r="A8" s="58" t="s">
        <v>1</v>
      </c>
      <c r="B8" s="11" t="str">
        <f>[4]Dezembro!$F$5</f>
        <v>*</v>
      </c>
      <c r="C8" s="11" t="str">
        <f>[4]Dezembro!$F$6</f>
        <v>*</v>
      </c>
      <c r="D8" s="11" t="str">
        <f>[4]Dezembro!$F$7</f>
        <v>*</v>
      </c>
      <c r="E8" s="11" t="str">
        <f>[4]Dezembro!$F$8</f>
        <v>*</v>
      </c>
      <c r="F8" s="11" t="str">
        <f>[4]Dezembro!$F$9</f>
        <v>*</v>
      </c>
      <c r="G8" s="11" t="str">
        <f>[4]Dezembro!$F$10</f>
        <v>*</v>
      </c>
      <c r="H8" s="11" t="str">
        <f>[4]Dezembro!$F$11</f>
        <v>*</v>
      </c>
      <c r="I8" s="11" t="str">
        <f>[4]Dezembro!$F$12</f>
        <v>*</v>
      </c>
      <c r="J8" s="11" t="str">
        <f>[4]Dezembro!$F$13</f>
        <v>*</v>
      </c>
      <c r="K8" s="11" t="str">
        <f>[4]Dezembro!$F$14</f>
        <v>*</v>
      </c>
      <c r="L8" s="11" t="str">
        <f>[4]Dezembro!$F$15</f>
        <v>*</v>
      </c>
      <c r="M8" s="11" t="str">
        <f>[4]Dezembro!$F$16</f>
        <v>*</v>
      </c>
      <c r="N8" s="11" t="str">
        <f>[4]Dezembro!$F$17</f>
        <v>*</v>
      </c>
      <c r="O8" s="11" t="str">
        <f>[4]Dezembro!$F$18</f>
        <v>*</v>
      </c>
      <c r="P8" s="11" t="str">
        <f>[4]Dezembro!$F$19</f>
        <v>*</v>
      </c>
      <c r="Q8" s="11" t="str">
        <f>[4]Dezembro!$F$20</f>
        <v>*</v>
      </c>
      <c r="R8" s="11" t="str">
        <f>[4]Dezembro!$F$21</f>
        <v>*</v>
      </c>
      <c r="S8" s="11" t="str">
        <f>[4]Dezembro!$F$22</f>
        <v>*</v>
      </c>
      <c r="T8" s="11" t="str">
        <f>[4]Dezembro!$F$23</f>
        <v>*</v>
      </c>
      <c r="U8" s="11" t="str">
        <f>[4]Dezembro!$F$24</f>
        <v>*</v>
      </c>
      <c r="V8" s="11" t="str">
        <f>[4]Dezembro!$F$25</f>
        <v>*</v>
      </c>
      <c r="W8" s="11" t="str">
        <f>[4]Dezembro!$F$26</f>
        <v>*</v>
      </c>
      <c r="X8" s="11" t="str">
        <f>[4]Dezembro!$F$27</f>
        <v>*</v>
      </c>
      <c r="Y8" s="11" t="str">
        <f>[4]Dezembro!$F$28</f>
        <v>*</v>
      </c>
      <c r="Z8" s="11" t="str">
        <f>[4]Dezembro!$F$29</f>
        <v>*</v>
      </c>
      <c r="AA8" s="11" t="str">
        <f>[4]Dezembro!$F$30</f>
        <v>*</v>
      </c>
      <c r="AB8" s="11" t="str">
        <f>[4]Dezembro!$F$31</f>
        <v>*</v>
      </c>
      <c r="AC8" s="11" t="str">
        <f>[4]Dezembro!$F$32</f>
        <v>*</v>
      </c>
      <c r="AD8" s="11" t="str">
        <f>[4]Dezembro!$F$33</f>
        <v>*</v>
      </c>
      <c r="AE8" s="11">
        <f>[4]Dezembro!$F$34</f>
        <v>68</v>
      </c>
      <c r="AF8" s="11">
        <f>[4]Dezembro!$F$35</f>
        <v>90</v>
      </c>
      <c r="AG8" s="15">
        <f>MAX(B8:AF8)</f>
        <v>90</v>
      </c>
      <c r="AH8" s="94">
        <f t="shared" ref="AH8" si="3">AVERAGE(B8:AF8)</f>
        <v>79</v>
      </c>
    </row>
    <row r="9" spans="1:36" x14ac:dyDescent="0.2">
      <c r="A9" s="58" t="s">
        <v>167</v>
      </c>
      <c r="B9" s="11">
        <f>[5]Dezembro!$F$5</f>
        <v>95</v>
      </c>
      <c r="C9" s="11">
        <f>[5]Dezembro!$F$6</f>
        <v>96</v>
      </c>
      <c r="D9" s="11">
        <f>[5]Dezembro!$F$7</f>
        <v>98</v>
      </c>
      <c r="E9" s="11">
        <f>[5]Dezembro!$F$8</f>
        <v>98</v>
      </c>
      <c r="F9" s="11">
        <f>[5]Dezembro!$F$9</f>
        <v>99</v>
      </c>
      <c r="G9" s="11">
        <f>[5]Dezembro!$F$10</f>
        <v>99</v>
      </c>
      <c r="H9" s="11">
        <f>[5]Dezembro!$F$11</f>
        <v>96</v>
      </c>
      <c r="I9" s="11">
        <f>[5]Dezembro!$F$12</f>
        <v>78</v>
      </c>
      <c r="J9" s="11">
        <f>[5]Dezembro!$F$13</f>
        <v>59</v>
      </c>
      <c r="K9" s="11">
        <f>[5]Dezembro!$F$14</f>
        <v>60</v>
      </c>
      <c r="L9" s="11">
        <f>[5]Dezembro!$F$15</f>
        <v>75</v>
      </c>
      <c r="M9" s="11">
        <f>[5]Dezembro!$F$16</f>
        <v>79</v>
      </c>
      <c r="N9" s="11">
        <f>[5]Dezembro!$F$17</f>
        <v>87</v>
      </c>
      <c r="O9" s="11">
        <f>[5]Dezembro!$F$18</f>
        <v>99</v>
      </c>
      <c r="P9" s="11">
        <f>[5]Dezembro!$F$19</f>
        <v>98</v>
      </c>
      <c r="Q9" s="11">
        <f>[5]Dezembro!$F$20</f>
        <v>99</v>
      </c>
      <c r="R9" s="11">
        <f>[5]Dezembro!$F$21</f>
        <v>99</v>
      </c>
      <c r="S9" s="11">
        <f>[5]Dezembro!$F$22</f>
        <v>98</v>
      </c>
      <c r="T9" s="11">
        <f>[5]Dezembro!$F$23</f>
        <v>97</v>
      </c>
      <c r="U9" s="11">
        <f>[5]Dezembro!$F$24</f>
        <v>89</v>
      </c>
      <c r="V9" s="11">
        <f>[5]Dezembro!$F$25</f>
        <v>98</v>
      </c>
      <c r="W9" s="11">
        <f>[5]Dezembro!$F$26</f>
        <v>98</v>
      </c>
      <c r="X9" s="11">
        <f>[5]Dezembro!$F$27</f>
        <v>81</v>
      </c>
      <c r="Y9" s="11">
        <f>[5]Dezembro!$F$28</f>
        <v>91</v>
      </c>
      <c r="Z9" s="11">
        <f>[5]Dezembro!$F$29</f>
        <v>86</v>
      </c>
      <c r="AA9" s="11">
        <f>[5]Dezembro!$F$30</f>
        <v>90</v>
      </c>
      <c r="AB9" s="11">
        <f>[5]Dezembro!$F$31</f>
        <v>88</v>
      </c>
      <c r="AC9" s="11">
        <f>[5]Dezembro!$F$32</f>
        <v>92</v>
      </c>
      <c r="AD9" s="11">
        <f>[5]Dezembro!$F$33</f>
        <v>93</v>
      </c>
      <c r="AE9" s="11">
        <f>[5]Dezembro!$F$34</f>
        <v>96</v>
      </c>
      <c r="AF9" s="11">
        <f>[5]Dezembro!$F$35</f>
        <v>98</v>
      </c>
      <c r="AG9" s="15">
        <f>MAX(B9:AF9)</f>
        <v>99</v>
      </c>
      <c r="AH9" s="94">
        <f t="shared" ref="AH9" si="4">AVERAGE(B9:AF9)</f>
        <v>90.612903225806448</v>
      </c>
    </row>
    <row r="10" spans="1:36" x14ac:dyDescent="0.2">
      <c r="A10" s="58" t="s">
        <v>111</v>
      </c>
      <c r="B10" s="11" t="str">
        <f>[6]Dezembro!$F$5</f>
        <v>*</v>
      </c>
      <c r="C10" s="11" t="str">
        <f>[6]Dezembro!$F$6</f>
        <v>*</v>
      </c>
      <c r="D10" s="11" t="str">
        <f>[6]Dezembro!$F$7</f>
        <v>*</v>
      </c>
      <c r="E10" s="11" t="str">
        <f>[6]Dezembro!$F$8</f>
        <v>*</v>
      </c>
      <c r="F10" s="11" t="str">
        <f>[6]Dezembro!$F$9</f>
        <v>*</v>
      </c>
      <c r="G10" s="11" t="str">
        <f>[6]Dezembro!$F$10</f>
        <v>*</v>
      </c>
      <c r="H10" s="11" t="str">
        <f>[6]Dezembro!$F$11</f>
        <v>*</v>
      </c>
      <c r="I10" s="11" t="str">
        <f>[6]Dezembro!$F$12</f>
        <v>*</v>
      </c>
      <c r="J10" s="11" t="str">
        <f>[6]Dezembro!$F$13</f>
        <v>*</v>
      </c>
      <c r="K10" s="11" t="str">
        <f>[6]Dezembro!$F$14</f>
        <v>*</v>
      </c>
      <c r="L10" s="11" t="str">
        <f>[6]Dezembro!$F$15</f>
        <v>*</v>
      </c>
      <c r="M10" s="11" t="str">
        <f>[6]Dezembro!$F$16</f>
        <v>*</v>
      </c>
      <c r="N10" s="11" t="str">
        <f>[6]Dezembro!$F$17</f>
        <v>*</v>
      </c>
      <c r="O10" s="11" t="str">
        <f>[6]Dezembro!$F$18</f>
        <v>*</v>
      </c>
      <c r="P10" s="11" t="str">
        <f>[6]Dezembro!$F$19</f>
        <v>*</v>
      </c>
      <c r="Q10" s="11" t="str">
        <f>[6]Dezembro!$F$20</f>
        <v>*</v>
      </c>
      <c r="R10" s="11" t="str">
        <f>[6]Dezembro!$F$21</f>
        <v>*</v>
      </c>
      <c r="S10" s="11" t="str">
        <f>[6]Dezembro!$F$22</f>
        <v>*</v>
      </c>
      <c r="T10" s="11" t="str">
        <f>[6]Dezembro!$F$23</f>
        <v>*</v>
      </c>
      <c r="U10" s="11" t="str">
        <f>[6]Dezembro!$F$24</f>
        <v>*</v>
      </c>
      <c r="V10" s="11" t="str">
        <f>[6]Dezembro!$F$25</f>
        <v>*</v>
      </c>
      <c r="W10" s="11" t="str">
        <f>[6]Dezembro!$F$26</f>
        <v>*</v>
      </c>
      <c r="X10" s="11" t="str">
        <f>[6]Dezembro!$F$27</f>
        <v>*</v>
      </c>
      <c r="Y10" s="11" t="str">
        <f>[6]Dezembro!$F$28</f>
        <v>*</v>
      </c>
      <c r="Z10" s="11" t="str">
        <f>[6]Dezembro!$F$29</f>
        <v>*</v>
      </c>
      <c r="AA10" s="11" t="str">
        <f>[6]Dezembro!$F$30</f>
        <v>*</v>
      </c>
      <c r="AB10" s="11" t="str">
        <f>[6]Dezembro!$F$31</f>
        <v>*</v>
      </c>
      <c r="AC10" s="11" t="str">
        <f>[6]Dezembro!$F$32</f>
        <v>*</v>
      </c>
      <c r="AD10" s="11" t="str">
        <f>[6]Dezembro!$F$33</f>
        <v>*</v>
      </c>
      <c r="AE10" s="11" t="str">
        <f>[6]Dezembro!$F$34</f>
        <v>*</v>
      </c>
      <c r="AF10" s="11" t="str">
        <f>[6]Dezembro!$F$35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 t="str">
        <f>[7]Dezembro!$F$5</f>
        <v>*</v>
      </c>
      <c r="C11" s="11" t="str">
        <f>[7]Dezembro!$F$6</f>
        <v>*</v>
      </c>
      <c r="D11" s="11" t="str">
        <f>[7]Dezembro!$F$7</f>
        <v>*</v>
      </c>
      <c r="E11" s="11" t="str">
        <f>[7]Dezembro!$F$8</f>
        <v>*</v>
      </c>
      <c r="F11" s="11" t="str">
        <f>[7]Dezembro!$F$9</f>
        <v>*</v>
      </c>
      <c r="G11" s="11" t="str">
        <f>[7]Dezembro!$F$10</f>
        <v>*</v>
      </c>
      <c r="H11" s="11" t="str">
        <f>[7]Dezembro!$F$11</f>
        <v>*</v>
      </c>
      <c r="I11" s="11" t="str">
        <f>[7]Dezembro!$F$12</f>
        <v>*</v>
      </c>
      <c r="J11" s="11" t="str">
        <f>[7]Dezembro!$F$13</f>
        <v>*</v>
      </c>
      <c r="K11" s="11" t="str">
        <f>[7]Dezembro!$F$14</f>
        <v>*</v>
      </c>
      <c r="L11" s="11" t="str">
        <f>[7]Dezembro!$F$15</f>
        <v>*</v>
      </c>
      <c r="M11" s="11" t="str">
        <f>[7]Dezembro!$F$16</f>
        <v>*</v>
      </c>
      <c r="N11" s="11" t="str">
        <f>[7]Dezembro!$F$17</f>
        <v>*</v>
      </c>
      <c r="O11" s="11" t="str">
        <f>[7]Dezembro!$F$18</f>
        <v>*</v>
      </c>
      <c r="P11" s="11" t="str">
        <f>[7]Dezembro!$F$19</f>
        <v>*</v>
      </c>
      <c r="Q11" s="11" t="str">
        <f>[7]Dezembro!$F$20</f>
        <v>*</v>
      </c>
      <c r="R11" s="11" t="str">
        <f>[7]Dezembro!$F$21</f>
        <v>*</v>
      </c>
      <c r="S11" s="11" t="str">
        <f>[7]Dezembro!$F$22</f>
        <v>*</v>
      </c>
      <c r="T11" s="11" t="str">
        <f>[7]Dezembro!$F$23</f>
        <v>*</v>
      </c>
      <c r="U11" s="11" t="str">
        <f>[7]Dezembro!$F$24</f>
        <v>*</v>
      </c>
      <c r="V11" s="11" t="str">
        <f>[7]Dezembro!$F$25</f>
        <v>*</v>
      </c>
      <c r="W11" s="11" t="str">
        <f>[7]Dezembro!$F$26</f>
        <v>*</v>
      </c>
      <c r="X11" s="11" t="str">
        <f>[7]Dezembro!$F$27</f>
        <v>*</v>
      </c>
      <c r="Y11" s="11" t="str">
        <f>[7]Dezembro!$F$28</f>
        <v>*</v>
      </c>
      <c r="Z11" s="11" t="str">
        <f>[7]Dezembro!$F$29</f>
        <v>*</v>
      </c>
      <c r="AA11" s="11" t="str">
        <f>[7]Dezembro!$F$30</f>
        <v>*</v>
      </c>
      <c r="AB11" s="11" t="str">
        <f>[7]Dezembro!$F$31</f>
        <v>*</v>
      </c>
      <c r="AC11" s="11" t="str">
        <f>[7]Dezembro!$F$32</f>
        <v>*</v>
      </c>
      <c r="AD11" s="11" t="str">
        <f>[7]Dezembro!$F$33</f>
        <v>*</v>
      </c>
      <c r="AE11" s="11" t="str">
        <f>[7]Dezembro!$F$34</f>
        <v>*</v>
      </c>
      <c r="AF11" s="11" t="str">
        <f>[7]Dezembro!$F$35</f>
        <v>*</v>
      </c>
      <c r="AG11" s="15" t="s">
        <v>226</v>
      </c>
      <c r="AH11" s="94" t="s">
        <v>226</v>
      </c>
    </row>
    <row r="12" spans="1:36" x14ac:dyDescent="0.2">
      <c r="A12" s="58" t="s">
        <v>41</v>
      </c>
      <c r="B12" s="11" t="str">
        <f>[8]Dezembro!$F$5</f>
        <v>*</v>
      </c>
      <c r="C12" s="11" t="str">
        <f>[8]Dezembro!$F$6</f>
        <v>*</v>
      </c>
      <c r="D12" s="11" t="str">
        <f>[8]Dezembro!$F$7</f>
        <v>*</v>
      </c>
      <c r="E12" s="11" t="str">
        <f>[8]Dezembro!$F$8</f>
        <v>*</v>
      </c>
      <c r="F12" s="11" t="str">
        <f>[8]Dezembro!$F$9</f>
        <v>*</v>
      </c>
      <c r="G12" s="11" t="str">
        <f>[8]Dezembro!$F$10</f>
        <v>*</v>
      </c>
      <c r="H12" s="11" t="str">
        <f>[8]Dezembro!$F$11</f>
        <v>*</v>
      </c>
      <c r="I12" s="11" t="str">
        <f>[8]Dezembro!$F$12</f>
        <v>*</v>
      </c>
      <c r="J12" s="11" t="str">
        <f>[8]Dezembro!$F$13</f>
        <v>*</v>
      </c>
      <c r="K12" s="11" t="str">
        <f>[8]Dezembro!$F$14</f>
        <v>*</v>
      </c>
      <c r="L12" s="11" t="str">
        <f>[8]Dezembro!$F$15</f>
        <v>*</v>
      </c>
      <c r="M12" s="11" t="str">
        <f>[8]Dezembro!$F$16</f>
        <v>*</v>
      </c>
      <c r="N12" s="11" t="str">
        <f>[8]Dezembro!$F$17</f>
        <v>*</v>
      </c>
      <c r="O12" s="11" t="str">
        <f>[8]Dezembro!$F$18</f>
        <v>*</v>
      </c>
      <c r="P12" s="11" t="str">
        <f>[8]Dezembro!$F$19</f>
        <v>*</v>
      </c>
      <c r="Q12" s="11" t="str">
        <f>[8]Dezembro!$F$20</f>
        <v>*</v>
      </c>
      <c r="R12" s="11" t="str">
        <f>[8]Dezembro!$F$21</f>
        <v>*</v>
      </c>
      <c r="S12" s="11" t="str">
        <f>[8]Dezembro!$F$22</f>
        <v>*</v>
      </c>
      <c r="T12" s="11" t="str">
        <f>[8]Dezembro!$F$23</f>
        <v>*</v>
      </c>
      <c r="U12" s="11" t="str">
        <f>[8]Dezembro!$F$24</f>
        <v>*</v>
      </c>
      <c r="V12" s="11" t="str">
        <f>[8]Dezembro!$F$25</f>
        <v>*</v>
      </c>
      <c r="W12" s="11" t="str">
        <f>[8]Dezembro!$F$26</f>
        <v>*</v>
      </c>
      <c r="X12" s="11" t="str">
        <f>[8]Dezembro!$F$27</f>
        <v>*</v>
      </c>
      <c r="Y12" s="11" t="str">
        <f>[8]Dezembro!$F$28</f>
        <v>*</v>
      </c>
      <c r="Z12" s="11" t="str">
        <f>[8]Dezembro!$F$29</f>
        <v>*</v>
      </c>
      <c r="AA12" s="11" t="str">
        <f>[8]Dezembro!$F$30</f>
        <v>*</v>
      </c>
      <c r="AB12" s="11" t="str">
        <f>[8]Dezembro!$F$31</f>
        <v>*</v>
      </c>
      <c r="AC12" s="11" t="str">
        <f>[8]Dezembro!$F$32</f>
        <v>*</v>
      </c>
      <c r="AD12" s="11" t="str">
        <f>[8]Dezembro!$F$33</f>
        <v>*</v>
      </c>
      <c r="AE12" s="11" t="str">
        <f>[8]Dezembro!$F$34</f>
        <v>*</v>
      </c>
      <c r="AF12" s="11" t="str">
        <f>[8]Dezembro!$F$35</f>
        <v>*</v>
      </c>
      <c r="AG12" s="15" t="s">
        <v>226</v>
      </c>
      <c r="AH12" s="94" t="s">
        <v>226</v>
      </c>
    </row>
    <row r="13" spans="1:36" x14ac:dyDescent="0.2">
      <c r="A13" s="58" t="s">
        <v>114</v>
      </c>
      <c r="B13" s="11">
        <f>[9]Dezembro!$F$5</f>
        <v>98</v>
      </c>
      <c r="C13" s="11">
        <f>[9]Dezembro!$F$6</f>
        <v>96</v>
      </c>
      <c r="D13" s="11">
        <f>[9]Dezembro!$F$7</f>
        <v>94</v>
      </c>
      <c r="E13" s="11">
        <f>[9]Dezembro!$F$8</f>
        <v>96</v>
      </c>
      <c r="F13" s="11">
        <f>[9]Dezembro!$F$9</f>
        <v>98</v>
      </c>
      <c r="G13" s="11">
        <f>[9]Dezembro!$F$10</f>
        <v>98</v>
      </c>
      <c r="H13" s="11">
        <f>[9]Dezembro!$F$11</f>
        <v>95</v>
      </c>
      <c r="I13" s="11">
        <f>[9]Dezembro!$F$12</f>
        <v>92</v>
      </c>
      <c r="J13" s="11">
        <f>[9]Dezembro!$F$13</f>
        <v>95</v>
      </c>
      <c r="K13" s="11">
        <f>[9]Dezembro!$F$14</f>
        <v>88</v>
      </c>
      <c r="L13" s="11">
        <f>[9]Dezembro!$F$15</f>
        <v>85</v>
      </c>
      <c r="M13" s="11">
        <f>[9]Dezembro!$F$16</f>
        <v>90</v>
      </c>
      <c r="N13" s="11">
        <f>[9]Dezembro!$F$17</f>
        <v>89</v>
      </c>
      <c r="O13" s="11">
        <f>[9]Dezembro!$F$18</f>
        <v>98</v>
      </c>
      <c r="P13" s="11">
        <f>[9]Dezembro!$F$19</f>
        <v>98</v>
      </c>
      <c r="Q13" s="11">
        <f>[9]Dezembro!$F$20</f>
        <v>92</v>
      </c>
      <c r="R13" s="11">
        <f>[9]Dezembro!$F$21</f>
        <v>98</v>
      </c>
      <c r="S13" s="11">
        <f>[9]Dezembro!$F$22</f>
        <v>96</v>
      </c>
      <c r="T13" s="11">
        <f>[9]Dezembro!$F$23</f>
        <v>89</v>
      </c>
      <c r="U13" s="11">
        <f>[9]Dezembro!$F$24</f>
        <v>82</v>
      </c>
      <c r="V13" s="11">
        <f>[9]Dezembro!$F$25</f>
        <v>96</v>
      </c>
      <c r="W13" s="11">
        <f>[9]Dezembro!$F$26</f>
        <v>97</v>
      </c>
      <c r="X13" s="11">
        <f>[9]Dezembro!$F$27</f>
        <v>88</v>
      </c>
      <c r="Y13" s="11">
        <f>[9]Dezembro!$F$28</f>
        <v>95</v>
      </c>
      <c r="Z13" s="11">
        <f>[9]Dezembro!$F$29</f>
        <v>95</v>
      </c>
      <c r="AA13" s="11">
        <f>[9]Dezembro!$F$30</f>
        <v>89</v>
      </c>
      <c r="AB13" s="11">
        <f>[9]Dezembro!$F$31</f>
        <v>84</v>
      </c>
      <c r="AC13" s="11">
        <f>[9]Dezembro!$F$32</f>
        <v>86</v>
      </c>
      <c r="AD13" s="11">
        <f>[9]Dezembro!$F$33</f>
        <v>93</v>
      </c>
      <c r="AE13" s="11">
        <f>[9]Dezembro!$F$34</f>
        <v>94</v>
      </c>
      <c r="AF13" s="11">
        <f>[9]Dezembro!$F$35</f>
        <v>93</v>
      </c>
      <c r="AG13" s="15">
        <f>MAX(B13:AF13)</f>
        <v>98</v>
      </c>
      <c r="AH13" s="94">
        <f t="shared" ref="AH13" si="5">AVERAGE(B13:AF13)</f>
        <v>92.806451612903231</v>
      </c>
    </row>
    <row r="14" spans="1:36" x14ac:dyDescent="0.2">
      <c r="A14" s="58" t="s">
        <v>118</v>
      </c>
      <c r="B14" s="11" t="str">
        <f>[10]Dezembro!$F$5</f>
        <v>*</v>
      </c>
      <c r="C14" s="11" t="str">
        <f>[10]Dezembro!$F$6</f>
        <v>*</v>
      </c>
      <c r="D14" s="11" t="str">
        <f>[10]Dezembro!$F$7</f>
        <v>*</v>
      </c>
      <c r="E14" s="11" t="str">
        <f>[10]Dezembro!$F$8</f>
        <v>*</v>
      </c>
      <c r="F14" s="11" t="str">
        <f>[10]Dezembro!$F$9</f>
        <v>*</v>
      </c>
      <c r="G14" s="11" t="str">
        <f>[10]Dezembro!$F$10</f>
        <v>*</v>
      </c>
      <c r="H14" s="11" t="str">
        <f>[10]Dezembro!$F$11</f>
        <v>*</v>
      </c>
      <c r="I14" s="11" t="str">
        <f>[10]Dezembro!$F$12</f>
        <v>*</v>
      </c>
      <c r="J14" s="11" t="str">
        <f>[10]Dezembro!$F$13</f>
        <v>*</v>
      </c>
      <c r="K14" s="11" t="str">
        <f>[10]Dezembro!$F$14</f>
        <v>*</v>
      </c>
      <c r="L14" s="11" t="str">
        <f>[10]Dezembro!$F$15</f>
        <v>*</v>
      </c>
      <c r="M14" s="11" t="str">
        <f>[10]Dezembro!$F$16</f>
        <v>*</v>
      </c>
      <c r="N14" s="11" t="str">
        <f>[10]Dezembro!$F$17</f>
        <v>*</v>
      </c>
      <c r="O14" s="11" t="str">
        <f>[10]Dezembro!$F$18</f>
        <v>*</v>
      </c>
      <c r="P14" s="11" t="str">
        <f>[10]Dezembro!$F$19</f>
        <v>*</v>
      </c>
      <c r="Q14" s="11" t="str">
        <f>[10]Dezembro!$F$20</f>
        <v>*</v>
      </c>
      <c r="R14" s="11" t="str">
        <f>[10]Dezembro!$F$21</f>
        <v>*</v>
      </c>
      <c r="S14" s="11" t="str">
        <f>[10]Dezembro!$F$22</f>
        <v>*</v>
      </c>
      <c r="T14" s="11" t="str">
        <f>[10]Dezembro!$F$23</f>
        <v>*</v>
      </c>
      <c r="U14" s="11" t="str">
        <f>[10]Dezembro!$F$24</f>
        <v>*</v>
      </c>
      <c r="V14" s="11" t="str">
        <f>[10]Dezembro!$F$25</f>
        <v>*</v>
      </c>
      <c r="W14" s="11" t="str">
        <f>[10]Dezembro!$F$26</f>
        <v>*</v>
      </c>
      <c r="X14" s="11" t="str">
        <f>[10]Dezembro!$F$27</f>
        <v>*</v>
      </c>
      <c r="Y14" s="11" t="str">
        <f>[10]Dezembro!$F$28</f>
        <v>*</v>
      </c>
      <c r="Z14" s="11" t="str">
        <f>[10]Dezembro!$F$29</f>
        <v>*</v>
      </c>
      <c r="AA14" s="11" t="str">
        <f>[10]Dezembro!$F$30</f>
        <v>*</v>
      </c>
      <c r="AB14" s="11" t="str">
        <f>[10]Dezembro!$F$31</f>
        <v>*</v>
      </c>
      <c r="AC14" s="11" t="str">
        <f>[10]Dezembro!$F$32</f>
        <v>*</v>
      </c>
      <c r="AD14" s="11" t="str">
        <f>[10]Dezembro!$F$33</f>
        <v>*</v>
      </c>
      <c r="AE14" s="11" t="str">
        <f>[10]Dezembro!$F$34</f>
        <v>*</v>
      </c>
      <c r="AF14" s="11" t="str">
        <f>[10]Dezembro!$F$35</f>
        <v>*</v>
      </c>
      <c r="AG14" s="15" t="s">
        <v>226</v>
      </c>
      <c r="AH14" s="113" t="s">
        <v>226</v>
      </c>
    </row>
    <row r="15" spans="1:36" x14ac:dyDescent="0.2">
      <c r="A15" s="58" t="s">
        <v>121</v>
      </c>
      <c r="B15" s="11">
        <f>[11]Dezembro!$F$5</f>
        <v>99</v>
      </c>
      <c r="C15" s="11">
        <f>[11]Dezembro!$F$6</f>
        <v>95</v>
      </c>
      <c r="D15" s="11">
        <f>[11]Dezembro!$F$7</f>
        <v>99</v>
      </c>
      <c r="E15" s="11">
        <f>[11]Dezembro!$F$8</f>
        <v>98</v>
      </c>
      <c r="F15" s="11">
        <f>[11]Dezembro!$F$9</f>
        <v>99</v>
      </c>
      <c r="G15" s="11">
        <f>[11]Dezembro!$F$10</f>
        <v>99</v>
      </c>
      <c r="H15" s="11">
        <f>[11]Dezembro!$F$11</f>
        <v>99</v>
      </c>
      <c r="I15" s="11">
        <f>[11]Dezembro!$F$12</f>
        <v>100</v>
      </c>
      <c r="J15" s="11">
        <f>[11]Dezembro!$F$13</f>
        <v>88</v>
      </c>
      <c r="K15" s="11">
        <f>[11]Dezembro!$F$14</f>
        <v>84</v>
      </c>
      <c r="L15" s="11">
        <f>[11]Dezembro!$F$15</f>
        <v>80</v>
      </c>
      <c r="M15" s="11">
        <f>[11]Dezembro!$F$16</f>
        <v>85</v>
      </c>
      <c r="N15" s="11">
        <f>[11]Dezembro!$F$17</f>
        <v>94</v>
      </c>
      <c r="O15" s="11">
        <f>[11]Dezembro!$F$18</f>
        <v>99</v>
      </c>
      <c r="P15" s="11">
        <f>[11]Dezembro!$F$19</f>
        <v>99</v>
      </c>
      <c r="Q15" s="11">
        <f>[11]Dezembro!$F$20</f>
        <v>99</v>
      </c>
      <c r="R15" s="11">
        <f>[11]Dezembro!$F$21</f>
        <v>100</v>
      </c>
      <c r="S15" s="11">
        <f>[11]Dezembro!$F$22</f>
        <v>99</v>
      </c>
      <c r="T15" s="11">
        <f>[11]Dezembro!$F$23</f>
        <v>93</v>
      </c>
      <c r="U15" s="11">
        <f>[11]Dezembro!$F$24</f>
        <v>95</v>
      </c>
      <c r="V15" s="11">
        <f>[11]Dezembro!$F$25</f>
        <v>100</v>
      </c>
      <c r="W15" s="11">
        <f>[11]Dezembro!$F$26</f>
        <v>100</v>
      </c>
      <c r="X15" s="11">
        <f>[11]Dezembro!$F$27</f>
        <v>95</v>
      </c>
      <c r="Y15" s="11">
        <f>[11]Dezembro!$F$28</f>
        <v>92</v>
      </c>
      <c r="Z15" s="11">
        <f>[11]Dezembro!$F$29</f>
        <v>85</v>
      </c>
      <c r="AA15" s="11">
        <f>[11]Dezembro!$F$30</f>
        <v>88</v>
      </c>
      <c r="AB15" s="11">
        <f>[11]Dezembro!$F$31</f>
        <v>92</v>
      </c>
      <c r="AC15" s="11">
        <f>[11]Dezembro!$F$32</f>
        <v>96</v>
      </c>
      <c r="AD15" s="11">
        <f>[11]Dezembro!$F$33</f>
        <v>96</v>
      </c>
      <c r="AE15" s="11">
        <f>[11]Dezembro!$F$34</f>
        <v>99</v>
      </c>
      <c r="AF15" s="11">
        <f>[11]Dezembro!$F$35</f>
        <v>99</v>
      </c>
      <c r="AG15" s="15">
        <f>MAX(B15:AF15)</f>
        <v>100</v>
      </c>
      <c r="AH15" s="94">
        <f t="shared" ref="AH15" si="6">AVERAGE(B15:AF15)</f>
        <v>95</v>
      </c>
      <c r="AJ15" t="s">
        <v>47</v>
      </c>
    </row>
    <row r="16" spans="1:36" x14ac:dyDescent="0.2">
      <c r="A16" s="58" t="s">
        <v>168</v>
      </c>
      <c r="B16" s="11" t="str">
        <f>[12]Dezembro!$F$5</f>
        <v>*</v>
      </c>
      <c r="C16" s="11" t="str">
        <f>[12]Dezembro!$F$6</f>
        <v>*</v>
      </c>
      <c r="D16" s="11" t="str">
        <f>[12]Dezembro!$F$7</f>
        <v>*</v>
      </c>
      <c r="E16" s="11" t="str">
        <f>[12]Dezembro!$F$8</f>
        <v>*</v>
      </c>
      <c r="F16" s="11" t="str">
        <f>[12]Dezembro!$F$9</f>
        <v>*</v>
      </c>
      <c r="G16" s="11" t="str">
        <f>[12]Dezembro!$F$10</f>
        <v>*</v>
      </c>
      <c r="H16" s="11" t="str">
        <f>[12]Dezembro!$F$11</f>
        <v>*</v>
      </c>
      <c r="I16" s="11" t="str">
        <f>[12]Dezembro!$F$12</f>
        <v>*</v>
      </c>
      <c r="J16" s="11" t="str">
        <f>[12]Dezembro!$F$13</f>
        <v>*</v>
      </c>
      <c r="K16" s="11" t="str">
        <f>[12]Dezembro!$F$14</f>
        <v>*</v>
      </c>
      <c r="L16" s="11" t="str">
        <f>[12]Dezembro!$F$15</f>
        <v>*</v>
      </c>
      <c r="M16" s="11" t="str">
        <f>[12]Dezembro!$F$16</f>
        <v>*</v>
      </c>
      <c r="N16" s="11" t="str">
        <f>[12]Dezembro!$F$17</f>
        <v>*</v>
      </c>
      <c r="O16" s="11" t="str">
        <f>[12]Dezembro!$F$18</f>
        <v>*</v>
      </c>
      <c r="P16" s="11" t="str">
        <f>[12]Dezembro!$F$19</f>
        <v>*</v>
      </c>
      <c r="Q16" s="11" t="str">
        <f>[12]Dezembro!$F$20</f>
        <v>*</v>
      </c>
      <c r="R16" s="11" t="str">
        <f>[12]Dezembro!$F$21</f>
        <v>*</v>
      </c>
      <c r="S16" s="11" t="str">
        <f>[12]Dezembro!$F$22</f>
        <v>*</v>
      </c>
      <c r="T16" s="11" t="str">
        <f>[12]Dezembro!$F$23</f>
        <v>*</v>
      </c>
      <c r="U16" s="11" t="str">
        <f>[12]Dezembro!$F$24</f>
        <v>*</v>
      </c>
      <c r="V16" s="11" t="str">
        <f>[12]Dezembro!$F$25</f>
        <v>*</v>
      </c>
      <c r="W16" s="11" t="str">
        <f>[12]Dezembro!$F$26</f>
        <v>*</v>
      </c>
      <c r="X16" s="11" t="str">
        <f>[12]Dezembro!$F$27</f>
        <v>*</v>
      </c>
      <c r="Y16" s="11" t="str">
        <f>[12]Dezembro!$F$28</f>
        <v>*</v>
      </c>
      <c r="Z16" s="11" t="str">
        <f>[12]Dezembro!$F$29</f>
        <v>*</v>
      </c>
      <c r="AA16" s="11" t="str">
        <f>[12]Dezembro!$F$30</f>
        <v>*</v>
      </c>
      <c r="AB16" s="11" t="str">
        <f>[12]Dezembro!$F$31</f>
        <v>*</v>
      </c>
      <c r="AC16" s="11" t="str">
        <f>[12]Dezembro!$F$32</f>
        <v>*</v>
      </c>
      <c r="AD16" s="11" t="str">
        <f>[12]Dezembro!$F$33</f>
        <v>*</v>
      </c>
      <c r="AE16" s="11" t="str">
        <f>[12]Dezembro!$F$34</f>
        <v>*</v>
      </c>
      <c r="AF16" s="11" t="str">
        <f>[12]Dezembro!$F$35</f>
        <v>*</v>
      </c>
      <c r="AG16" s="15" t="s">
        <v>226</v>
      </c>
      <c r="AH16" s="94" t="s">
        <v>226</v>
      </c>
    </row>
    <row r="17" spans="1:37" x14ac:dyDescent="0.2">
      <c r="A17" s="58" t="s">
        <v>2</v>
      </c>
      <c r="B17" s="11">
        <f>[13]Dezembro!$F$5</f>
        <v>87</v>
      </c>
      <c r="C17" s="11">
        <f>[13]Dezembro!$F$6</f>
        <v>90</v>
      </c>
      <c r="D17" s="11">
        <f>[13]Dezembro!$F$7</f>
        <v>89</v>
      </c>
      <c r="E17" s="11">
        <f>[13]Dezembro!$F$8</f>
        <v>97</v>
      </c>
      <c r="F17" s="11">
        <f>[13]Dezembro!$F$9</f>
        <v>99</v>
      </c>
      <c r="G17" s="11">
        <f>[13]Dezembro!$F$10</f>
        <v>100</v>
      </c>
      <c r="H17" s="11">
        <f>[13]Dezembro!$F$11</f>
        <v>100</v>
      </c>
      <c r="I17" s="11">
        <f>[13]Dezembro!$F$12</f>
        <v>99</v>
      </c>
      <c r="J17" s="11">
        <f>[13]Dezembro!$F$13</f>
        <v>77</v>
      </c>
      <c r="K17" s="11">
        <f>[13]Dezembro!$F$14</f>
        <v>80</v>
      </c>
      <c r="L17" s="11">
        <f>[13]Dezembro!$F$15</f>
        <v>84</v>
      </c>
      <c r="M17" s="11">
        <f>[13]Dezembro!$F$16</f>
        <v>90</v>
      </c>
      <c r="N17" s="11">
        <f>[13]Dezembro!$F$17</f>
        <v>89</v>
      </c>
      <c r="O17" s="11">
        <f>[13]Dezembro!$F$18</f>
        <v>100</v>
      </c>
      <c r="P17" s="11">
        <f>[13]Dezembro!$F$19</f>
        <v>100</v>
      </c>
      <c r="Q17" s="11">
        <f>[13]Dezembro!$F$20</f>
        <v>87</v>
      </c>
      <c r="R17" s="11">
        <f>[13]Dezembro!$F$21</f>
        <v>84</v>
      </c>
      <c r="S17" s="11">
        <f>[13]Dezembro!$F$22</f>
        <v>81</v>
      </c>
      <c r="T17" s="11">
        <f>[13]Dezembro!$F$23</f>
        <v>85</v>
      </c>
      <c r="U17" s="11">
        <f>[13]Dezembro!$F$24</f>
        <v>76</v>
      </c>
      <c r="V17" s="11">
        <f>[13]Dezembro!$F$25</f>
        <v>98</v>
      </c>
      <c r="W17" s="11">
        <f>[13]Dezembro!$F$26</f>
        <v>100</v>
      </c>
      <c r="X17" s="11">
        <f>[13]Dezembro!$F$27</f>
        <v>98</v>
      </c>
      <c r="Y17" s="11">
        <f>[13]Dezembro!$F$28</f>
        <v>93</v>
      </c>
      <c r="Z17" s="11">
        <f>[13]Dezembro!$F$29</f>
        <v>91</v>
      </c>
      <c r="AA17" s="11">
        <f>[13]Dezembro!$F$30</f>
        <v>64</v>
      </c>
      <c r="AB17" s="11">
        <f>[13]Dezembro!$F$31</f>
        <v>86</v>
      </c>
      <c r="AC17" s="11">
        <f>[13]Dezembro!$F$32</f>
        <v>87</v>
      </c>
      <c r="AD17" s="11">
        <f>[13]Dezembro!$F$33</f>
        <v>84</v>
      </c>
      <c r="AE17" s="11">
        <f>[13]Dezembro!$F$34</f>
        <v>100</v>
      </c>
      <c r="AF17" s="11">
        <f>[13]Dezembro!$F$35</f>
        <v>94</v>
      </c>
      <c r="AG17" s="15">
        <f t="shared" ref="AG17:AG23" si="7">MAX(B17:AF17)</f>
        <v>100</v>
      </c>
      <c r="AH17" s="94">
        <f>AVERAGE(B17:AF17)</f>
        <v>89.967741935483872</v>
      </c>
      <c r="AJ17" s="12" t="s">
        <v>47</v>
      </c>
    </row>
    <row r="18" spans="1:37" x14ac:dyDescent="0.2">
      <c r="A18" s="58" t="s">
        <v>3</v>
      </c>
      <c r="B18" s="11">
        <f>[14]Dezembro!$F$5</f>
        <v>91</v>
      </c>
      <c r="C18" s="11">
        <f>[14]Dezembro!$F$6</f>
        <v>93</v>
      </c>
      <c r="D18" s="11">
        <f>[14]Dezembro!$F$7</f>
        <v>90</v>
      </c>
      <c r="E18" s="11">
        <f>[14]Dezembro!$F$8</f>
        <v>91</v>
      </c>
      <c r="F18" s="11">
        <f>[14]Dezembro!$F$9</f>
        <v>92</v>
      </c>
      <c r="G18" s="11">
        <f>[14]Dezembro!$F$10</f>
        <v>90</v>
      </c>
      <c r="H18" s="11">
        <f>[14]Dezembro!$F$11</f>
        <v>95</v>
      </c>
      <c r="I18" s="11">
        <f>[14]Dezembro!$F$12</f>
        <v>95</v>
      </c>
      <c r="J18" s="11">
        <f>[14]Dezembro!$F$13</f>
        <v>93</v>
      </c>
      <c r="K18" s="11">
        <f>[14]Dezembro!$F$14</f>
        <v>77</v>
      </c>
      <c r="L18" s="11">
        <f>[14]Dezembro!$F$15</f>
        <v>91</v>
      </c>
      <c r="M18" s="11">
        <f>[14]Dezembro!$F$16</f>
        <v>94</v>
      </c>
      <c r="N18" s="11">
        <f>[14]Dezembro!$F$17</f>
        <v>93</v>
      </c>
      <c r="O18" s="11">
        <f>[14]Dezembro!$F$18</f>
        <v>95</v>
      </c>
      <c r="P18" s="11">
        <f>[14]Dezembro!$F$19</f>
        <v>93</v>
      </c>
      <c r="Q18" s="11">
        <f>[14]Dezembro!$F$20</f>
        <v>95</v>
      </c>
      <c r="R18" s="11">
        <f>[14]Dezembro!$F$21</f>
        <v>90</v>
      </c>
      <c r="S18" s="11">
        <f>[14]Dezembro!$F$22</f>
        <v>88</v>
      </c>
      <c r="T18" s="11">
        <f>[14]Dezembro!$F$23</f>
        <v>91</v>
      </c>
      <c r="U18" s="11">
        <f>[14]Dezembro!$F$24</f>
        <v>93</v>
      </c>
      <c r="V18" s="11">
        <f>[14]Dezembro!$F$25</f>
        <v>86</v>
      </c>
      <c r="W18" s="11">
        <f>[14]Dezembro!$F$26</f>
        <v>92</v>
      </c>
      <c r="X18" s="11">
        <f>[14]Dezembro!$F$27</f>
        <v>95</v>
      </c>
      <c r="Y18" s="11">
        <f>[14]Dezembro!$F$28</f>
        <v>94</v>
      </c>
      <c r="Z18" s="11">
        <f>[14]Dezembro!$F$29</f>
        <v>90</v>
      </c>
      <c r="AA18" s="11">
        <f>[14]Dezembro!$F$30</f>
        <v>93</v>
      </c>
      <c r="AB18" s="11">
        <f>[14]Dezembro!$F$31</f>
        <v>90</v>
      </c>
      <c r="AC18" s="11">
        <f>[14]Dezembro!$F$32</f>
        <v>94</v>
      </c>
      <c r="AD18" s="11">
        <f>[14]Dezembro!$F$33</f>
        <v>95</v>
      </c>
      <c r="AE18" s="11">
        <f>[14]Dezembro!$F$34</f>
        <v>95</v>
      </c>
      <c r="AF18" s="11">
        <f>[14]Dezembro!$F$35</f>
        <v>91</v>
      </c>
      <c r="AG18" s="15">
        <f t="shared" si="7"/>
        <v>95</v>
      </c>
      <c r="AH18" s="94">
        <f>AVERAGE(B18:AF18)</f>
        <v>91.774193548387103</v>
      </c>
      <c r="AI18" s="12" t="s">
        <v>47</v>
      </c>
      <c r="AJ18" s="12" t="s">
        <v>47</v>
      </c>
    </row>
    <row r="19" spans="1:37" x14ac:dyDescent="0.2">
      <c r="A19" s="58" t="s">
        <v>4</v>
      </c>
      <c r="B19" s="11" t="str">
        <f>[15]Dezembro!$F$5</f>
        <v>*</v>
      </c>
      <c r="C19" s="11" t="str">
        <f>[15]Dezembro!$F$6</f>
        <v>*</v>
      </c>
      <c r="D19" s="11" t="str">
        <f>[15]Dezembro!$F$7</f>
        <v>*</v>
      </c>
      <c r="E19" s="11" t="str">
        <f>[15]Dezembro!$F$8</f>
        <v>*</v>
      </c>
      <c r="F19" s="11" t="str">
        <f>[15]Dezembro!$F$9</f>
        <v>*</v>
      </c>
      <c r="G19" s="11" t="str">
        <f>[15]Dezembro!$F$10</f>
        <v>*</v>
      </c>
      <c r="H19" s="11" t="str">
        <f>[15]Dezembro!$F$11</f>
        <v>*</v>
      </c>
      <c r="I19" s="11" t="str">
        <f>[15]Dezembro!$F$12</f>
        <v>*</v>
      </c>
      <c r="J19" s="11" t="str">
        <f>[15]Dezembro!$F$13</f>
        <v>*</v>
      </c>
      <c r="K19" s="11" t="str">
        <f>[15]Dezembro!$F$14</f>
        <v>*</v>
      </c>
      <c r="L19" s="11" t="str">
        <f>[15]Dezembro!$F$15</f>
        <v>*</v>
      </c>
      <c r="M19" s="11" t="str">
        <f>[15]Dezembro!$F$16</f>
        <v>*</v>
      </c>
      <c r="N19" s="11" t="str">
        <f>[15]Dezembro!$F$17</f>
        <v>*</v>
      </c>
      <c r="O19" s="11" t="str">
        <f>[15]Dezembro!$F$18</f>
        <v>*</v>
      </c>
      <c r="P19" s="11" t="str">
        <f>[15]Dezembro!$F$19</f>
        <v>*</v>
      </c>
      <c r="Q19" s="11" t="str">
        <f>[15]Dezembro!$F$20</f>
        <v>*</v>
      </c>
      <c r="R19" s="11" t="str">
        <f>[15]Dezembro!$F$21</f>
        <v>*</v>
      </c>
      <c r="S19" s="11" t="str">
        <f>[15]Dezembro!$F$22</f>
        <v>*</v>
      </c>
      <c r="T19" s="11" t="str">
        <f>[15]Dezembro!$F$23</f>
        <v>*</v>
      </c>
      <c r="U19" s="11" t="str">
        <f>[15]Dezembro!$F$24</f>
        <v>*</v>
      </c>
      <c r="V19" s="11" t="str">
        <f>[15]Dezembro!$F$25</f>
        <v>*</v>
      </c>
      <c r="W19" s="11" t="str">
        <f>[15]Dezembro!$F$26</f>
        <v>*</v>
      </c>
      <c r="X19" s="11" t="str">
        <f>[15]Dezembro!$F$27</f>
        <v>*</v>
      </c>
      <c r="Y19" s="11" t="str">
        <f>[15]Dezembro!$F$28</f>
        <v>*</v>
      </c>
      <c r="Z19" s="11" t="str">
        <f>[15]Dezembro!$F$29</f>
        <v>*</v>
      </c>
      <c r="AA19" s="11" t="str">
        <f>[15]Dezembro!$F$30</f>
        <v>*</v>
      </c>
      <c r="AB19" s="11" t="str">
        <f>[15]Dezembro!$F$31</f>
        <v>*</v>
      </c>
      <c r="AC19" s="11" t="str">
        <f>[15]Dezembro!$F$32</f>
        <v>*</v>
      </c>
      <c r="AD19" s="11" t="str">
        <f>[15]Dezembro!$F$33</f>
        <v>*</v>
      </c>
      <c r="AE19" s="11" t="str">
        <f>[15]Dezembro!$F$34</f>
        <v>*</v>
      </c>
      <c r="AF19" s="11" t="str">
        <f>[15]Dezembro!$F$35</f>
        <v>*</v>
      </c>
      <c r="AG19" s="15" t="s">
        <v>226</v>
      </c>
      <c r="AH19" s="94" t="s">
        <v>226</v>
      </c>
      <c r="AJ19" t="s">
        <v>47</v>
      </c>
    </row>
    <row r="20" spans="1:37" x14ac:dyDescent="0.2">
      <c r="A20" s="58" t="s">
        <v>5</v>
      </c>
      <c r="B20" s="11">
        <f>[16]Dezembro!$F$5</f>
        <v>89</v>
      </c>
      <c r="C20" s="11">
        <f>[16]Dezembro!$F$6</f>
        <v>90</v>
      </c>
      <c r="D20" s="11">
        <f>[16]Dezembro!$F$7</f>
        <v>80</v>
      </c>
      <c r="E20" s="11">
        <f>[16]Dezembro!$F$8</f>
        <v>82</v>
      </c>
      <c r="F20" s="11">
        <f>[16]Dezembro!$F$9</f>
        <v>91</v>
      </c>
      <c r="G20" s="11">
        <f>[16]Dezembro!$F$10</f>
        <v>89</v>
      </c>
      <c r="H20" s="11">
        <f>[16]Dezembro!$F$11</f>
        <v>80</v>
      </c>
      <c r="I20" s="11">
        <f>[16]Dezembro!$F$12</f>
        <v>85</v>
      </c>
      <c r="J20" s="11">
        <f>[16]Dezembro!$F$13</f>
        <v>84</v>
      </c>
      <c r="K20" s="11">
        <f>[16]Dezembro!$F$14</f>
        <v>85</v>
      </c>
      <c r="L20" s="11">
        <f>[16]Dezembro!$F$15</f>
        <v>81</v>
      </c>
      <c r="M20" s="11">
        <f>[16]Dezembro!$F$16</f>
        <v>81</v>
      </c>
      <c r="N20" s="11">
        <f>[16]Dezembro!$F$17</f>
        <v>84</v>
      </c>
      <c r="O20" s="11">
        <f>[16]Dezembro!$F$18</f>
        <v>78</v>
      </c>
      <c r="P20" s="11">
        <f>[16]Dezembro!$F$19</f>
        <v>81</v>
      </c>
      <c r="Q20" s="11">
        <f>[16]Dezembro!$F$20</f>
        <v>78</v>
      </c>
      <c r="R20" s="11">
        <f>[16]Dezembro!$F$21</f>
        <v>81</v>
      </c>
      <c r="S20" s="11">
        <f>[16]Dezembro!$F$22</f>
        <v>83</v>
      </c>
      <c r="T20" s="11">
        <f>[16]Dezembro!$F$23</f>
        <v>71</v>
      </c>
      <c r="U20" s="11">
        <f>[16]Dezembro!$F$24</f>
        <v>60</v>
      </c>
      <c r="V20" s="11">
        <f>[16]Dezembro!$F$25</f>
        <v>71</v>
      </c>
      <c r="W20" s="11">
        <f>[16]Dezembro!$F$26</f>
        <v>90</v>
      </c>
      <c r="X20" s="11">
        <f>[16]Dezembro!$F$27</f>
        <v>87</v>
      </c>
      <c r="Y20" s="11">
        <f>[16]Dezembro!$F$28</f>
        <v>88</v>
      </c>
      <c r="Z20" s="11">
        <f>[16]Dezembro!$F$29</f>
        <v>90</v>
      </c>
      <c r="AA20" s="11">
        <f>[16]Dezembro!$F$30</f>
        <v>89</v>
      </c>
      <c r="AB20" s="11">
        <f>[16]Dezembro!$F$31</f>
        <v>84</v>
      </c>
      <c r="AC20" s="11">
        <f>[16]Dezembro!$F$32</f>
        <v>86</v>
      </c>
      <c r="AD20" s="11">
        <f>[16]Dezembro!$F$33</f>
        <v>86</v>
      </c>
      <c r="AE20" s="11">
        <f>[16]Dezembro!$F$34</f>
        <v>91</v>
      </c>
      <c r="AF20" s="11">
        <f>[16]Dezembro!$F$35</f>
        <v>87</v>
      </c>
      <c r="AG20" s="15">
        <f t="shared" si="7"/>
        <v>91</v>
      </c>
      <c r="AH20" s="94">
        <f t="shared" ref="AH20:AH23" si="8">AVERAGE(B20:AF20)</f>
        <v>83.290322580645167</v>
      </c>
      <c r="AI20" s="12" t="s">
        <v>47</v>
      </c>
    </row>
    <row r="21" spans="1:37" x14ac:dyDescent="0.2">
      <c r="A21" s="58" t="s">
        <v>43</v>
      </c>
      <c r="B21" s="11">
        <f>[17]Dezembro!$F$5</f>
        <v>95</v>
      </c>
      <c r="C21" s="11">
        <f>[17]Dezembro!$F$6</f>
        <v>89</v>
      </c>
      <c r="D21" s="11">
        <f>[17]Dezembro!$F$7</f>
        <v>86</v>
      </c>
      <c r="E21" s="11">
        <f>[17]Dezembro!$F$8</f>
        <v>93</v>
      </c>
      <c r="F21" s="11">
        <f>[17]Dezembro!$F$9</f>
        <v>98</v>
      </c>
      <c r="G21" s="11">
        <f>[17]Dezembro!$F$10</f>
        <v>98</v>
      </c>
      <c r="H21" s="11">
        <f>[17]Dezembro!$F$11</f>
        <v>95</v>
      </c>
      <c r="I21" s="11">
        <f>[17]Dezembro!$F$12</f>
        <v>97</v>
      </c>
      <c r="J21" s="11">
        <f>[17]Dezembro!$F$13</f>
        <v>96</v>
      </c>
      <c r="K21" s="11">
        <f>[17]Dezembro!$F$14</f>
        <v>93</v>
      </c>
      <c r="L21" s="11">
        <f>[17]Dezembro!$F$15</f>
        <v>93</v>
      </c>
      <c r="M21" s="11">
        <f>[17]Dezembro!$F$16</f>
        <v>96</v>
      </c>
      <c r="N21" s="11">
        <f>[17]Dezembro!$F$17</f>
        <v>97</v>
      </c>
      <c r="O21" s="11">
        <f>[17]Dezembro!$F$18</f>
        <v>97</v>
      </c>
      <c r="P21" s="11">
        <f>[17]Dezembro!$F$19</f>
        <v>97</v>
      </c>
      <c r="Q21" s="11">
        <f>[17]Dezembro!$F$20</f>
        <v>97</v>
      </c>
      <c r="R21" s="11">
        <f>[17]Dezembro!$F$21</f>
        <v>93</v>
      </c>
      <c r="S21" s="11">
        <f>[17]Dezembro!$F$22</f>
        <v>94</v>
      </c>
      <c r="T21" s="11">
        <f>[17]Dezembro!$F$23</f>
        <v>87</v>
      </c>
      <c r="U21" s="11">
        <f>[17]Dezembro!$F$24</f>
        <v>86</v>
      </c>
      <c r="V21" s="11">
        <f>[17]Dezembro!$F$25</f>
        <v>97</v>
      </c>
      <c r="W21" s="11">
        <f>[17]Dezembro!$F$26</f>
        <v>98</v>
      </c>
      <c r="X21" s="11">
        <f>[17]Dezembro!$F$27</f>
        <v>99</v>
      </c>
      <c r="Y21" s="11">
        <f>[17]Dezembro!$F$28</f>
        <v>98</v>
      </c>
      <c r="Z21" s="11">
        <f>[17]Dezembro!$F$29</f>
        <v>95</v>
      </c>
      <c r="AA21" s="11">
        <f>[17]Dezembro!$F$30</f>
        <v>98</v>
      </c>
      <c r="AB21" s="11">
        <f>[17]Dezembro!$F$31</f>
        <v>96</v>
      </c>
      <c r="AC21" s="11">
        <f>[17]Dezembro!$F$32</f>
        <v>93</v>
      </c>
      <c r="AD21" s="11">
        <f>[17]Dezembro!$F$33</f>
        <v>96</v>
      </c>
      <c r="AE21" s="11">
        <f>[17]Dezembro!$F$34</f>
        <v>97</v>
      </c>
      <c r="AF21" s="11">
        <f>[17]Dezembro!$F$35</f>
        <v>98</v>
      </c>
      <c r="AG21" s="15">
        <f t="shared" si="7"/>
        <v>99</v>
      </c>
      <c r="AH21" s="94">
        <f t="shared" si="8"/>
        <v>94.903225806451616</v>
      </c>
    </row>
    <row r="22" spans="1:37" x14ac:dyDescent="0.2">
      <c r="A22" s="58" t="s">
        <v>6</v>
      </c>
      <c r="B22" s="11">
        <f>[18]Dezembro!$F$5</f>
        <v>87</v>
      </c>
      <c r="C22" s="11">
        <f>[18]Dezembro!$F$6</f>
        <v>94</v>
      </c>
      <c r="D22" s="11">
        <f>[18]Dezembro!$F$7</f>
        <v>95</v>
      </c>
      <c r="E22" s="11">
        <f>[18]Dezembro!$F$8</f>
        <v>93</v>
      </c>
      <c r="F22" s="11">
        <f>[18]Dezembro!$F$9</f>
        <v>95</v>
      </c>
      <c r="G22" s="11">
        <f>[18]Dezembro!$F$10</f>
        <v>94</v>
      </c>
      <c r="H22" s="11">
        <f>[18]Dezembro!$F$11</f>
        <v>94</v>
      </c>
      <c r="I22" s="11">
        <f>[18]Dezembro!$F$12</f>
        <v>93</v>
      </c>
      <c r="J22" s="11">
        <f>[18]Dezembro!$F$13</f>
        <v>90</v>
      </c>
      <c r="K22" s="11">
        <f>[18]Dezembro!$F$14</f>
        <v>91</v>
      </c>
      <c r="L22" s="11">
        <f>[18]Dezembro!$F$15</f>
        <v>95</v>
      </c>
      <c r="M22" s="11">
        <f>[18]Dezembro!$F$16</f>
        <v>94</v>
      </c>
      <c r="N22" s="11">
        <f>[18]Dezembro!$F$17</f>
        <v>95</v>
      </c>
      <c r="O22" s="11">
        <f>[18]Dezembro!$F$18</f>
        <v>95</v>
      </c>
      <c r="P22" s="11">
        <f>[18]Dezembro!$F$19</f>
        <v>95</v>
      </c>
      <c r="Q22" s="11">
        <f>[18]Dezembro!$F$20</f>
        <v>93</v>
      </c>
      <c r="R22" s="11">
        <f>[18]Dezembro!$F$21</f>
        <v>93</v>
      </c>
      <c r="S22" s="11">
        <f>[18]Dezembro!$F$22</f>
        <v>91</v>
      </c>
      <c r="T22" s="11">
        <f>[18]Dezembro!$F$23</f>
        <v>87</v>
      </c>
      <c r="U22" s="11">
        <f>[18]Dezembro!$F$24</f>
        <v>93</v>
      </c>
      <c r="V22" s="11">
        <f>[18]Dezembro!$F$25</f>
        <v>94</v>
      </c>
      <c r="W22" s="11">
        <f>[18]Dezembro!$F$26</f>
        <v>91</v>
      </c>
      <c r="X22" s="11">
        <f>[18]Dezembro!$F$27</f>
        <v>94</v>
      </c>
      <c r="Y22" s="11">
        <f>[18]Dezembro!$F$28</f>
        <v>94</v>
      </c>
      <c r="Z22" s="11">
        <f>[18]Dezembro!$F$29</f>
        <v>90</v>
      </c>
      <c r="AA22" s="11">
        <f>[18]Dezembro!$F$30</f>
        <v>93</v>
      </c>
      <c r="AB22" s="11">
        <f>[18]Dezembro!$F$31</f>
        <v>94</v>
      </c>
      <c r="AC22" s="11">
        <f>[18]Dezembro!$F$32</f>
        <v>93</v>
      </c>
      <c r="AD22" s="11">
        <f>[18]Dezembro!$F$33</f>
        <v>95</v>
      </c>
      <c r="AE22" s="11">
        <f>[18]Dezembro!$F$34</f>
        <v>95</v>
      </c>
      <c r="AF22" s="11">
        <f>[18]Dezembro!$F$35</f>
        <v>95</v>
      </c>
      <c r="AG22" s="15">
        <f t="shared" si="7"/>
        <v>95</v>
      </c>
      <c r="AH22" s="94">
        <f t="shared" si="8"/>
        <v>93.064516129032256</v>
      </c>
    </row>
    <row r="23" spans="1:37" x14ac:dyDescent="0.2">
      <c r="A23" s="58" t="s">
        <v>7</v>
      </c>
      <c r="B23" s="11">
        <f>[19]Dezembro!$F$5</f>
        <v>86</v>
      </c>
      <c r="C23" s="11">
        <f>[19]Dezembro!$F$6</f>
        <v>86</v>
      </c>
      <c r="D23" s="11">
        <f>[19]Dezembro!$F$7</f>
        <v>88</v>
      </c>
      <c r="E23" s="11" t="str">
        <f>[19]Dezembro!$F$8</f>
        <v>*</v>
      </c>
      <c r="F23" s="11" t="str">
        <f>[19]Dezembro!$F$9</f>
        <v>*</v>
      </c>
      <c r="G23" s="11" t="str">
        <f>[19]Dezembro!$F$10</f>
        <v>*</v>
      </c>
      <c r="H23" s="11" t="str">
        <f>[19]Dezembro!$F$11</f>
        <v>*</v>
      </c>
      <c r="I23" s="11" t="str">
        <f>[19]Dezembro!$F$12</f>
        <v>*</v>
      </c>
      <c r="J23" s="11" t="str">
        <f>[19]Dezembro!$F$13</f>
        <v>*</v>
      </c>
      <c r="K23" s="11" t="str">
        <f>[19]Dezembro!$F$14</f>
        <v>*</v>
      </c>
      <c r="L23" s="11" t="str">
        <f>[19]Dezembro!$F$15</f>
        <v>*</v>
      </c>
      <c r="M23" s="11" t="str">
        <f>[19]Dezembro!$F$16</f>
        <v>*</v>
      </c>
      <c r="N23" s="11" t="str">
        <f>[19]Dezembro!$F$17</f>
        <v>*</v>
      </c>
      <c r="O23" s="11" t="str">
        <f>[19]Dezembro!$F$18</f>
        <v>*</v>
      </c>
      <c r="P23" s="11" t="str">
        <f>[19]Dezembro!$F$19</f>
        <v>*</v>
      </c>
      <c r="Q23" s="11" t="str">
        <f>[19]Dezembro!$F$20</f>
        <v>*</v>
      </c>
      <c r="R23" s="11" t="str">
        <f>[19]Dezembro!$F$21</f>
        <v>*</v>
      </c>
      <c r="S23" s="11" t="str">
        <f>[19]Dezembro!$F$22</f>
        <v>*</v>
      </c>
      <c r="T23" s="11" t="str">
        <f>[19]Dezembro!$F$23</f>
        <v>*</v>
      </c>
      <c r="U23" s="11" t="str">
        <f>[19]Dezembro!$F$24</f>
        <v>*</v>
      </c>
      <c r="V23" s="11" t="str">
        <f>[19]Dezembro!$F$25</f>
        <v>*</v>
      </c>
      <c r="W23" s="11" t="str">
        <f>[19]Dezembro!$F$26</f>
        <v>*</v>
      </c>
      <c r="X23" s="11" t="str">
        <f>[19]Dezembro!$F$27</f>
        <v>*</v>
      </c>
      <c r="Y23" s="11" t="str">
        <f>[19]Dezembro!$F$28</f>
        <v>*</v>
      </c>
      <c r="Z23" s="11" t="str">
        <f>[19]Dezembro!$F$29</f>
        <v>*</v>
      </c>
      <c r="AA23" s="11" t="str">
        <f>[19]Dezembro!$F$30</f>
        <v>*</v>
      </c>
      <c r="AB23" s="11">
        <f>[19]Dezembro!$F$31</f>
        <v>61</v>
      </c>
      <c r="AC23" s="11">
        <f>[19]Dezembro!$F$32</f>
        <v>86</v>
      </c>
      <c r="AD23" s="11">
        <f>[19]Dezembro!$F$33</f>
        <v>93</v>
      </c>
      <c r="AE23" s="11">
        <f>[19]Dezembro!$F$34</f>
        <v>85</v>
      </c>
      <c r="AF23" s="11">
        <f>[19]Dezembro!$F$35</f>
        <v>81</v>
      </c>
      <c r="AG23" s="15">
        <f t="shared" si="7"/>
        <v>93</v>
      </c>
      <c r="AH23" s="94">
        <f t="shared" si="8"/>
        <v>83.25</v>
      </c>
      <c r="AJ23" t="s">
        <v>47</v>
      </c>
    </row>
    <row r="24" spans="1:37" x14ac:dyDescent="0.2">
      <c r="A24" s="58" t="s">
        <v>169</v>
      </c>
      <c r="B24" s="11" t="str">
        <f>[20]Dezembro!$F$5</f>
        <v>*</v>
      </c>
      <c r="C24" s="11" t="str">
        <f>[20]Dezembro!$F$6</f>
        <v>*</v>
      </c>
      <c r="D24" s="11" t="str">
        <f>[20]Dezembro!$F$7</f>
        <v>*</v>
      </c>
      <c r="E24" s="11" t="str">
        <f>[20]Dezembro!$F$8</f>
        <v>*</v>
      </c>
      <c r="F24" s="11" t="str">
        <f>[20]Dezembro!$F$9</f>
        <v>*</v>
      </c>
      <c r="G24" s="11" t="str">
        <f>[20]Dezembro!$F$10</f>
        <v>*</v>
      </c>
      <c r="H24" s="11" t="str">
        <f>[20]Dezembro!$F$11</f>
        <v>*</v>
      </c>
      <c r="I24" s="11" t="str">
        <f>[20]Dezembro!$F$12</f>
        <v>*</v>
      </c>
      <c r="J24" s="11" t="str">
        <f>[20]Dezembro!$F$13</f>
        <v>*</v>
      </c>
      <c r="K24" s="11" t="str">
        <f>[20]Dezembro!$F$14</f>
        <v>*</v>
      </c>
      <c r="L24" s="11" t="str">
        <f>[20]Dezembro!$F$15</f>
        <v>*</v>
      </c>
      <c r="M24" s="11" t="str">
        <f>[20]Dezembro!$F$16</f>
        <v>*</v>
      </c>
      <c r="N24" s="11" t="str">
        <f>[20]Dezembro!$F$17</f>
        <v>*</v>
      </c>
      <c r="O24" s="11" t="str">
        <f>[20]Dezembro!$F$18</f>
        <v>*</v>
      </c>
      <c r="P24" s="11" t="str">
        <f>[20]Dezembro!$F$19</f>
        <v>*</v>
      </c>
      <c r="Q24" s="11" t="str">
        <f>[20]Dezembro!$F$20</f>
        <v>*</v>
      </c>
      <c r="R24" s="11" t="str">
        <f>[20]Dezembro!$F$21</f>
        <v>*</v>
      </c>
      <c r="S24" s="11" t="str">
        <f>[20]Dezembro!$F$22</f>
        <v>*</v>
      </c>
      <c r="T24" s="11" t="str">
        <f>[20]Dezembro!$F$23</f>
        <v>*</v>
      </c>
      <c r="U24" s="11" t="str">
        <f>[20]Dezembro!$F$24</f>
        <v>*</v>
      </c>
      <c r="V24" s="11" t="str">
        <f>[20]Dezembro!$F$25</f>
        <v>*</v>
      </c>
      <c r="W24" s="11" t="str">
        <f>[20]Dezembro!$F$26</f>
        <v>*</v>
      </c>
      <c r="X24" s="11" t="str">
        <f>[20]Dezembro!$F$27</f>
        <v>*</v>
      </c>
      <c r="Y24" s="11" t="str">
        <f>[20]Dezembro!$F$28</f>
        <v>*</v>
      </c>
      <c r="Z24" s="11" t="str">
        <f>[20]Dezembro!$F$29</f>
        <v>*</v>
      </c>
      <c r="AA24" s="11" t="str">
        <f>[20]Dezembro!$F$30</f>
        <v>*</v>
      </c>
      <c r="AB24" s="11" t="str">
        <f>[20]Dezembro!$F$31</f>
        <v>*</v>
      </c>
      <c r="AC24" s="11" t="str">
        <f>[20]Dezembro!$F$32</f>
        <v>*</v>
      </c>
      <c r="AD24" s="11" t="str">
        <f>[20]Dezembro!$F$33</f>
        <v>*</v>
      </c>
      <c r="AE24" s="11" t="str">
        <f>[20]Dezembro!$F$34</f>
        <v>*</v>
      </c>
      <c r="AF24" s="11" t="str">
        <f>[20]Dezembro!$F$35</f>
        <v>*</v>
      </c>
      <c r="AG24" s="15" t="s">
        <v>226</v>
      </c>
      <c r="AH24" s="94" t="s">
        <v>226</v>
      </c>
    </row>
    <row r="25" spans="1:37" x14ac:dyDescent="0.2">
      <c r="A25" s="58" t="s">
        <v>170</v>
      </c>
      <c r="B25" s="11">
        <f>[21]Dezembro!$F$5</f>
        <v>97</v>
      </c>
      <c r="C25" s="11">
        <f>[21]Dezembro!$F$6</f>
        <v>94</v>
      </c>
      <c r="D25" s="11">
        <f>[21]Dezembro!$F$7</f>
        <v>97</v>
      </c>
      <c r="E25" s="11">
        <f>[21]Dezembro!$F$8</f>
        <v>97</v>
      </c>
      <c r="F25" s="11">
        <f>[21]Dezembro!$F$9</f>
        <v>97</v>
      </c>
      <c r="G25" s="11">
        <f>[21]Dezembro!$F$10</f>
        <v>97</v>
      </c>
      <c r="H25" s="11">
        <f>[21]Dezembro!$F$11</f>
        <v>98</v>
      </c>
      <c r="I25" s="11">
        <f>[21]Dezembro!$F$12</f>
        <v>96</v>
      </c>
      <c r="J25" s="11">
        <f>[21]Dezembro!$F$13</f>
        <v>95</v>
      </c>
      <c r="K25" s="11">
        <f>[21]Dezembro!$F$14</f>
        <v>92</v>
      </c>
      <c r="L25" s="11">
        <f>[21]Dezembro!$F$15</f>
        <v>83</v>
      </c>
      <c r="M25" s="11">
        <f>[21]Dezembro!$F$16</f>
        <v>88</v>
      </c>
      <c r="N25" s="11">
        <f>[21]Dezembro!$F$17</f>
        <v>90</v>
      </c>
      <c r="O25" s="11">
        <f>[21]Dezembro!$F$18</f>
        <v>97</v>
      </c>
      <c r="P25" s="11">
        <f>[21]Dezembro!$F$19</f>
        <v>97</v>
      </c>
      <c r="Q25" s="11">
        <f>[21]Dezembro!$F$20</f>
        <v>98</v>
      </c>
      <c r="R25" s="11">
        <f>[21]Dezembro!$F$21</f>
        <v>98</v>
      </c>
      <c r="S25" s="11">
        <f>[21]Dezembro!$F$22</f>
        <v>98</v>
      </c>
      <c r="T25" s="11">
        <f>[21]Dezembro!$F$23</f>
        <v>94</v>
      </c>
      <c r="U25" s="11">
        <f>[21]Dezembro!$F$24</f>
        <v>95</v>
      </c>
      <c r="V25" s="11">
        <f>[21]Dezembro!$F$25</f>
        <v>97</v>
      </c>
      <c r="W25" s="11">
        <f>[21]Dezembro!$F$26</f>
        <v>96</v>
      </c>
      <c r="X25" s="11">
        <f>[21]Dezembro!$F$27</f>
        <v>95</v>
      </c>
      <c r="Y25" s="11">
        <f>[21]Dezembro!$F$28</f>
        <v>96</v>
      </c>
      <c r="Z25" s="11">
        <f>[21]Dezembro!$F$29</f>
        <v>81</v>
      </c>
      <c r="AA25" s="11">
        <f>[21]Dezembro!$F$30</f>
        <v>96</v>
      </c>
      <c r="AB25" s="11">
        <f>[21]Dezembro!$F$31</f>
        <v>95</v>
      </c>
      <c r="AC25" s="11">
        <f>[21]Dezembro!$F$32</f>
        <v>96</v>
      </c>
      <c r="AD25" s="11">
        <f>[21]Dezembro!$F$33</f>
        <v>97</v>
      </c>
      <c r="AE25" s="11">
        <f>[21]Dezembro!$F$34</f>
        <v>96</v>
      </c>
      <c r="AF25" s="11">
        <f>[21]Dezembro!$F$35</f>
        <v>97</v>
      </c>
      <c r="AG25" s="15">
        <f t="shared" ref="AG25:AG26" si="9">MAX(B25:AF25)</f>
        <v>98</v>
      </c>
      <c r="AH25" s="94">
        <f t="shared" ref="AH25:AH26" si="10">AVERAGE(B25:AF25)</f>
        <v>94.838709677419359</v>
      </c>
      <c r="AI25" s="12" t="s">
        <v>47</v>
      </c>
    </row>
    <row r="26" spans="1:37" x14ac:dyDescent="0.2">
      <c r="A26" s="58" t="s">
        <v>171</v>
      </c>
      <c r="B26" s="11">
        <f>[22]Dezembro!$F$5</f>
        <v>86</v>
      </c>
      <c r="C26" s="11">
        <f>[22]Dezembro!$F$6</f>
        <v>93</v>
      </c>
      <c r="D26" s="11">
        <f>[22]Dezembro!$F$7</f>
        <v>96</v>
      </c>
      <c r="E26" s="11">
        <f>[22]Dezembro!$F$8</f>
        <v>97</v>
      </c>
      <c r="F26" s="11">
        <f>[22]Dezembro!$F$9</f>
        <v>96</v>
      </c>
      <c r="G26" s="11">
        <f>[22]Dezembro!$F$10</f>
        <v>98</v>
      </c>
      <c r="H26" s="11">
        <f>[22]Dezembro!$F$11</f>
        <v>97</v>
      </c>
      <c r="I26" s="11">
        <f>[22]Dezembro!$F$12</f>
        <v>99</v>
      </c>
      <c r="J26" s="11">
        <f>[22]Dezembro!$F$13</f>
        <v>92</v>
      </c>
      <c r="K26" s="11">
        <f>[22]Dezembro!$F$14</f>
        <v>93</v>
      </c>
      <c r="L26" s="11">
        <f>[22]Dezembro!$F$15</f>
        <v>86</v>
      </c>
      <c r="M26" s="11">
        <f>[22]Dezembro!$F$16</f>
        <v>88</v>
      </c>
      <c r="N26" s="11">
        <f>[22]Dezembro!$F$17</f>
        <v>91</v>
      </c>
      <c r="O26" s="11">
        <f>[22]Dezembro!$F$18</f>
        <v>97</v>
      </c>
      <c r="P26" s="11">
        <f>[22]Dezembro!$F$19</f>
        <v>99</v>
      </c>
      <c r="Q26" s="11">
        <f>[22]Dezembro!$F$20</f>
        <v>95</v>
      </c>
      <c r="R26" s="11">
        <f>[22]Dezembro!$F$21</f>
        <v>98</v>
      </c>
      <c r="S26" s="11">
        <f>[22]Dezembro!$F$22</f>
        <v>98</v>
      </c>
      <c r="T26" s="11">
        <f>[22]Dezembro!$F$23</f>
        <v>97</v>
      </c>
      <c r="U26" s="11">
        <f>[22]Dezembro!$F$24</f>
        <v>93</v>
      </c>
      <c r="V26" s="11">
        <f>[22]Dezembro!$F$25</f>
        <v>97</v>
      </c>
      <c r="W26" s="11">
        <f>[22]Dezembro!$F$26</f>
        <v>98</v>
      </c>
      <c r="X26" s="11">
        <f>[22]Dezembro!$F$27</f>
        <v>90</v>
      </c>
      <c r="Y26" s="11">
        <f>[22]Dezembro!$F$28</f>
        <v>92</v>
      </c>
      <c r="Z26" s="11">
        <f>[22]Dezembro!$F$29</f>
        <v>93</v>
      </c>
      <c r="AA26" s="11">
        <f>[22]Dezembro!$F$30</f>
        <v>82</v>
      </c>
      <c r="AB26" s="11">
        <f>[22]Dezembro!$F$31</f>
        <v>74</v>
      </c>
      <c r="AC26" s="11">
        <f>[22]Dezembro!$F$32</f>
        <v>94</v>
      </c>
      <c r="AD26" s="11">
        <f>[22]Dezembro!$F$33</f>
        <v>93</v>
      </c>
      <c r="AE26" s="11">
        <f>[22]Dezembro!$F$34</f>
        <v>97</v>
      </c>
      <c r="AF26" s="11">
        <f>[22]Dezembro!$F$35</f>
        <v>95</v>
      </c>
      <c r="AG26" s="15">
        <f t="shared" si="9"/>
        <v>99</v>
      </c>
      <c r="AH26" s="94">
        <f t="shared" si="10"/>
        <v>93.354838709677423</v>
      </c>
      <c r="AJ26" t="s">
        <v>47</v>
      </c>
    </row>
    <row r="27" spans="1:37" x14ac:dyDescent="0.2">
      <c r="A27" s="58" t="s">
        <v>8</v>
      </c>
      <c r="B27" s="11">
        <f>[23]Dezembro!$F$5</f>
        <v>94</v>
      </c>
      <c r="C27" s="11">
        <f>[23]Dezembro!$F$6</f>
        <v>93</v>
      </c>
      <c r="D27" s="11">
        <f>[23]Dezembro!$F$7</f>
        <v>100</v>
      </c>
      <c r="E27" s="11">
        <f>[23]Dezembro!$F$8</f>
        <v>100</v>
      </c>
      <c r="F27" s="11">
        <f>[23]Dezembro!$F$9</f>
        <v>100</v>
      </c>
      <c r="G27" s="11">
        <f>[23]Dezembro!$F$10</f>
        <v>100</v>
      </c>
      <c r="H27" s="11">
        <f>[23]Dezembro!$F$11</f>
        <v>100</v>
      </c>
      <c r="I27" s="11">
        <f>[23]Dezembro!$F$12</f>
        <v>94</v>
      </c>
      <c r="J27" s="11">
        <f>[23]Dezembro!$F$13</f>
        <v>88</v>
      </c>
      <c r="K27" s="11">
        <f>[23]Dezembro!$F$14</f>
        <v>89</v>
      </c>
      <c r="L27" s="11">
        <f>[23]Dezembro!$F$15</f>
        <v>82</v>
      </c>
      <c r="M27" s="11">
        <f>[23]Dezembro!$F$16</f>
        <v>90</v>
      </c>
      <c r="N27" s="11">
        <f>[23]Dezembro!$F$17</f>
        <v>93</v>
      </c>
      <c r="O27" s="11">
        <f>[23]Dezembro!$F$18</f>
        <v>100</v>
      </c>
      <c r="P27" s="11">
        <f>[23]Dezembro!$F$19</f>
        <v>100</v>
      </c>
      <c r="Q27" s="11">
        <f>[23]Dezembro!$F$20</f>
        <v>100</v>
      </c>
      <c r="R27" s="11">
        <f>[23]Dezembro!$F$21</f>
        <v>100</v>
      </c>
      <c r="S27" s="11">
        <f>[23]Dezembro!$F$22</f>
        <v>100</v>
      </c>
      <c r="T27" s="11">
        <f>[23]Dezembro!$F$23</f>
        <v>91</v>
      </c>
      <c r="U27" s="11">
        <f>[23]Dezembro!$F$24</f>
        <v>96</v>
      </c>
      <c r="V27" s="11">
        <f>[23]Dezembro!$F$25</f>
        <v>100</v>
      </c>
      <c r="W27" s="11">
        <f>[23]Dezembro!$F$26</f>
        <v>96</v>
      </c>
      <c r="X27" s="11">
        <f>[23]Dezembro!$F$27</f>
        <v>91</v>
      </c>
      <c r="Y27" s="11">
        <f>[23]Dezembro!$F$28</f>
        <v>91</v>
      </c>
      <c r="Z27" s="11">
        <f>[23]Dezembro!$F$29</f>
        <v>84</v>
      </c>
      <c r="AA27" s="11">
        <f>[23]Dezembro!$F$30</f>
        <v>82</v>
      </c>
      <c r="AB27" s="11">
        <f>[23]Dezembro!$F$31</f>
        <v>88</v>
      </c>
      <c r="AC27" s="11">
        <f>[23]Dezembro!$F$32</f>
        <v>99</v>
      </c>
      <c r="AD27" s="11">
        <f>[23]Dezembro!$F$33</f>
        <v>100</v>
      </c>
      <c r="AE27" s="11">
        <f>[23]Dezembro!$F$34</f>
        <v>100</v>
      </c>
      <c r="AF27" s="11">
        <f>[23]Dezembro!$F$35</f>
        <v>100</v>
      </c>
      <c r="AG27" s="15">
        <f>MAX(B27:AF27)</f>
        <v>100</v>
      </c>
      <c r="AH27" s="94">
        <f>AVERAGE(B27:AF27)</f>
        <v>94.870967741935488</v>
      </c>
      <c r="AJ27" t="s">
        <v>47</v>
      </c>
    </row>
    <row r="28" spans="1:37" x14ac:dyDescent="0.2">
      <c r="A28" s="58" t="s">
        <v>9</v>
      </c>
      <c r="B28" s="11">
        <f>[24]Dezembro!$F$5</f>
        <v>58</v>
      </c>
      <c r="C28" s="11">
        <f>[24]Dezembro!$F$6</f>
        <v>94</v>
      </c>
      <c r="D28" s="11">
        <f>[24]Dezembro!$F$7</f>
        <v>79</v>
      </c>
      <c r="E28" s="11">
        <f>[24]Dezembro!$F$8</f>
        <v>96</v>
      </c>
      <c r="F28" s="11">
        <f>[24]Dezembro!$F$9</f>
        <v>94</v>
      </c>
      <c r="G28" s="11">
        <f>[24]Dezembro!$F$10</f>
        <v>96</v>
      </c>
      <c r="H28" s="11">
        <f>[24]Dezembro!$F$11</f>
        <v>96</v>
      </c>
      <c r="I28" s="11">
        <f>[24]Dezembro!$F$12</f>
        <v>95</v>
      </c>
      <c r="J28" s="11">
        <f>[24]Dezembro!$F$13</f>
        <v>60</v>
      </c>
      <c r="K28" s="11">
        <f>[24]Dezembro!$F$14</f>
        <v>63</v>
      </c>
      <c r="L28" s="11">
        <f>[24]Dezembro!$F$15</f>
        <v>82</v>
      </c>
      <c r="M28" s="11">
        <f>[24]Dezembro!$F$16</f>
        <v>85</v>
      </c>
      <c r="N28" s="11">
        <f>[24]Dezembro!$F$17</f>
        <v>89</v>
      </c>
      <c r="O28" s="11">
        <f>[24]Dezembro!$F$18</f>
        <v>96</v>
      </c>
      <c r="P28" s="11">
        <f>[24]Dezembro!$F$19</f>
        <v>96</v>
      </c>
      <c r="Q28" s="11">
        <f>[24]Dezembro!$F$20</f>
        <v>91</v>
      </c>
      <c r="R28" s="11">
        <f>[24]Dezembro!$F$21</f>
        <v>96</v>
      </c>
      <c r="S28" s="11">
        <f>[24]Dezembro!$F$22</f>
        <v>96</v>
      </c>
      <c r="T28" s="11">
        <f>[24]Dezembro!$F$23</f>
        <v>87</v>
      </c>
      <c r="U28" s="11">
        <f>[24]Dezembro!$F$24</f>
        <v>87</v>
      </c>
      <c r="V28" s="11">
        <f>[24]Dezembro!$F$25</f>
        <v>92</v>
      </c>
      <c r="W28" s="11">
        <f>[24]Dezembro!$F$26</f>
        <v>89</v>
      </c>
      <c r="X28" s="11">
        <f>[24]Dezembro!$F$27</f>
        <v>78</v>
      </c>
      <c r="Y28" s="11">
        <f>[24]Dezembro!$F$28</f>
        <v>85</v>
      </c>
      <c r="Z28" s="11">
        <f>[24]Dezembro!$F$29</f>
        <v>75</v>
      </c>
      <c r="AA28" s="11">
        <f>[24]Dezembro!$F$30</f>
        <v>83</v>
      </c>
      <c r="AB28" s="11">
        <f>[24]Dezembro!$F$31</f>
        <v>80</v>
      </c>
      <c r="AC28" s="11">
        <f>[24]Dezembro!$F$32</f>
        <v>85</v>
      </c>
      <c r="AD28" s="11">
        <f>[24]Dezembro!$F$33</f>
        <v>92</v>
      </c>
      <c r="AE28" s="11">
        <f>[24]Dezembro!$F$34</f>
        <v>92</v>
      </c>
      <c r="AF28" s="11">
        <f>[24]Dezembro!$F$35</f>
        <v>93</v>
      </c>
      <c r="AG28" s="15">
        <f>MAX(B28:AF28)</f>
        <v>96</v>
      </c>
      <c r="AH28" s="94">
        <f>AVERAGE(B28:AF28)</f>
        <v>86.451612903225808</v>
      </c>
      <c r="AJ28" t="s">
        <v>47</v>
      </c>
    </row>
    <row r="29" spans="1:37" x14ac:dyDescent="0.2">
      <c r="A29" s="58" t="s">
        <v>42</v>
      </c>
      <c r="B29" s="11">
        <f>[25]Dezembro!$F$5</f>
        <v>77</v>
      </c>
      <c r="C29" s="11">
        <f>[25]Dezembro!$F$6</f>
        <v>82</v>
      </c>
      <c r="D29" s="11">
        <f>[25]Dezembro!$F$7</f>
        <v>72</v>
      </c>
      <c r="E29" s="11">
        <f>[25]Dezembro!$F$8</f>
        <v>84</v>
      </c>
      <c r="F29" s="11">
        <f>[25]Dezembro!$F$9</f>
        <v>90</v>
      </c>
      <c r="G29" s="11">
        <f>[25]Dezembro!$F$10</f>
        <v>87</v>
      </c>
      <c r="H29" s="11">
        <f>[25]Dezembro!$F$11</f>
        <v>82</v>
      </c>
      <c r="I29" s="11">
        <f>[25]Dezembro!$F$12</f>
        <v>84</v>
      </c>
      <c r="J29" s="11">
        <f>[25]Dezembro!$F$13</f>
        <v>76</v>
      </c>
      <c r="K29" s="11">
        <f>[25]Dezembro!$F$14</f>
        <v>71</v>
      </c>
      <c r="L29" s="11">
        <f>[25]Dezembro!$F$15</f>
        <v>69</v>
      </c>
      <c r="M29" s="11">
        <f>[25]Dezembro!$F$16</f>
        <v>77</v>
      </c>
      <c r="N29" s="11">
        <f>[25]Dezembro!$F$17</f>
        <v>75</v>
      </c>
      <c r="O29" s="11">
        <f>[25]Dezembro!$F$18</f>
        <v>85</v>
      </c>
      <c r="P29" s="11">
        <f>[25]Dezembro!$F$19</f>
        <v>89</v>
      </c>
      <c r="Q29" s="11">
        <f>[25]Dezembro!$F$20</f>
        <v>79</v>
      </c>
      <c r="R29" s="11">
        <f>[25]Dezembro!$F$21</f>
        <v>84</v>
      </c>
      <c r="S29" s="11">
        <f>[25]Dezembro!$F$22</f>
        <v>84</v>
      </c>
      <c r="T29" s="11">
        <f>[25]Dezembro!$F$23</f>
        <v>72</v>
      </c>
      <c r="U29" s="11">
        <f>[25]Dezembro!$F$24</f>
        <v>76</v>
      </c>
      <c r="V29" s="11">
        <f>[25]Dezembro!$F$25</f>
        <v>81</v>
      </c>
      <c r="W29" s="11">
        <f>[25]Dezembro!$F$26</f>
        <v>88</v>
      </c>
      <c r="X29" s="11">
        <f>[25]Dezembro!$F$27</f>
        <v>80</v>
      </c>
      <c r="Y29" s="11">
        <f>[25]Dezembro!$F$28</f>
        <v>79</v>
      </c>
      <c r="Z29" s="11">
        <f>[25]Dezembro!$F$29</f>
        <v>75</v>
      </c>
      <c r="AA29" s="11">
        <f>[25]Dezembro!$F$30</f>
        <v>74</v>
      </c>
      <c r="AB29" s="11">
        <f>[25]Dezembro!$F$31</f>
        <v>63</v>
      </c>
      <c r="AC29" s="11">
        <f>[25]Dezembro!$F$32</f>
        <v>73</v>
      </c>
      <c r="AD29" s="11">
        <f>[25]Dezembro!$F$33</f>
        <v>76</v>
      </c>
      <c r="AE29" s="11">
        <f>[25]Dezembro!$F$34</f>
        <v>84</v>
      </c>
      <c r="AF29" s="11">
        <f>[25]Dezembro!$F$35</f>
        <v>80</v>
      </c>
      <c r="AG29" s="15">
        <f t="shared" ref="AG29" si="11">MAX(B29:AF29)</f>
        <v>90</v>
      </c>
      <c r="AH29" s="94">
        <f t="shared" ref="AH29:AH31" si="12">AVERAGE(B29:AF29)</f>
        <v>78.967741935483872</v>
      </c>
      <c r="AJ29" t="s">
        <v>47</v>
      </c>
    </row>
    <row r="30" spans="1:37" x14ac:dyDescent="0.2">
      <c r="A30" s="58" t="s">
        <v>10</v>
      </c>
      <c r="B30" s="11" t="str">
        <f>[26]Dezembro!$F$5</f>
        <v>*</v>
      </c>
      <c r="C30" s="11" t="str">
        <f>[26]Dezembro!$F$6</f>
        <v>*</v>
      </c>
      <c r="D30" s="11" t="str">
        <f>[26]Dezembro!$F$7</f>
        <v>*</v>
      </c>
      <c r="E30" s="11" t="str">
        <f>[26]Dezembro!$F$8</f>
        <v>*</v>
      </c>
      <c r="F30" s="11" t="str">
        <f>[26]Dezembro!$F$9</f>
        <v>*</v>
      </c>
      <c r="G30" s="11" t="str">
        <f>[26]Dezembro!$F$10</f>
        <v>*</v>
      </c>
      <c r="H30" s="11" t="str">
        <f>[26]Dezembro!$F$11</f>
        <v>*</v>
      </c>
      <c r="I30" s="11" t="str">
        <f>[26]Dezembro!$F$12</f>
        <v>*</v>
      </c>
      <c r="J30" s="11" t="str">
        <f>[26]Dezembro!$F$13</f>
        <v>*</v>
      </c>
      <c r="K30" s="11" t="str">
        <f>[26]Dezembro!$F$14</f>
        <v>*</v>
      </c>
      <c r="L30" s="11" t="str">
        <f>[26]Dezembro!$F$15</f>
        <v>*</v>
      </c>
      <c r="M30" s="11" t="str">
        <f>[26]Dezembro!$F$16</f>
        <v>*</v>
      </c>
      <c r="N30" s="11" t="str">
        <f>[26]Dezembro!$F$17</f>
        <v>*</v>
      </c>
      <c r="O30" s="11" t="str">
        <f>[26]Dezembro!$F$18</f>
        <v>*</v>
      </c>
      <c r="P30" s="11" t="str">
        <f>[26]Dezembro!$F$19</f>
        <v>*</v>
      </c>
      <c r="Q30" s="11" t="str">
        <f>[26]Dezembro!$F$20</f>
        <v>*</v>
      </c>
      <c r="R30" s="11" t="str">
        <f>[26]Dezembro!$F$21</f>
        <v>*</v>
      </c>
      <c r="S30" s="11" t="str">
        <f>[26]Dezembro!$F$22</f>
        <v>*</v>
      </c>
      <c r="T30" s="11" t="str">
        <f>[26]Dezembro!$F$23</f>
        <v>*</v>
      </c>
      <c r="U30" s="11" t="str">
        <f>[26]Dezembro!$F$24</f>
        <v>*</v>
      </c>
      <c r="V30" s="11" t="str">
        <f>[26]Dezembro!$F$25</f>
        <v>*</v>
      </c>
      <c r="W30" s="11" t="str">
        <f>[26]Dezembro!$F$26</f>
        <v>*</v>
      </c>
      <c r="X30" s="11" t="str">
        <f>[26]Dezembro!$F$27</f>
        <v>*</v>
      </c>
      <c r="Y30" s="11" t="str">
        <f>[26]Dezembro!$F$28</f>
        <v>*</v>
      </c>
      <c r="Z30" s="11" t="str">
        <f>[26]Dezembro!$F$29</f>
        <v>*</v>
      </c>
      <c r="AA30" s="11" t="str">
        <f>[26]Dezembro!$F$30</f>
        <v>*</v>
      </c>
      <c r="AB30" s="11" t="str">
        <f>[26]Dezembro!$F$31</f>
        <v>*</v>
      </c>
      <c r="AC30" s="11" t="str">
        <f>[26]Dezembro!$F$32</f>
        <v>*</v>
      </c>
      <c r="AD30" s="11" t="str">
        <f>[26]Dezembro!$F$33</f>
        <v>*</v>
      </c>
      <c r="AE30" s="11" t="str">
        <f>[26]Dezembro!$F$34</f>
        <v>*</v>
      </c>
      <c r="AF30" s="11" t="str">
        <f>[26]Dezembro!$F$35</f>
        <v>*</v>
      </c>
      <c r="AG30" s="15" t="s">
        <v>226</v>
      </c>
      <c r="AH30" s="94" t="s">
        <v>226</v>
      </c>
      <c r="AJ30" t="s">
        <v>47</v>
      </c>
    </row>
    <row r="31" spans="1:37" x14ac:dyDescent="0.2">
      <c r="A31" s="58" t="s">
        <v>172</v>
      </c>
      <c r="B31" s="11">
        <f>[27]Dezembro!$F$5</f>
        <v>93</v>
      </c>
      <c r="C31" s="11">
        <f>[27]Dezembro!$F$6</f>
        <v>97</v>
      </c>
      <c r="D31" s="11">
        <f>[27]Dezembro!$F$7</f>
        <v>98</v>
      </c>
      <c r="E31" s="11">
        <f>[27]Dezembro!$F$8</f>
        <v>99</v>
      </c>
      <c r="F31" s="11">
        <f>[27]Dezembro!$F$9</f>
        <v>97</v>
      </c>
      <c r="G31" s="11">
        <f>[27]Dezembro!$F$10</f>
        <v>99</v>
      </c>
      <c r="H31" s="11">
        <f>[27]Dezembro!$F$11</f>
        <v>98</v>
      </c>
      <c r="I31" s="11">
        <f>[27]Dezembro!$F$12</f>
        <v>94</v>
      </c>
      <c r="J31" s="11">
        <f>[27]Dezembro!$F$13</f>
        <v>82</v>
      </c>
      <c r="K31" s="11">
        <f>[27]Dezembro!$F$14</f>
        <v>83</v>
      </c>
      <c r="L31" s="11">
        <f>[27]Dezembro!$F$15</f>
        <v>83</v>
      </c>
      <c r="M31" s="11">
        <f>[27]Dezembro!$F$16</f>
        <v>91</v>
      </c>
      <c r="N31" s="11">
        <f>[27]Dezembro!$F$17</f>
        <v>96</v>
      </c>
      <c r="O31" s="11">
        <f>[27]Dezembro!$F$18</f>
        <v>98</v>
      </c>
      <c r="P31" s="11">
        <f>[27]Dezembro!$F$19</f>
        <v>99</v>
      </c>
      <c r="Q31" s="11">
        <f>[27]Dezembro!$F$20</f>
        <v>98</v>
      </c>
      <c r="R31" s="11">
        <f>[27]Dezembro!$F$21</f>
        <v>99</v>
      </c>
      <c r="S31" s="11">
        <f>[27]Dezembro!$F$22</f>
        <v>99</v>
      </c>
      <c r="T31" s="11">
        <f>[27]Dezembro!$F$23</f>
        <v>98</v>
      </c>
      <c r="U31" s="11">
        <f>[27]Dezembro!$F$24</f>
        <v>94</v>
      </c>
      <c r="V31" s="11">
        <f>[27]Dezembro!$F$25</f>
        <v>99</v>
      </c>
      <c r="W31" s="11">
        <f>[27]Dezembro!$F$26</f>
        <v>92</v>
      </c>
      <c r="X31" s="11">
        <f>[27]Dezembro!$F$27</f>
        <v>87</v>
      </c>
      <c r="Y31" s="11">
        <f>[27]Dezembro!$F$28</f>
        <v>95</v>
      </c>
      <c r="Z31" s="11">
        <f>[27]Dezembro!$F$29</f>
        <v>93</v>
      </c>
      <c r="AA31" s="11">
        <f>[27]Dezembro!$F$30</f>
        <v>89</v>
      </c>
      <c r="AB31" s="11">
        <f>[27]Dezembro!$F$31</f>
        <v>85</v>
      </c>
      <c r="AC31" s="11">
        <f>[27]Dezembro!$F$32</f>
        <v>97</v>
      </c>
      <c r="AD31" s="11">
        <f>[27]Dezembro!$F$33</f>
        <v>98</v>
      </c>
      <c r="AE31" s="11">
        <f>[27]Dezembro!$F$34</f>
        <v>98</v>
      </c>
      <c r="AF31" s="11">
        <f>[27]Dezembro!$F$35</f>
        <v>98</v>
      </c>
      <c r="AG31" s="15">
        <f>MAX(B31:AF31)</f>
        <v>99</v>
      </c>
      <c r="AH31" s="94">
        <f t="shared" si="12"/>
        <v>94.387096774193552</v>
      </c>
      <c r="AI31" s="12" t="s">
        <v>47</v>
      </c>
    </row>
    <row r="32" spans="1:37" x14ac:dyDescent="0.2">
      <c r="A32" s="58" t="s">
        <v>11</v>
      </c>
      <c r="B32" s="11" t="str">
        <f>[28]Dezembro!$F$5</f>
        <v>*</v>
      </c>
      <c r="C32" s="11" t="str">
        <f>[28]Dezembro!$F$6</f>
        <v>*</v>
      </c>
      <c r="D32" s="11" t="str">
        <f>[28]Dezembro!$F$7</f>
        <v>*</v>
      </c>
      <c r="E32" s="11" t="str">
        <f>[28]Dezembro!$F$8</f>
        <v>*</v>
      </c>
      <c r="F32" s="11" t="str">
        <f>[28]Dezembro!$F$9</f>
        <v>*</v>
      </c>
      <c r="G32" s="11" t="str">
        <f>[28]Dezembro!$F$10</f>
        <v>*</v>
      </c>
      <c r="H32" s="11" t="str">
        <f>[28]Dezembro!$F$11</f>
        <v>*</v>
      </c>
      <c r="I32" s="11" t="str">
        <f>[28]Dezembro!$F$12</f>
        <v>*</v>
      </c>
      <c r="J32" s="11" t="str">
        <f>[28]Dezembro!$F$13</f>
        <v>*</v>
      </c>
      <c r="K32" s="11" t="str">
        <f>[28]Dezembro!$F$14</f>
        <v>*</v>
      </c>
      <c r="L32" s="11" t="str">
        <f>[28]Dezembro!$F$15</f>
        <v>*</v>
      </c>
      <c r="M32" s="11" t="str">
        <f>[28]Dezembro!$F$16</f>
        <v>*</v>
      </c>
      <c r="N32" s="11" t="str">
        <f>[28]Dezembro!$F$17</f>
        <v>*</v>
      </c>
      <c r="O32" s="11" t="str">
        <f>[28]Dezembro!$F$18</f>
        <v>*</v>
      </c>
      <c r="P32" s="11" t="str">
        <f>[28]Dezembro!$F$19</f>
        <v>*</v>
      </c>
      <c r="Q32" s="11" t="str">
        <f>[28]Dezembro!$F$20</f>
        <v>*</v>
      </c>
      <c r="R32" s="11" t="str">
        <f>[28]Dezembro!$F$21</f>
        <v>*</v>
      </c>
      <c r="S32" s="11" t="str">
        <f>[28]Dezembro!$F$22</f>
        <v>*</v>
      </c>
      <c r="T32" s="11" t="str">
        <f>[28]Dezembro!$F$23</f>
        <v>*</v>
      </c>
      <c r="U32" s="11" t="str">
        <f>[28]Dezembro!$F$24</f>
        <v>*</v>
      </c>
      <c r="V32" s="11" t="str">
        <f>[28]Dezembro!$F$25</f>
        <v>*</v>
      </c>
      <c r="W32" s="11" t="str">
        <f>[28]Dezembro!$F$26</f>
        <v>*</v>
      </c>
      <c r="X32" s="11" t="str">
        <f>[28]Dezembro!$F$27</f>
        <v>*</v>
      </c>
      <c r="Y32" s="11" t="str">
        <f>[28]Dezembro!$F$28</f>
        <v>*</v>
      </c>
      <c r="Z32" s="11" t="str">
        <f>[28]Dezembro!$F$29</f>
        <v>*</v>
      </c>
      <c r="AA32" s="11" t="str">
        <f>[28]Dezembro!$F$30</f>
        <v>*</v>
      </c>
      <c r="AB32" s="11" t="str">
        <f>[28]Dezembro!$F$31</f>
        <v>*</v>
      </c>
      <c r="AC32" s="11" t="str">
        <f>[28]Dezembro!$F$32</f>
        <v>*</v>
      </c>
      <c r="AD32" s="11" t="str">
        <f>[28]Dezembro!$F$33</f>
        <v>*</v>
      </c>
      <c r="AE32" s="11" t="str">
        <f>[28]Dezembro!$F$34</f>
        <v>*</v>
      </c>
      <c r="AF32" s="11" t="str">
        <f>[28]Dezembro!$F$35</f>
        <v>*</v>
      </c>
      <c r="AG32" s="15" t="s">
        <v>226</v>
      </c>
      <c r="AH32" s="94" t="s">
        <v>226</v>
      </c>
      <c r="AJ32" s="12" t="s">
        <v>47</v>
      </c>
      <c r="AK32" t="s">
        <v>47</v>
      </c>
    </row>
    <row r="33" spans="1:36" s="5" customFormat="1" x14ac:dyDescent="0.2">
      <c r="A33" s="58" t="s">
        <v>12</v>
      </c>
      <c r="B33" s="11" t="str">
        <f>[29]Dezembro!$F$5</f>
        <v>*</v>
      </c>
      <c r="C33" s="11" t="str">
        <f>[29]Dezembro!$F$6</f>
        <v>*</v>
      </c>
      <c r="D33" s="11" t="str">
        <f>[29]Dezembro!$F$7</f>
        <v>*</v>
      </c>
      <c r="E33" s="11">
        <f>[29]Dezembro!$F$8</f>
        <v>90</v>
      </c>
      <c r="F33" s="11">
        <f>[29]Dezembro!$F$9</f>
        <v>94</v>
      </c>
      <c r="G33" s="11">
        <f>[29]Dezembro!$F$10</f>
        <v>92</v>
      </c>
      <c r="H33" s="11">
        <f>[29]Dezembro!$F$11</f>
        <v>92</v>
      </c>
      <c r="I33" s="11">
        <f>[29]Dezembro!$F$12</f>
        <v>91</v>
      </c>
      <c r="J33" s="11">
        <f>[29]Dezembro!$F$13</f>
        <v>67</v>
      </c>
      <c r="K33" s="11" t="str">
        <f>[29]Dezembro!$F$14</f>
        <v>*</v>
      </c>
      <c r="L33" s="11" t="str">
        <f>[29]Dezembro!$F$15</f>
        <v>*</v>
      </c>
      <c r="M33" s="11" t="str">
        <f>[29]Dezembro!$F$16</f>
        <v>*</v>
      </c>
      <c r="N33" s="11" t="str">
        <f>[29]Dezembro!$F$17</f>
        <v>*</v>
      </c>
      <c r="O33" s="11" t="str">
        <f>[29]Dezembro!$F$18</f>
        <v>*</v>
      </c>
      <c r="P33" s="11" t="str">
        <f>[29]Dezembro!$F$19</f>
        <v>*</v>
      </c>
      <c r="Q33" s="11" t="str">
        <f>[29]Dezembro!$F$20</f>
        <v>*</v>
      </c>
      <c r="R33" s="11" t="str">
        <f>[29]Dezembro!$F$21</f>
        <v>*</v>
      </c>
      <c r="S33" s="11" t="str">
        <f>[29]Dezembro!$F$22</f>
        <v>*</v>
      </c>
      <c r="T33" s="11" t="str">
        <f>[29]Dezembro!$F$23</f>
        <v>*</v>
      </c>
      <c r="U33" s="11" t="str">
        <f>[29]Dezembro!$F$24</f>
        <v>*</v>
      </c>
      <c r="V33" s="11" t="str">
        <f>[29]Dezembro!$F$25</f>
        <v>*</v>
      </c>
      <c r="W33" s="11" t="str">
        <f>[29]Dezembro!$F$26</f>
        <v>*</v>
      </c>
      <c r="X33" s="11" t="str">
        <f>[29]Dezembro!$F$27</f>
        <v>*</v>
      </c>
      <c r="Y33" s="11" t="str">
        <f>[29]Dezembro!$F$28</f>
        <v>*</v>
      </c>
      <c r="Z33" s="11" t="str">
        <f>[29]Dezembro!$F$29</f>
        <v>*</v>
      </c>
      <c r="AA33" s="11" t="str">
        <f>[29]Dezembro!$F$30</f>
        <v>*</v>
      </c>
      <c r="AB33" s="11" t="str">
        <f>[29]Dezembro!$F$31</f>
        <v>*</v>
      </c>
      <c r="AC33" s="11" t="str">
        <f>[29]Dezembro!$F$32</f>
        <v>*</v>
      </c>
      <c r="AD33" s="11" t="str">
        <f>[29]Dezembro!$F$33</f>
        <v>*</v>
      </c>
      <c r="AE33" s="11">
        <f>[29]Dezembro!$F$34</f>
        <v>84</v>
      </c>
      <c r="AF33" s="11">
        <f>[29]Dezembro!$F$35</f>
        <v>92</v>
      </c>
      <c r="AG33" s="15">
        <f t="shared" ref="AG33" si="13">MAX(B33:AF33)</f>
        <v>94</v>
      </c>
      <c r="AH33" s="94">
        <f t="shared" ref="AH33:AH35" si="14">AVERAGE(B33:AF33)</f>
        <v>87.75</v>
      </c>
    </row>
    <row r="34" spans="1:36" x14ac:dyDescent="0.2">
      <c r="A34" s="58" t="s">
        <v>13</v>
      </c>
      <c r="B34" s="11" t="str">
        <f>[30]Dezembro!$F$5</f>
        <v>*</v>
      </c>
      <c r="C34" s="11" t="str">
        <f>[30]Dezembro!$F$6</f>
        <v>*</v>
      </c>
      <c r="D34" s="11" t="str">
        <f>[30]Dezembro!$F$7</f>
        <v>*</v>
      </c>
      <c r="E34" s="11" t="str">
        <f>[30]Dezembro!$F$8</f>
        <v>*</v>
      </c>
      <c r="F34" s="11" t="str">
        <f>[30]Dezembro!$F$9</f>
        <v>*</v>
      </c>
      <c r="G34" s="11" t="str">
        <f>[30]Dezembro!$F$10</f>
        <v>*</v>
      </c>
      <c r="H34" s="11" t="str">
        <f>[30]Dezembro!$F$11</f>
        <v>*</v>
      </c>
      <c r="I34" s="11" t="str">
        <f>[30]Dezembro!$F$12</f>
        <v>*</v>
      </c>
      <c r="J34" s="11" t="str">
        <f>[30]Dezembro!$F$13</f>
        <v>*</v>
      </c>
      <c r="K34" s="11" t="str">
        <f>[30]Dezembro!$F$14</f>
        <v>*</v>
      </c>
      <c r="L34" s="11" t="str">
        <f>[30]Dezembro!$F$15</f>
        <v>*</v>
      </c>
      <c r="M34" s="11" t="str">
        <f>[30]Dezembro!$F$16</f>
        <v>*</v>
      </c>
      <c r="N34" s="11" t="str">
        <f>[30]Dezembro!$F$17</f>
        <v>*</v>
      </c>
      <c r="O34" s="11" t="str">
        <f>[30]Dezembro!$F$18</f>
        <v>*</v>
      </c>
      <c r="P34" s="11" t="str">
        <f>[30]Dezembro!$F$19</f>
        <v>*</v>
      </c>
      <c r="Q34" s="11" t="str">
        <f>[30]Dezembro!$F$20</f>
        <v>*</v>
      </c>
      <c r="R34" s="11" t="str">
        <f>[30]Dezembro!$F$21</f>
        <v>*</v>
      </c>
      <c r="S34" s="11" t="str">
        <f>[30]Dezembro!$F$22</f>
        <v>*</v>
      </c>
      <c r="T34" s="11" t="str">
        <f>[30]Dezembro!$F$23</f>
        <v>*</v>
      </c>
      <c r="U34" s="11" t="str">
        <f>[30]Dezembro!$F$24</f>
        <v>*</v>
      </c>
      <c r="V34" s="11" t="str">
        <f>[30]Dezembro!$F$25</f>
        <v>*</v>
      </c>
      <c r="W34" s="11" t="str">
        <f>[30]Dezembro!$F$26</f>
        <v>*</v>
      </c>
      <c r="X34" s="11" t="str">
        <f>[30]Dezembro!$F$27</f>
        <v>*</v>
      </c>
      <c r="Y34" s="11" t="str">
        <f>[30]Dezembro!$F$28</f>
        <v>*</v>
      </c>
      <c r="Z34" s="11" t="str">
        <f>[30]Dezembro!$F$29</f>
        <v>*</v>
      </c>
      <c r="AA34" s="11" t="str">
        <f>[30]Dezembro!$F$30</f>
        <v>*</v>
      </c>
      <c r="AB34" s="11" t="str">
        <f>[30]Dezembro!$F$31</f>
        <v>*</v>
      </c>
      <c r="AC34" s="11" t="str">
        <f>[30]Dezembro!$F$32</f>
        <v>*</v>
      </c>
      <c r="AD34" s="11" t="str">
        <f>[30]Dezembro!$F$33</f>
        <v>*</v>
      </c>
      <c r="AE34" s="11" t="str">
        <f>[30]Dezembro!$F$34</f>
        <v>*</v>
      </c>
      <c r="AF34" s="11" t="str">
        <f>[30]Dezembro!$F$35</f>
        <v>*</v>
      </c>
      <c r="AG34" s="15" t="s">
        <v>226</v>
      </c>
      <c r="AH34" s="94" t="s">
        <v>226</v>
      </c>
      <c r="AJ34" t="s">
        <v>47</v>
      </c>
    </row>
    <row r="35" spans="1:36" x14ac:dyDescent="0.2">
      <c r="A35" s="58" t="s">
        <v>173</v>
      </c>
      <c r="B35" s="11">
        <f>[31]Dezembro!$F$5</f>
        <v>78</v>
      </c>
      <c r="C35" s="11">
        <f>[31]Dezembro!$F$6</f>
        <v>84</v>
      </c>
      <c r="D35" s="11">
        <f>[31]Dezembro!$F$7</f>
        <v>78</v>
      </c>
      <c r="E35" s="11">
        <f>[31]Dezembro!$F$8</f>
        <v>86</v>
      </c>
      <c r="F35" s="11">
        <f>[31]Dezembro!$F$9</f>
        <v>88</v>
      </c>
      <c r="G35" s="11">
        <f>[31]Dezembro!$F$10</f>
        <v>88</v>
      </c>
      <c r="H35" s="11">
        <f>[31]Dezembro!$F$11</f>
        <v>91</v>
      </c>
      <c r="I35" s="11">
        <f>[31]Dezembro!$F$12</f>
        <v>92</v>
      </c>
      <c r="J35" s="11">
        <f>[31]Dezembro!$F$13</f>
        <v>88</v>
      </c>
      <c r="K35" s="11">
        <f>[31]Dezembro!$F$14</f>
        <v>80</v>
      </c>
      <c r="L35" s="11">
        <f>[31]Dezembro!$F$15</f>
        <v>74</v>
      </c>
      <c r="M35" s="11">
        <f>[31]Dezembro!$F$16</f>
        <v>79</v>
      </c>
      <c r="N35" s="11">
        <f>[31]Dezembro!$F$17</f>
        <v>82</v>
      </c>
      <c r="O35" s="11">
        <f>[31]Dezembro!$F$18</f>
        <v>84</v>
      </c>
      <c r="P35" s="11">
        <f>[31]Dezembro!$F$19</f>
        <v>88</v>
      </c>
      <c r="Q35" s="11">
        <f>[31]Dezembro!$F$20</f>
        <v>83</v>
      </c>
      <c r="R35" s="11">
        <f>[31]Dezembro!$F$21</f>
        <v>84</v>
      </c>
      <c r="S35" s="11">
        <f>[31]Dezembro!$F$22</f>
        <v>81</v>
      </c>
      <c r="T35" s="11">
        <f>[31]Dezembro!$F$23</f>
        <v>83</v>
      </c>
      <c r="U35" s="11">
        <f>[31]Dezembro!$F$24</f>
        <v>79</v>
      </c>
      <c r="V35" s="11">
        <f>[31]Dezembro!$F$25</f>
        <v>82</v>
      </c>
      <c r="W35" s="11">
        <f>[31]Dezembro!$F$26</f>
        <v>89</v>
      </c>
      <c r="X35" s="11">
        <f>[31]Dezembro!$F$27</f>
        <v>86</v>
      </c>
      <c r="Y35" s="11">
        <f>[31]Dezembro!$F$28</f>
        <v>82</v>
      </c>
      <c r="Z35" s="11">
        <f>[31]Dezembro!$F$29</f>
        <v>76</v>
      </c>
      <c r="AA35" s="11">
        <f>[31]Dezembro!$F$30</f>
        <v>73</v>
      </c>
      <c r="AB35" s="11">
        <f>[31]Dezembro!$F$31</f>
        <v>77</v>
      </c>
      <c r="AC35" s="11">
        <f>[31]Dezembro!$F$32</f>
        <v>83</v>
      </c>
      <c r="AD35" s="11">
        <f>[31]Dezembro!$F$33</f>
        <v>88</v>
      </c>
      <c r="AE35" s="11">
        <f>[31]Dezembro!$F$34</f>
        <v>86</v>
      </c>
      <c r="AF35" s="11">
        <f>[31]Dezembro!$F$35</f>
        <v>81</v>
      </c>
      <c r="AG35" s="15">
        <f>MAX(B35:AF35)</f>
        <v>92</v>
      </c>
      <c r="AH35" s="94">
        <f t="shared" si="14"/>
        <v>83</v>
      </c>
      <c r="AJ35" t="s">
        <v>47</v>
      </c>
    </row>
    <row r="36" spans="1:36" x14ac:dyDescent="0.2">
      <c r="A36" s="58" t="s">
        <v>144</v>
      </c>
      <c r="B36" s="11" t="str">
        <f>[32]Dezembro!$F$5</f>
        <v>*</v>
      </c>
      <c r="C36" s="11" t="str">
        <f>[32]Dezembro!$F$6</f>
        <v>*</v>
      </c>
      <c r="D36" s="11" t="str">
        <f>[32]Dezembro!$F$7</f>
        <v>*</v>
      </c>
      <c r="E36" s="11" t="str">
        <f>[32]Dezembro!$F$8</f>
        <v>*</v>
      </c>
      <c r="F36" s="11" t="str">
        <f>[32]Dezembro!$F$9</f>
        <v>*</v>
      </c>
      <c r="G36" s="11" t="str">
        <f>[32]Dezembro!$F$10</f>
        <v>*</v>
      </c>
      <c r="H36" s="11" t="str">
        <f>[32]Dezembro!$F$11</f>
        <v>*</v>
      </c>
      <c r="I36" s="11" t="str">
        <f>[32]Dezembro!$F$12</f>
        <v>*</v>
      </c>
      <c r="J36" s="11" t="str">
        <f>[32]Dezembro!$F$13</f>
        <v>*</v>
      </c>
      <c r="K36" s="11" t="str">
        <f>[32]Dezembro!$F$14</f>
        <v>*</v>
      </c>
      <c r="L36" s="11" t="str">
        <f>[32]Dezembro!$F$15</f>
        <v>*</v>
      </c>
      <c r="M36" s="11" t="str">
        <f>[32]Dezembro!$F$16</f>
        <v>*</v>
      </c>
      <c r="N36" s="11" t="str">
        <f>[32]Dezembro!$F$17</f>
        <v>*</v>
      </c>
      <c r="O36" s="11" t="str">
        <f>[32]Dezembro!$F$18</f>
        <v>*</v>
      </c>
      <c r="P36" s="11" t="str">
        <f>[32]Dezembro!$F$19</f>
        <v>*</v>
      </c>
      <c r="Q36" s="11" t="str">
        <f>[32]Dezembro!$F$20</f>
        <v>*</v>
      </c>
      <c r="R36" s="11" t="str">
        <f>[32]Dezembro!$F$21</f>
        <v>*</v>
      </c>
      <c r="S36" s="11" t="str">
        <f>[32]Dezembro!$F$22</f>
        <v>*</v>
      </c>
      <c r="T36" s="11" t="str">
        <f>[32]Dezembro!$F$23</f>
        <v>*</v>
      </c>
      <c r="U36" s="11" t="str">
        <f>[32]Dezembro!$F$24</f>
        <v>*</v>
      </c>
      <c r="V36" s="11" t="str">
        <f>[32]Dezembro!$F$25</f>
        <v>*</v>
      </c>
      <c r="W36" s="11" t="str">
        <f>[32]Dezembro!$F$26</f>
        <v>*</v>
      </c>
      <c r="X36" s="11" t="str">
        <f>[32]Dezembro!$F$27</f>
        <v>*</v>
      </c>
      <c r="Y36" s="11" t="str">
        <f>[32]Dezembro!$F$28</f>
        <v>*</v>
      </c>
      <c r="Z36" s="11" t="str">
        <f>[32]Dezembro!$F$29</f>
        <v>*</v>
      </c>
      <c r="AA36" s="11" t="str">
        <f>[32]Dezembro!$F$30</f>
        <v>*</v>
      </c>
      <c r="AB36" s="11" t="str">
        <f>[32]Dezembro!$F$31</f>
        <v>*</v>
      </c>
      <c r="AC36" s="11" t="str">
        <f>[32]Dezembro!$F$32</f>
        <v>*</v>
      </c>
      <c r="AD36" s="11" t="str">
        <f>[32]Dezembro!$F$33</f>
        <v>*</v>
      </c>
      <c r="AE36" s="11" t="str">
        <f>[32]Dezembro!$F$34</f>
        <v>*</v>
      </c>
      <c r="AF36" s="11" t="str">
        <f>[32]Dezembro!$F$35</f>
        <v>*</v>
      </c>
      <c r="AG36" s="15" t="s">
        <v>226</v>
      </c>
      <c r="AH36" s="94" t="s">
        <v>226</v>
      </c>
    </row>
    <row r="37" spans="1:36" x14ac:dyDescent="0.2">
      <c r="A37" s="58" t="s">
        <v>14</v>
      </c>
      <c r="B37" s="11" t="str">
        <f>[33]Dezembro!$F$5</f>
        <v>*</v>
      </c>
      <c r="C37" s="11" t="str">
        <f>[33]Dezembro!$F$6</f>
        <v>*</v>
      </c>
      <c r="D37" s="11" t="str">
        <f>[33]Dezembro!$F$7</f>
        <v>*</v>
      </c>
      <c r="E37" s="11" t="str">
        <f>[33]Dezembro!$F$8</f>
        <v>*</v>
      </c>
      <c r="F37" s="11" t="str">
        <f>[33]Dezembro!$F$9</f>
        <v>*</v>
      </c>
      <c r="G37" s="11" t="str">
        <f>[33]Dezembro!$F$10</f>
        <v>*</v>
      </c>
      <c r="H37" s="11" t="str">
        <f>[33]Dezembro!$F$11</f>
        <v>*</v>
      </c>
      <c r="I37" s="11" t="str">
        <f>[33]Dezembro!$F$12</f>
        <v>*</v>
      </c>
      <c r="J37" s="11" t="str">
        <f>[33]Dezembro!$F$13</f>
        <v>*</v>
      </c>
      <c r="K37" s="11" t="str">
        <f>[33]Dezembro!$F$14</f>
        <v>*</v>
      </c>
      <c r="L37" s="11" t="str">
        <f>[33]Dezembro!$F$15</f>
        <v>*</v>
      </c>
      <c r="M37" s="11" t="str">
        <f>[33]Dezembro!$F$16</f>
        <v>*</v>
      </c>
      <c r="N37" s="11" t="str">
        <f>[33]Dezembro!$F$17</f>
        <v>*</v>
      </c>
      <c r="O37" s="11" t="str">
        <f>[33]Dezembro!$F$18</f>
        <v>*</v>
      </c>
      <c r="P37" s="11" t="str">
        <f>[33]Dezembro!$F$19</f>
        <v>*</v>
      </c>
      <c r="Q37" s="11" t="str">
        <f>[33]Dezembro!$F$20</f>
        <v>*</v>
      </c>
      <c r="R37" s="11" t="str">
        <f>[33]Dezembro!$F$21</f>
        <v>*</v>
      </c>
      <c r="S37" s="11" t="str">
        <f>[33]Dezembro!$F$22</f>
        <v>*</v>
      </c>
      <c r="T37" s="11" t="str">
        <f>[33]Dezembro!$F$23</f>
        <v>*</v>
      </c>
      <c r="U37" s="11" t="str">
        <f>[33]Dezembro!$F$24</f>
        <v>*</v>
      </c>
      <c r="V37" s="11" t="str">
        <f>[33]Dezembro!$F$25</f>
        <v>*</v>
      </c>
      <c r="W37" s="11" t="str">
        <f>[33]Dezembro!$F$26</f>
        <v>*</v>
      </c>
      <c r="X37" s="11" t="str">
        <f>[33]Dezembro!$F$27</f>
        <v>*</v>
      </c>
      <c r="Y37" s="11" t="str">
        <f>[33]Dezembro!$F$28</f>
        <v>*</v>
      </c>
      <c r="Z37" s="11" t="str">
        <f>[33]Dezembro!$F$29</f>
        <v>*</v>
      </c>
      <c r="AA37" s="11" t="str">
        <f>[33]Dezembro!$F$30</f>
        <v>*</v>
      </c>
      <c r="AB37" s="11" t="str">
        <f>[33]Dezembro!$F$31</f>
        <v>*</v>
      </c>
      <c r="AC37" s="11" t="str">
        <f>[33]Dezembro!$F$32</f>
        <v>*</v>
      </c>
      <c r="AD37" s="11" t="str">
        <f>[33]Dezembro!$F$33</f>
        <v>*</v>
      </c>
      <c r="AE37" s="11" t="str">
        <f>[33]Dezembro!$F$34</f>
        <v>*</v>
      </c>
      <c r="AF37" s="11" t="str">
        <f>[33]Dezembro!$F$35</f>
        <v>*</v>
      </c>
      <c r="AG37" s="15" t="s">
        <v>226</v>
      </c>
      <c r="AH37" s="94" t="s">
        <v>226</v>
      </c>
    </row>
    <row r="38" spans="1:36" x14ac:dyDescent="0.2">
      <c r="A38" s="58" t="s">
        <v>174</v>
      </c>
      <c r="B38" s="11">
        <f>[34]Dezembro!$F$5</f>
        <v>86</v>
      </c>
      <c r="C38" s="11">
        <f>[34]Dezembro!$F$6</f>
        <v>83</v>
      </c>
      <c r="D38" s="11">
        <f>[34]Dezembro!$F$7</f>
        <v>91</v>
      </c>
      <c r="E38" s="11">
        <f>[34]Dezembro!$F$8</f>
        <v>88</v>
      </c>
      <c r="F38" s="11">
        <f>[34]Dezembro!$F$9</f>
        <v>90</v>
      </c>
      <c r="G38" s="11">
        <f>[34]Dezembro!$F$10</f>
        <v>92</v>
      </c>
      <c r="H38" s="11">
        <f>[34]Dezembro!$F$11</f>
        <v>89</v>
      </c>
      <c r="I38" s="11">
        <f>[34]Dezembro!$F$12</f>
        <v>89</v>
      </c>
      <c r="J38" s="11">
        <f>[34]Dezembro!$F$13</f>
        <v>85</v>
      </c>
      <c r="K38" s="11">
        <f>[34]Dezembro!$F$14</f>
        <v>90</v>
      </c>
      <c r="L38" s="11">
        <f>[34]Dezembro!$F$15</f>
        <v>91</v>
      </c>
      <c r="M38" s="11">
        <f>[34]Dezembro!$F$16</f>
        <v>92</v>
      </c>
      <c r="N38" s="11">
        <f>[34]Dezembro!$F$17</f>
        <v>92</v>
      </c>
      <c r="O38" s="11">
        <f>[34]Dezembro!$F$18</f>
        <v>90</v>
      </c>
      <c r="P38" s="11">
        <f>[34]Dezembro!$F$19</f>
        <v>93</v>
      </c>
      <c r="Q38" s="11">
        <f>[34]Dezembro!$F$20</f>
        <v>93</v>
      </c>
      <c r="R38" s="11">
        <f>[34]Dezembro!$F$21</f>
        <v>88</v>
      </c>
      <c r="S38" s="11">
        <f>[34]Dezembro!$F$22</f>
        <v>87</v>
      </c>
      <c r="T38" s="11">
        <f>[34]Dezembro!$F$23</f>
        <v>87</v>
      </c>
      <c r="U38" s="11">
        <f>[34]Dezembro!$F$24</f>
        <v>90</v>
      </c>
      <c r="V38" s="11">
        <f>[34]Dezembro!$F$25</f>
        <v>83</v>
      </c>
      <c r="W38" s="11">
        <f>[34]Dezembro!$F$26</f>
        <v>89</v>
      </c>
      <c r="X38" s="11">
        <f>[34]Dezembro!$F$27</f>
        <v>91</v>
      </c>
      <c r="Y38" s="11">
        <f>[34]Dezembro!$F$28</f>
        <v>87</v>
      </c>
      <c r="Z38" s="11">
        <f>[34]Dezembro!$F$29</f>
        <v>86</v>
      </c>
      <c r="AA38" s="11">
        <f>[34]Dezembro!$F$30</f>
        <v>91</v>
      </c>
      <c r="AB38" s="11">
        <f>[34]Dezembro!$F$31</f>
        <v>89</v>
      </c>
      <c r="AC38" s="11">
        <f>[34]Dezembro!$F$32</f>
        <v>91</v>
      </c>
      <c r="AD38" s="11">
        <f>[34]Dezembro!$F$33</f>
        <v>87</v>
      </c>
      <c r="AE38" s="11">
        <f>[34]Dezembro!$F$34</f>
        <v>91</v>
      </c>
      <c r="AF38" s="11">
        <f>[34]Dezembro!$F$35</f>
        <v>92</v>
      </c>
      <c r="AG38" s="15">
        <f>MAX(B38:AF38)</f>
        <v>93</v>
      </c>
      <c r="AH38" s="94">
        <f t="shared" ref="AH38" si="15">AVERAGE(B38:AF38)</f>
        <v>89.129032258064512</v>
      </c>
    </row>
    <row r="39" spans="1:36" x14ac:dyDescent="0.2">
      <c r="A39" s="58" t="s">
        <v>15</v>
      </c>
      <c r="B39" s="11">
        <f>[35]Dezembro!$F$5</f>
        <v>92</v>
      </c>
      <c r="C39" s="11">
        <f>[35]Dezembro!$F$6</f>
        <v>91</v>
      </c>
      <c r="D39" s="11">
        <f>[35]Dezembro!$F$7</f>
        <v>96</v>
      </c>
      <c r="E39" s="11">
        <f>[35]Dezembro!$F$8</f>
        <v>96</v>
      </c>
      <c r="F39" s="11">
        <f>[35]Dezembro!$F$9</f>
        <v>95</v>
      </c>
      <c r="G39" s="11">
        <f>[35]Dezembro!$F$10</f>
        <v>97</v>
      </c>
      <c r="H39" s="11">
        <f>[35]Dezembro!$F$11</f>
        <v>94</v>
      </c>
      <c r="I39" s="11">
        <f>[35]Dezembro!$F$12</f>
        <v>78</v>
      </c>
      <c r="J39" s="11">
        <f>[35]Dezembro!$F$13</f>
        <v>56</v>
      </c>
      <c r="K39" s="11">
        <f>[35]Dezembro!$F$14</f>
        <v>62</v>
      </c>
      <c r="L39" s="11">
        <f>[35]Dezembro!$F$15</f>
        <v>73</v>
      </c>
      <c r="M39" s="11">
        <f>[35]Dezembro!$F$16</f>
        <v>84</v>
      </c>
      <c r="N39" s="11">
        <f>[35]Dezembro!$F$17</f>
        <v>83</v>
      </c>
      <c r="O39" s="11">
        <f>[35]Dezembro!$F$18</f>
        <v>96</v>
      </c>
      <c r="P39" s="11">
        <f>[35]Dezembro!$F$19</f>
        <v>97</v>
      </c>
      <c r="Q39" s="11">
        <f>[35]Dezembro!$F$20</f>
        <v>96</v>
      </c>
      <c r="R39" s="11">
        <f>[35]Dezembro!$F$21</f>
        <v>97</v>
      </c>
      <c r="S39" s="11">
        <f>[35]Dezembro!$F$22</f>
        <v>97</v>
      </c>
      <c r="T39" s="11">
        <f>[35]Dezembro!$F$23</f>
        <v>93</v>
      </c>
      <c r="U39" s="11">
        <f>[35]Dezembro!$F$24</f>
        <v>87</v>
      </c>
      <c r="V39" s="11">
        <f>[35]Dezembro!$F$25</f>
        <v>97</v>
      </c>
      <c r="W39" s="11">
        <f>[35]Dezembro!$F$26</f>
        <v>95</v>
      </c>
      <c r="X39" s="11">
        <f>[35]Dezembro!$F$27</f>
        <v>83</v>
      </c>
      <c r="Y39" s="11">
        <f>[35]Dezembro!$F$28</f>
        <v>91</v>
      </c>
      <c r="Z39" s="11">
        <f>[35]Dezembro!$F$29</f>
        <v>88</v>
      </c>
      <c r="AA39" s="11">
        <f>[35]Dezembro!$F$30</f>
        <v>73</v>
      </c>
      <c r="AB39" s="11">
        <f>[35]Dezembro!$F$31</f>
        <v>80</v>
      </c>
      <c r="AC39" s="11">
        <f>[35]Dezembro!$F$32</f>
        <v>92</v>
      </c>
      <c r="AD39" s="11">
        <f>[35]Dezembro!$F$33</f>
        <v>95</v>
      </c>
      <c r="AE39" s="11">
        <f>[35]Dezembro!$F$34</f>
        <v>95</v>
      </c>
      <c r="AF39" s="11">
        <f>[35]Dezembro!$F$35</f>
        <v>92</v>
      </c>
      <c r="AG39" s="15">
        <f t="shared" ref="AG39:AG41" si="16">MAX(B39:AF39)</f>
        <v>97</v>
      </c>
      <c r="AH39" s="94">
        <f t="shared" ref="AH39:AH41" si="17">AVERAGE(B39:AF39)</f>
        <v>88.41935483870968</v>
      </c>
      <c r="AI39" s="12" t="s">
        <v>47</v>
      </c>
      <c r="AJ39" t="s">
        <v>47</v>
      </c>
    </row>
    <row r="40" spans="1:36" x14ac:dyDescent="0.2">
      <c r="A40" s="58" t="s">
        <v>16</v>
      </c>
      <c r="B40" s="11" t="str">
        <f>[36]Dezembro!$F$5</f>
        <v>*</v>
      </c>
      <c r="C40" s="11" t="str">
        <f>[36]Dezembro!$F$6</f>
        <v>*</v>
      </c>
      <c r="D40" s="11" t="str">
        <f>[36]Dezembro!$F$7</f>
        <v>*</v>
      </c>
      <c r="E40" s="11">
        <f>[36]Dezembro!$F$8</f>
        <v>89</v>
      </c>
      <c r="F40" s="11">
        <f>[36]Dezembro!$F$9</f>
        <v>93</v>
      </c>
      <c r="G40" s="11">
        <f>[36]Dezembro!$F$10</f>
        <v>92</v>
      </c>
      <c r="H40" s="11">
        <f>[36]Dezembro!$F$11</f>
        <v>87</v>
      </c>
      <c r="I40" s="11">
        <f>[36]Dezembro!$F$12</f>
        <v>82</v>
      </c>
      <c r="J40" s="11" t="str">
        <f>[36]Dezembro!$F$13</f>
        <v>*</v>
      </c>
      <c r="K40" s="11" t="str">
        <f>[36]Dezembro!$F$14</f>
        <v>*</v>
      </c>
      <c r="L40" s="11" t="str">
        <f>[36]Dezembro!$F$15</f>
        <v>*</v>
      </c>
      <c r="M40" s="11" t="str">
        <f>[36]Dezembro!$F$16</f>
        <v>*</v>
      </c>
      <c r="N40" s="11" t="str">
        <f>[36]Dezembro!$F$17</f>
        <v>*</v>
      </c>
      <c r="O40" s="11" t="str">
        <f>[36]Dezembro!$F$18</f>
        <v>*</v>
      </c>
      <c r="P40" s="11">
        <f>[36]Dezembro!$F$19</f>
        <v>82</v>
      </c>
      <c r="Q40" s="11">
        <f>[36]Dezembro!$F$20</f>
        <v>92</v>
      </c>
      <c r="R40" s="11">
        <f>[36]Dezembro!$F$21</f>
        <v>94</v>
      </c>
      <c r="S40" s="11">
        <f>[36]Dezembro!$F$22</f>
        <v>84</v>
      </c>
      <c r="T40" s="11" t="str">
        <f>[36]Dezembro!$F$23</f>
        <v>*</v>
      </c>
      <c r="U40" s="11" t="str">
        <f>[36]Dezembro!$F$24</f>
        <v>*</v>
      </c>
      <c r="V40" s="11" t="str">
        <f>[36]Dezembro!$F$25</f>
        <v>*</v>
      </c>
      <c r="W40" s="11" t="str">
        <f>[36]Dezembro!$F$26</f>
        <v>*</v>
      </c>
      <c r="X40" s="11">
        <f>[36]Dezembro!$F$27</f>
        <v>62</v>
      </c>
      <c r="Y40" s="11">
        <f>[36]Dezembro!$F$28</f>
        <v>80</v>
      </c>
      <c r="Z40" s="11">
        <f>[36]Dezembro!$F$29</f>
        <v>85</v>
      </c>
      <c r="AA40" s="11">
        <f>[36]Dezembro!$F$30</f>
        <v>59</v>
      </c>
      <c r="AB40" s="11" t="str">
        <f>[36]Dezembro!$F$31</f>
        <v>*</v>
      </c>
      <c r="AC40" s="11" t="str">
        <f>[36]Dezembro!$F$32</f>
        <v>*</v>
      </c>
      <c r="AD40" s="11" t="str">
        <f>[36]Dezembro!$F$33</f>
        <v>*</v>
      </c>
      <c r="AE40" s="11" t="str">
        <f>[36]Dezembro!$F$34</f>
        <v>*</v>
      </c>
      <c r="AF40" s="11" t="str">
        <f>[36]Dezembro!$F$35</f>
        <v>*</v>
      </c>
      <c r="AG40" s="15">
        <f t="shared" si="16"/>
        <v>94</v>
      </c>
      <c r="AH40" s="94">
        <f t="shared" si="17"/>
        <v>83.15384615384616</v>
      </c>
    </row>
    <row r="41" spans="1:36" x14ac:dyDescent="0.2">
      <c r="A41" s="58" t="s">
        <v>175</v>
      </c>
      <c r="B41" s="11">
        <f>[37]Dezembro!$F$5</f>
        <v>96</v>
      </c>
      <c r="C41" s="11">
        <f>[37]Dezembro!$F$6</f>
        <v>98</v>
      </c>
      <c r="D41" s="11">
        <f>[37]Dezembro!$F$7</f>
        <v>96</v>
      </c>
      <c r="E41" s="11">
        <f>[37]Dezembro!$F$8</f>
        <v>97</v>
      </c>
      <c r="F41" s="11">
        <f>[37]Dezembro!$F$9</f>
        <v>98</v>
      </c>
      <c r="G41" s="11">
        <f>[37]Dezembro!$F$10</f>
        <v>97</v>
      </c>
      <c r="H41" s="11">
        <f>[37]Dezembro!$F$11</f>
        <v>97</v>
      </c>
      <c r="I41" s="11">
        <f>[37]Dezembro!$F$12</f>
        <v>98</v>
      </c>
      <c r="J41" s="11">
        <f>[37]Dezembro!$F$13</f>
        <v>95</v>
      </c>
      <c r="K41" s="11">
        <f>[37]Dezembro!$F$14</f>
        <v>81</v>
      </c>
      <c r="L41" s="11">
        <f>[37]Dezembro!$F$15</f>
        <v>84</v>
      </c>
      <c r="M41" s="11">
        <f>[37]Dezembro!$F$16</f>
        <v>89</v>
      </c>
      <c r="N41" s="11">
        <f>[37]Dezembro!$F$17</f>
        <v>91</v>
      </c>
      <c r="O41" s="11">
        <f>[37]Dezembro!$F$18</f>
        <v>94</v>
      </c>
      <c r="P41" s="11">
        <f>[37]Dezembro!$F$19</f>
        <v>97</v>
      </c>
      <c r="Q41" s="11">
        <f>[37]Dezembro!$F$20</f>
        <v>96</v>
      </c>
      <c r="R41" s="11">
        <f>[37]Dezembro!$F$21</f>
        <v>96</v>
      </c>
      <c r="S41" s="11">
        <f>[37]Dezembro!$F$22</f>
        <v>97</v>
      </c>
      <c r="T41" s="11">
        <f>[37]Dezembro!$F$23</f>
        <v>94</v>
      </c>
      <c r="U41" s="11">
        <f>[37]Dezembro!$F$24</f>
        <v>97</v>
      </c>
      <c r="V41" s="11">
        <f>[37]Dezembro!$F$25</f>
        <v>98</v>
      </c>
      <c r="W41" s="11">
        <f>[37]Dezembro!$F$26</f>
        <v>96</v>
      </c>
      <c r="X41" s="11">
        <f>[37]Dezembro!$F$27</f>
        <v>98</v>
      </c>
      <c r="Y41" s="11">
        <f>[37]Dezembro!$F$28</f>
        <v>97</v>
      </c>
      <c r="Z41" s="11">
        <f>[37]Dezembro!$F$29</f>
        <v>90</v>
      </c>
      <c r="AA41" s="11">
        <f>[37]Dezembro!$F$30</f>
        <v>79</v>
      </c>
      <c r="AB41" s="11">
        <f>[37]Dezembro!$F$31</f>
        <v>92</v>
      </c>
      <c r="AC41" s="11">
        <f>[37]Dezembro!$F$32</f>
        <v>86</v>
      </c>
      <c r="AD41" s="11">
        <f>[37]Dezembro!$F$33</f>
        <v>98</v>
      </c>
      <c r="AE41" s="11">
        <f>[37]Dezembro!$F$34</f>
        <v>95</v>
      </c>
      <c r="AF41" s="11">
        <f>[37]Dezembro!$F$35</f>
        <v>93</v>
      </c>
      <c r="AG41" s="15">
        <f t="shared" si="16"/>
        <v>98</v>
      </c>
      <c r="AH41" s="94">
        <f t="shared" si="17"/>
        <v>93.870967741935488</v>
      </c>
    </row>
    <row r="42" spans="1:36" x14ac:dyDescent="0.2">
      <c r="A42" s="58" t="s">
        <v>17</v>
      </c>
      <c r="B42" s="11">
        <f>[38]Dezembro!$F$5</f>
        <v>93</v>
      </c>
      <c r="C42" s="11">
        <f>[38]Dezembro!$F$6</f>
        <v>91</v>
      </c>
      <c r="D42" s="11">
        <f>[38]Dezembro!$F$7</f>
        <v>98</v>
      </c>
      <c r="E42" s="11">
        <f>[38]Dezembro!$F$8</f>
        <v>98</v>
      </c>
      <c r="F42" s="11">
        <f>[38]Dezembro!$F$9</f>
        <v>97</v>
      </c>
      <c r="G42" s="11">
        <f>[38]Dezembro!$F$10</f>
        <v>99</v>
      </c>
      <c r="H42" s="11">
        <f>[38]Dezembro!$F$11</f>
        <v>98</v>
      </c>
      <c r="I42" s="11">
        <f>[38]Dezembro!$F$12</f>
        <v>100</v>
      </c>
      <c r="J42" s="11">
        <f>[38]Dezembro!$F$13</f>
        <v>100</v>
      </c>
      <c r="K42" s="11">
        <f>[38]Dezembro!$F$14</f>
        <v>99</v>
      </c>
      <c r="L42" s="11">
        <f>[38]Dezembro!$F$15</f>
        <v>92</v>
      </c>
      <c r="M42" s="11">
        <f>[38]Dezembro!$F$16</f>
        <v>94</v>
      </c>
      <c r="N42" s="11">
        <f>[38]Dezembro!$F$17</f>
        <v>93</v>
      </c>
      <c r="O42" s="11">
        <f>[38]Dezembro!$F$18</f>
        <v>98</v>
      </c>
      <c r="P42" s="11">
        <f>[38]Dezembro!$F$19</f>
        <v>100</v>
      </c>
      <c r="Q42" s="11">
        <f>[38]Dezembro!$F$20</f>
        <v>95</v>
      </c>
      <c r="R42" s="11">
        <f>[38]Dezembro!$F$21</f>
        <v>99</v>
      </c>
      <c r="S42" s="11">
        <f>[38]Dezembro!$F$22</f>
        <v>98</v>
      </c>
      <c r="T42" s="11">
        <f>[38]Dezembro!$F$23</f>
        <v>94</v>
      </c>
      <c r="U42" s="11">
        <f>[38]Dezembro!$F$24</f>
        <v>91</v>
      </c>
      <c r="V42" s="11">
        <f>[38]Dezembro!$F$25</f>
        <v>98</v>
      </c>
      <c r="W42" s="11">
        <f>[38]Dezembro!$F$26</f>
        <v>99</v>
      </c>
      <c r="X42" s="11">
        <f>[38]Dezembro!$F$27</f>
        <v>96</v>
      </c>
      <c r="Y42" s="11">
        <f>[38]Dezembro!$F$28</f>
        <v>97</v>
      </c>
      <c r="Z42" s="11">
        <f>[38]Dezembro!$F$29</f>
        <v>89</v>
      </c>
      <c r="AA42" s="11">
        <f>[38]Dezembro!$F$30</f>
        <v>95</v>
      </c>
      <c r="AB42" s="11">
        <f>[38]Dezembro!$F$31</f>
        <v>94</v>
      </c>
      <c r="AC42" s="11">
        <f>[38]Dezembro!$F$32</f>
        <v>95</v>
      </c>
      <c r="AD42" s="11">
        <f>[38]Dezembro!$F$33</f>
        <v>89</v>
      </c>
      <c r="AE42" s="11">
        <f>[38]Dezembro!$F$34</f>
        <v>94</v>
      </c>
      <c r="AF42" s="11">
        <f>[38]Dezembro!$F$35</f>
        <v>97</v>
      </c>
      <c r="AG42" s="15">
        <f t="shared" ref="AG42:AG43" si="18">MAX(B42:AF42)</f>
        <v>100</v>
      </c>
      <c r="AH42" s="94">
        <f t="shared" ref="AH42:AH43" si="19">AVERAGE(B42:AF42)</f>
        <v>95.806451612903231</v>
      </c>
    </row>
    <row r="43" spans="1:36" x14ac:dyDescent="0.2">
      <c r="A43" s="58" t="s">
        <v>157</v>
      </c>
      <c r="B43" s="11">
        <f>[39]Dezembro!$F$5</f>
        <v>100</v>
      </c>
      <c r="C43" s="11">
        <f>[39]Dezembro!$F$6</f>
        <v>100</v>
      </c>
      <c r="D43" s="11">
        <f>[39]Dezembro!$F$7</f>
        <v>100</v>
      </c>
      <c r="E43" s="11">
        <f>[39]Dezembro!$F$8</f>
        <v>100</v>
      </c>
      <c r="F43" s="11">
        <f>[39]Dezembro!$F$9</f>
        <v>100</v>
      </c>
      <c r="G43" s="11">
        <f>[39]Dezembro!$F$10</f>
        <v>100</v>
      </c>
      <c r="H43" s="11">
        <f>[39]Dezembro!$F$11</f>
        <v>100</v>
      </c>
      <c r="I43" s="11">
        <f>[39]Dezembro!$F$12</f>
        <v>100</v>
      </c>
      <c r="J43" s="11">
        <f>[39]Dezembro!$F$13</f>
        <v>100</v>
      </c>
      <c r="K43" s="11">
        <f>[39]Dezembro!$F$14</f>
        <v>100</v>
      </c>
      <c r="L43" s="11">
        <f>[39]Dezembro!$F$15</f>
        <v>96</v>
      </c>
      <c r="M43" s="11">
        <f>[39]Dezembro!$F$16</f>
        <v>100</v>
      </c>
      <c r="N43" s="11">
        <f>[39]Dezembro!$F$17</f>
        <v>100</v>
      </c>
      <c r="O43" s="11">
        <f>[39]Dezembro!$F$18</f>
        <v>100</v>
      </c>
      <c r="P43" s="11">
        <f>[39]Dezembro!$F$19</f>
        <v>100</v>
      </c>
      <c r="Q43" s="11">
        <f>[39]Dezembro!$F$20</f>
        <v>100</v>
      </c>
      <c r="R43" s="11">
        <f>[39]Dezembro!$F$21</f>
        <v>98</v>
      </c>
      <c r="S43" s="11">
        <f>[39]Dezembro!$F$22</f>
        <v>100</v>
      </c>
      <c r="T43" s="11">
        <f>[39]Dezembro!$F$23</f>
        <v>100</v>
      </c>
      <c r="U43" s="11">
        <f>[39]Dezembro!$F$24</f>
        <v>100</v>
      </c>
      <c r="V43" s="11">
        <f>[39]Dezembro!$F$25</f>
        <v>100</v>
      </c>
      <c r="W43" s="11">
        <f>[39]Dezembro!$F$26</f>
        <v>100</v>
      </c>
      <c r="X43" s="11">
        <f>[39]Dezembro!$F$27</f>
        <v>100</v>
      </c>
      <c r="Y43" s="11">
        <f>[39]Dezembro!$F$28</f>
        <v>99</v>
      </c>
      <c r="Z43" s="11">
        <f>[39]Dezembro!$F$29</f>
        <v>87</v>
      </c>
      <c r="AA43" s="11">
        <f>[39]Dezembro!$F$30</f>
        <v>93</v>
      </c>
      <c r="AB43" s="11">
        <f>[39]Dezembro!$F$31</f>
        <v>99</v>
      </c>
      <c r="AC43" s="11">
        <f>[39]Dezembro!$F$32</f>
        <v>100</v>
      </c>
      <c r="AD43" s="11">
        <f>[39]Dezembro!$F$33</f>
        <v>100</v>
      </c>
      <c r="AE43" s="11">
        <f>[39]Dezembro!$F$34</f>
        <v>99</v>
      </c>
      <c r="AF43" s="11">
        <f>[39]Dezembro!$F$35</f>
        <v>100</v>
      </c>
      <c r="AG43" s="15">
        <f t="shared" si="18"/>
        <v>100</v>
      </c>
      <c r="AH43" s="94">
        <f t="shared" si="19"/>
        <v>99.064516129032256</v>
      </c>
    </row>
    <row r="44" spans="1:36" x14ac:dyDescent="0.2">
      <c r="A44" s="58" t="s">
        <v>18</v>
      </c>
      <c r="B44" s="11">
        <f>[40]Dezembro!$F$5</f>
        <v>94</v>
      </c>
      <c r="C44" s="11">
        <f>[40]Dezembro!$F$6</f>
        <v>94</v>
      </c>
      <c r="D44" s="11">
        <f>[40]Dezembro!$F$7</f>
        <v>91</v>
      </c>
      <c r="E44" s="11">
        <f>[40]Dezembro!$F$8</f>
        <v>92</v>
      </c>
      <c r="F44" s="11">
        <f>[40]Dezembro!$F$9</f>
        <v>96</v>
      </c>
      <c r="G44" s="11">
        <f>[40]Dezembro!$F$10</f>
        <v>97</v>
      </c>
      <c r="H44" s="11">
        <f>[40]Dezembro!$F$11</f>
        <v>97</v>
      </c>
      <c r="I44" s="11">
        <f>[40]Dezembro!$F$12</f>
        <v>95</v>
      </c>
      <c r="J44" s="11">
        <f>[40]Dezembro!$F$13</f>
        <v>80</v>
      </c>
      <c r="K44" s="11">
        <f>[40]Dezembro!$F$14</f>
        <v>96</v>
      </c>
      <c r="L44" s="11">
        <f>[40]Dezembro!$F$15</f>
        <v>91</v>
      </c>
      <c r="M44" s="11">
        <f>[40]Dezembro!$F$16</f>
        <v>96</v>
      </c>
      <c r="N44" s="11">
        <f>[40]Dezembro!$F$17</f>
        <v>92</v>
      </c>
      <c r="O44" s="11">
        <f>[40]Dezembro!$F$18</f>
        <v>95</v>
      </c>
      <c r="P44" s="11" t="str">
        <f>[40]Dezembro!$F$19</f>
        <v>*</v>
      </c>
      <c r="Q44" s="11">
        <f>[40]Dezembro!$F$20</f>
        <v>72</v>
      </c>
      <c r="R44" s="11">
        <f>[40]Dezembro!$F$21</f>
        <v>82</v>
      </c>
      <c r="S44" s="11">
        <f>[40]Dezembro!$F$22</f>
        <v>73</v>
      </c>
      <c r="T44" s="11">
        <f>[40]Dezembro!$F$23</f>
        <v>84</v>
      </c>
      <c r="U44" s="11">
        <f>[40]Dezembro!$F$24</f>
        <v>72</v>
      </c>
      <c r="V44" s="11">
        <f>[40]Dezembro!$F$25</f>
        <v>84</v>
      </c>
      <c r="W44" s="11">
        <f>[40]Dezembro!$F$26</f>
        <v>88</v>
      </c>
      <c r="X44" s="11" t="str">
        <f>[40]Dezembro!$F$27</f>
        <v>*</v>
      </c>
      <c r="Y44" s="11" t="str">
        <f>[40]Dezembro!$F$28</f>
        <v>*</v>
      </c>
      <c r="Z44" s="11">
        <f>[40]Dezembro!$F$29</f>
        <v>73</v>
      </c>
      <c r="AA44" s="11">
        <f>[40]Dezembro!$F$30</f>
        <v>70</v>
      </c>
      <c r="AB44" s="11">
        <f>[40]Dezembro!$F$31</f>
        <v>97</v>
      </c>
      <c r="AC44" s="11">
        <f>[40]Dezembro!$F$32</f>
        <v>96</v>
      </c>
      <c r="AD44" s="11">
        <f>[40]Dezembro!$F$33</f>
        <v>95</v>
      </c>
      <c r="AE44" s="11">
        <f>[40]Dezembro!$F$34</f>
        <v>97</v>
      </c>
      <c r="AF44" s="11">
        <f>[40]Dezembro!$F$35</f>
        <v>96</v>
      </c>
      <c r="AG44" s="15">
        <f t="shared" ref="AG44" si="20">MAX(B44:AF44)</f>
        <v>97</v>
      </c>
      <c r="AH44" s="94">
        <f t="shared" ref="AH44" si="21">AVERAGE(B44:AF44)</f>
        <v>88.75</v>
      </c>
      <c r="AJ44" t="s">
        <v>47</v>
      </c>
    </row>
    <row r="45" spans="1:36" x14ac:dyDescent="0.2">
      <c r="A45" s="58" t="s">
        <v>162</v>
      </c>
      <c r="B45" s="11" t="str">
        <f>[41]Dezembro!$F$5</f>
        <v>*</v>
      </c>
      <c r="C45" s="11" t="str">
        <f>[41]Dezembro!$F$6</f>
        <v>*</v>
      </c>
      <c r="D45" s="11" t="str">
        <f>[41]Dezembro!$F$7</f>
        <v>*</v>
      </c>
      <c r="E45" s="11" t="str">
        <f>[41]Dezembro!$F$8</f>
        <v>*</v>
      </c>
      <c r="F45" s="11" t="str">
        <f>[41]Dezembro!$F$9</f>
        <v>*</v>
      </c>
      <c r="G45" s="11" t="str">
        <f>[41]Dezembro!$F$10</f>
        <v>*</v>
      </c>
      <c r="H45" s="11" t="str">
        <f>[41]Dezembro!$F$11</f>
        <v>*</v>
      </c>
      <c r="I45" s="11" t="str">
        <f>[41]Dezembro!$F$12</f>
        <v>*</v>
      </c>
      <c r="J45" s="11" t="str">
        <f>[41]Dezembro!$F$13</f>
        <v>*</v>
      </c>
      <c r="K45" s="11" t="str">
        <f>[41]Dezembro!$F$14</f>
        <v>*</v>
      </c>
      <c r="L45" s="11" t="str">
        <f>[41]Dezembro!$F$15</f>
        <v>*</v>
      </c>
      <c r="M45" s="11" t="str">
        <f>[41]Dezembro!$F$16</f>
        <v>*</v>
      </c>
      <c r="N45" s="11" t="str">
        <f>[41]Dezembro!$F$17</f>
        <v>*</v>
      </c>
      <c r="O45" s="11" t="str">
        <f>[41]Dezembro!$F$18</f>
        <v>*</v>
      </c>
      <c r="P45" s="11" t="str">
        <f>[41]Dezembro!$F$19</f>
        <v>*</v>
      </c>
      <c r="Q45" s="11" t="str">
        <f>[41]Dezembro!$F$20</f>
        <v>*</v>
      </c>
      <c r="R45" s="11" t="str">
        <f>[41]Dezembro!$F$21</f>
        <v>*</v>
      </c>
      <c r="S45" s="11" t="str">
        <f>[41]Dezembro!$F$22</f>
        <v>*</v>
      </c>
      <c r="T45" s="11" t="str">
        <f>[41]Dezembro!$F$23</f>
        <v>*</v>
      </c>
      <c r="U45" s="11" t="str">
        <f>[41]Dezembro!$F$24</f>
        <v>*</v>
      </c>
      <c r="V45" s="11" t="str">
        <f>[41]Dezembro!$F$25</f>
        <v>*</v>
      </c>
      <c r="W45" s="11" t="str">
        <f>[41]Dezembro!$F$26</f>
        <v>*</v>
      </c>
      <c r="X45" s="11" t="str">
        <f>[41]Dezembro!$F$27</f>
        <v>*</v>
      </c>
      <c r="Y45" s="11" t="str">
        <f>[41]Dezembro!$F$28</f>
        <v>*</v>
      </c>
      <c r="Z45" s="11" t="str">
        <f>[41]Dezembro!$F$29</f>
        <v>*</v>
      </c>
      <c r="AA45" s="11" t="str">
        <f>[41]Dezembro!$F$30</f>
        <v>*</v>
      </c>
      <c r="AB45" s="11" t="str">
        <f>[41]Dezembro!$F$31</f>
        <v>*</v>
      </c>
      <c r="AC45" s="11" t="str">
        <f>[41]Dezembro!$F$32</f>
        <v>*</v>
      </c>
      <c r="AD45" s="11" t="str">
        <f>[41]Dezembro!$F$33</f>
        <v>*</v>
      </c>
      <c r="AE45" s="11" t="str">
        <f>[41]Dezembro!$F$34</f>
        <v>*</v>
      </c>
      <c r="AF45" s="11" t="str">
        <f>[41]Dezembro!$F$35</f>
        <v>*</v>
      </c>
      <c r="AG45" s="15" t="s">
        <v>226</v>
      </c>
      <c r="AH45" s="94" t="s">
        <v>226</v>
      </c>
      <c r="AJ45" t="s">
        <v>47</v>
      </c>
    </row>
    <row r="46" spans="1:36" x14ac:dyDescent="0.2">
      <c r="A46" s="58" t="s">
        <v>19</v>
      </c>
      <c r="B46" s="11">
        <f>[42]Dezembro!$F$5</f>
        <v>88</v>
      </c>
      <c r="C46" s="11">
        <f>[42]Dezembro!$F$6</f>
        <v>91</v>
      </c>
      <c r="D46" s="11">
        <f>[42]Dezembro!$F$7</f>
        <v>96</v>
      </c>
      <c r="E46" s="11">
        <f>[42]Dezembro!$F$8</f>
        <v>96</v>
      </c>
      <c r="F46" s="11">
        <f>[42]Dezembro!$F$9</f>
        <v>96</v>
      </c>
      <c r="G46" s="11">
        <f>[42]Dezembro!$F$10</f>
        <v>96</v>
      </c>
      <c r="H46" s="11">
        <f>[42]Dezembro!$F$11</f>
        <v>88</v>
      </c>
      <c r="I46" s="11">
        <f>[42]Dezembro!$F$12</f>
        <v>78</v>
      </c>
      <c r="J46" s="11">
        <f>[42]Dezembro!$F$13</f>
        <v>59</v>
      </c>
      <c r="K46" s="11">
        <f>[42]Dezembro!$F$14</f>
        <v>55</v>
      </c>
      <c r="L46" s="11">
        <f>[42]Dezembro!$F$15</f>
        <v>71</v>
      </c>
      <c r="M46" s="11">
        <f>[42]Dezembro!$F$16</f>
        <v>73</v>
      </c>
      <c r="N46" s="11">
        <f>[42]Dezembro!$F$17</f>
        <v>77</v>
      </c>
      <c r="O46" s="11">
        <f>[42]Dezembro!$F$18</f>
        <v>97</v>
      </c>
      <c r="P46" s="11">
        <f>[42]Dezembro!$F$19</f>
        <v>96</v>
      </c>
      <c r="Q46" s="11">
        <f>[42]Dezembro!$F$20</f>
        <v>97</v>
      </c>
      <c r="R46" s="11">
        <f>[42]Dezembro!$F$21</f>
        <v>96</v>
      </c>
      <c r="S46" s="11">
        <f>[42]Dezembro!$F$22</f>
        <v>95</v>
      </c>
      <c r="T46" s="11">
        <f>[42]Dezembro!$F$23</f>
        <v>95</v>
      </c>
      <c r="U46" s="11">
        <f>[42]Dezembro!$F$24</f>
        <v>86</v>
      </c>
      <c r="V46" s="11">
        <f>[42]Dezembro!$F$25</f>
        <v>96</v>
      </c>
      <c r="W46" s="11">
        <f>[42]Dezembro!$F$26</f>
        <v>92</v>
      </c>
      <c r="X46" s="11">
        <f>[42]Dezembro!$F$27</f>
        <v>80</v>
      </c>
      <c r="Y46" s="11">
        <f>[42]Dezembro!$F$28</f>
        <v>77</v>
      </c>
      <c r="Z46" s="11">
        <f>[42]Dezembro!$F$29</f>
        <v>80</v>
      </c>
      <c r="AA46" s="11">
        <f>[42]Dezembro!$F$30</f>
        <v>80</v>
      </c>
      <c r="AB46" s="11">
        <f>[42]Dezembro!$F$31</f>
        <v>91</v>
      </c>
      <c r="AC46" s="11">
        <f>[42]Dezembro!$F$32</f>
        <v>93</v>
      </c>
      <c r="AD46" s="11">
        <f>[42]Dezembro!$F$33</f>
        <v>92</v>
      </c>
      <c r="AE46" s="11">
        <f>[42]Dezembro!$F$34</f>
        <v>96</v>
      </c>
      <c r="AF46" s="11">
        <f>[42]Dezembro!$F$35</f>
        <v>95</v>
      </c>
      <c r="AG46" s="15">
        <f t="shared" ref="AG46" si="22">MAX(B46:AF46)</f>
        <v>97</v>
      </c>
      <c r="AH46" s="94">
        <f>AVERAGE(B46:AF46)</f>
        <v>87.032258064516128</v>
      </c>
      <c r="AI46" s="12" t="s">
        <v>47</v>
      </c>
      <c r="AJ46" t="s">
        <v>47</v>
      </c>
    </row>
    <row r="47" spans="1:36" x14ac:dyDescent="0.2">
      <c r="A47" s="58" t="s">
        <v>31</v>
      </c>
      <c r="B47" s="11">
        <f>[43]Dezembro!$F$5</f>
        <v>81</v>
      </c>
      <c r="C47" s="11">
        <f>[43]Dezembro!$F$6</f>
        <v>83</v>
      </c>
      <c r="D47" s="11">
        <f>[43]Dezembro!$F$7</f>
        <v>82</v>
      </c>
      <c r="E47" s="11">
        <f>[43]Dezembro!$F$8</f>
        <v>83</v>
      </c>
      <c r="F47" s="11">
        <f>[43]Dezembro!$F$9</f>
        <v>89</v>
      </c>
      <c r="G47" s="11">
        <f>[43]Dezembro!$F$10</f>
        <v>91</v>
      </c>
      <c r="H47" s="11">
        <f>[43]Dezembro!$F$11</f>
        <v>89</v>
      </c>
      <c r="I47" s="11">
        <f>[43]Dezembro!$F$12</f>
        <v>91</v>
      </c>
      <c r="J47" s="11">
        <f>[43]Dezembro!$F$13</f>
        <v>79</v>
      </c>
      <c r="K47" s="11">
        <f>[43]Dezembro!$F$14</f>
        <v>66</v>
      </c>
      <c r="L47" s="11">
        <f>[43]Dezembro!$F$15</f>
        <v>78</v>
      </c>
      <c r="M47" s="11">
        <f>[43]Dezembro!$F$16</f>
        <v>78</v>
      </c>
      <c r="N47" s="11">
        <f>[43]Dezembro!$F$17</f>
        <v>81</v>
      </c>
      <c r="O47" s="11">
        <f>[43]Dezembro!$F$18</f>
        <v>87</v>
      </c>
      <c r="P47" s="11">
        <f>[43]Dezembro!$F$19</f>
        <v>91</v>
      </c>
      <c r="Q47" s="11">
        <f>[43]Dezembro!$F$20</f>
        <v>81</v>
      </c>
      <c r="R47" s="11">
        <f>[43]Dezembro!$F$21</f>
        <v>85</v>
      </c>
      <c r="S47" s="11">
        <f>[43]Dezembro!$F$22</f>
        <v>79</v>
      </c>
      <c r="T47" s="11">
        <f>[43]Dezembro!$F$23</f>
        <v>79</v>
      </c>
      <c r="U47" s="11">
        <f>[43]Dezembro!$F$24</f>
        <v>73</v>
      </c>
      <c r="V47" s="11">
        <f>[43]Dezembro!$F$25</f>
        <v>86</v>
      </c>
      <c r="W47" s="11">
        <f>[43]Dezembro!$F$26</f>
        <v>90</v>
      </c>
      <c r="X47" s="11">
        <f>[43]Dezembro!$F$27</f>
        <v>84</v>
      </c>
      <c r="Y47" s="11">
        <f>[43]Dezembro!$F$28</f>
        <v>85</v>
      </c>
      <c r="Z47" s="11">
        <f>[43]Dezembro!$F$29</f>
        <v>79</v>
      </c>
      <c r="AA47" s="11">
        <f>[43]Dezembro!$F$30</f>
        <v>82</v>
      </c>
      <c r="AB47" s="11">
        <f>[43]Dezembro!$F$31</f>
        <v>79</v>
      </c>
      <c r="AC47" s="11">
        <f>[43]Dezembro!$F$32</f>
        <v>79</v>
      </c>
      <c r="AD47" s="11">
        <f>[43]Dezembro!$F$33</f>
        <v>81</v>
      </c>
      <c r="AE47" s="11">
        <f>[43]Dezembro!$F$34</f>
        <v>88</v>
      </c>
      <c r="AF47" s="11">
        <f>[43]Dezembro!$F$35</f>
        <v>86</v>
      </c>
      <c r="AG47" s="15">
        <f>MAX(B47:AF47)</f>
        <v>91</v>
      </c>
      <c r="AH47" s="94">
        <f t="shared" ref="AH47" si="23">AVERAGE(B47:AF47)</f>
        <v>82.741935483870961</v>
      </c>
      <c r="AJ47" t="s">
        <v>47</v>
      </c>
    </row>
    <row r="48" spans="1:36" x14ac:dyDescent="0.2">
      <c r="A48" s="58" t="s">
        <v>44</v>
      </c>
      <c r="B48" s="11" t="str">
        <f>[44]Dezembro!$F$5</f>
        <v>*</v>
      </c>
      <c r="C48" s="11" t="str">
        <f>[44]Dezembro!$F$6</f>
        <v>*</v>
      </c>
      <c r="D48" s="11" t="str">
        <f>[44]Dezembro!$F$7</f>
        <v>*</v>
      </c>
      <c r="E48" s="11" t="str">
        <f>[44]Dezembro!$F$8</f>
        <v>*</v>
      </c>
      <c r="F48" s="11" t="str">
        <f>[44]Dezembro!$F$9</f>
        <v>*</v>
      </c>
      <c r="G48" s="11" t="str">
        <f>[44]Dezembro!$F$10</f>
        <v>*</v>
      </c>
      <c r="H48" s="11" t="str">
        <f>[44]Dezembro!$F$11</f>
        <v>*</v>
      </c>
      <c r="I48" s="11" t="str">
        <f>[44]Dezembro!$F$12</f>
        <v>*</v>
      </c>
      <c r="J48" s="11" t="str">
        <f>[44]Dezembro!$F$13</f>
        <v>*</v>
      </c>
      <c r="K48" s="11" t="str">
        <f>[44]Dezembro!$F$14</f>
        <v>*</v>
      </c>
      <c r="L48" s="11" t="str">
        <f>[44]Dezembro!$F$15</f>
        <v>*</v>
      </c>
      <c r="M48" s="11" t="str">
        <f>[44]Dezembro!$F$16</f>
        <v>*</v>
      </c>
      <c r="N48" s="11" t="str">
        <f>[44]Dezembro!$F$17</f>
        <v>*</v>
      </c>
      <c r="O48" s="11" t="str">
        <f>[44]Dezembro!$F$18</f>
        <v>*</v>
      </c>
      <c r="P48" s="11" t="str">
        <f>[44]Dezembro!$F$19</f>
        <v>*</v>
      </c>
      <c r="Q48" s="11" t="str">
        <f>[44]Dezembro!$F$20</f>
        <v>*</v>
      </c>
      <c r="R48" s="11" t="str">
        <f>[44]Dezembro!$F$21</f>
        <v>*</v>
      </c>
      <c r="S48" s="11" t="str">
        <f>[44]Dezembro!$F$22</f>
        <v>*</v>
      </c>
      <c r="T48" s="11" t="str">
        <f>[44]Dezembro!$F$23</f>
        <v>*</v>
      </c>
      <c r="U48" s="11" t="str">
        <f>[44]Dezembro!$F$24</f>
        <v>*</v>
      </c>
      <c r="V48" s="11" t="str">
        <f>[44]Dezembro!$F$25</f>
        <v>*</v>
      </c>
      <c r="W48" s="11" t="str">
        <f>[44]Dezembro!$F$26</f>
        <v>*</v>
      </c>
      <c r="X48" s="11" t="str">
        <f>[44]Dezembro!$F$27</f>
        <v>*</v>
      </c>
      <c r="Y48" s="11" t="str">
        <f>[44]Dezembro!$F$28</f>
        <v>*</v>
      </c>
      <c r="Z48" s="11" t="str">
        <f>[44]Dezembro!$F$29</f>
        <v>*</v>
      </c>
      <c r="AA48" s="11" t="str">
        <f>[44]Dezembro!$F$30</f>
        <v>*</v>
      </c>
      <c r="AB48" s="11" t="str">
        <f>[44]Dezembro!$F$31</f>
        <v>*</v>
      </c>
      <c r="AC48" s="11" t="str">
        <f>[44]Dezembro!$F$32</f>
        <v>*</v>
      </c>
      <c r="AD48" s="11" t="str">
        <f>[44]Dezembro!$F$33</f>
        <v>*</v>
      </c>
      <c r="AE48" s="11" t="str">
        <f>[44]Dezembro!$F$34</f>
        <v>*</v>
      </c>
      <c r="AF48" s="11" t="str">
        <f>[44]Dezembro!$F$35</f>
        <v>*</v>
      </c>
      <c r="AG48" s="15" t="s">
        <v>226</v>
      </c>
      <c r="AH48" s="94" t="s">
        <v>226</v>
      </c>
      <c r="AI48" s="12" t="s">
        <v>47</v>
      </c>
      <c r="AJ48" t="s">
        <v>47</v>
      </c>
    </row>
    <row r="49" spans="1:36" x14ac:dyDescent="0.2">
      <c r="A49" s="58" t="s">
        <v>20</v>
      </c>
      <c r="B49" s="11" t="str">
        <f>[45]Dezembro!$F$5</f>
        <v>*</v>
      </c>
      <c r="C49" s="11">
        <f>[45]Dezembro!$F$6</f>
        <v>57</v>
      </c>
      <c r="D49" s="11">
        <f>[45]Dezembro!$F$7</f>
        <v>91</v>
      </c>
      <c r="E49" s="11">
        <f>[45]Dezembro!$F$8</f>
        <v>92</v>
      </c>
      <c r="F49" s="11">
        <f>[45]Dezembro!$F$9</f>
        <v>88</v>
      </c>
      <c r="G49" s="11">
        <f>[45]Dezembro!$F$10</f>
        <v>93</v>
      </c>
      <c r="H49" s="11">
        <f>[45]Dezembro!$F$11</f>
        <v>94</v>
      </c>
      <c r="I49" s="11">
        <f>[45]Dezembro!$F$12</f>
        <v>91</v>
      </c>
      <c r="J49" s="11">
        <f>[45]Dezembro!$F$13</f>
        <v>88</v>
      </c>
      <c r="K49" s="11">
        <f>[45]Dezembro!$F$14</f>
        <v>80</v>
      </c>
      <c r="L49" s="11">
        <f>[45]Dezembro!$F$15</f>
        <v>79</v>
      </c>
      <c r="M49" s="11">
        <f>[45]Dezembro!$F$16</f>
        <v>82</v>
      </c>
      <c r="N49" s="11">
        <f>[45]Dezembro!$F$17</f>
        <v>86</v>
      </c>
      <c r="O49" s="11">
        <f>[45]Dezembro!$F$18</f>
        <v>94</v>
      </c>
      <c r="P49" s="11">
        <f>[45]Dezembro!$F$19</f>
        <v>92</v>
      </c>
      <c r="Q49" s="11">
        <f>[45]Dezembro!$F$20</f>
        <v>83</v>
      </c>
      <c r="R49" s="11">
        <f>[45]Dezembro!$F$21</f>
        <v>92</v>
      </c>
      <c r="S49" s="11">
        <f>[45]Dezembro!$F$22</f>
        <v>92</v>
      </c>
      <c r="T49" s="11">
        <f>[45]Dezembro!$F$23</f>
        <v>91</v>
      </c>
      <c r="U49" s="11">
        <f>[45]Dezembro!$F$24</f>
        <v>89</v>
      </c>
      <c r="V49" s="11">
        <f>[45]Dezembro!$F$25</f>
        <v>88</v>
      </c>
      <c r="W49" s="11">
        <f>[45]Dezembro!$F$26</f>
        <v>90</v>
      </c>
      <c r="X49" s="11">
        <f>[45]Dezembro!$F$27</f>
        <v>87</v>
      </c>
      <c r="Y49" s="11">
        <f>[45]Dezembro!$F$28</f>
        <v>85</v>
      </c>
      <c r="Z49" s="11">
        <f>[45]Dezembro!$F$29</f>
        <v>71</v>
      </c>
      <c r="AA49" s="11">
        <f>[45]Dezembro!$F$30</f>
        <v>72</v>
      </c>
      <c r="AB49" s="11">
        <f>[45]Dezembro!$F$31</f>
        <v>87</v>
      </c>
      <c r="AC49" s="11">
        <f>[45]Dezembro!$F$32</f>
        <v>93</v>
      </c>
      <c r="AD49" s="11">
        <f>[45]Dezembro!$F$33</f>
        <v>84</v>
      </c>
      <c r="AE49" s="11">
        <f>[45]Dezembro!$F$34</f>
        <v>89</v>
      </c>
      <c r="AF49" s="11">
        <f>[45]Dezembro!$F$35</f>
        <v>77</v>
      </c>
      <c r="AG49" s="15">
        <f>MAX(B49:AF49)</f>
        <v>94</v>
      </c>
      <c r="AH49" s="94">
        <f>AVERAGE(B49:AF49)</f>
        <v>85.9</v>
      </c>
    </row>
    <row r="50" spans="1:36" s="5" customFormat="1" ht="17.100000000000001" customHeight="1" x14ac:dyDescent="0.2">
      <c r="A50" s="59" t="s">
        <v>33</v>
      </c>
      <c r="B50" s="13">
        <f t="shared" ref="B50:AG50" si="24">MAX(B5:B49)</f>
        <v>100</v>
      </c>
      <c r="C50" s="13">
        <f t="shared" si="24"/>
        <v>100</v>
      </c>
      <c r="D50" s="13">
        <f t="shared" si="24"/>
        <v>100</v>
      </c>
      <c r="E50" s="13">
        <f t="shared" si="24"/>
        <v>100</v>
      </c>
      <c r="F50" s="13">
        <f t="shared" si="24"/>
        <v>100</v>
      </c>
      <c r="G50" s="13">
        <f t="shared" si="24"/>
        <v>100</v>
      </c>
      <c r="H50" s="13">
        <f t="shared" si="24"/>
        <v>100</v>
      </c>
      <c r="I50" s="13">
        <f t="shared" si="24"/>
        <v>100</v>
      </c>
      <c r="J50" s="13">
        <f t="shared" si="24"/>
        <v>100</v>
      </c>
      <c r="K50" s="13">
        <f t="shared" si="24"/>
        <v>100</v>
      </c>
      <c r="L50" s="13">
        <f t="shared" si="24"/>
        <v>96</v>
      </c>
      <c r="M50" s="13">
        <f t="shared" si="24"/>
        <v>100</v>
      </c>
      <c r="N50" s="13">
        <f t="shared" si="24"/>
        <v>100</v>
      </c>
      <c r="O50" s="13">
        <f t="shared" si="24"/>
        <v>100</v>
      </c>
      <c r="P50" s="13">
        <f t="shared" si="24"/>
        <v>100</v>
      </c>
      <c r="Q50" s="13">
        <f t="shared" si="24"/>
        <v>100</v>
      </c>
      <c r="R50" s="13">
        <f t="shared" si="24"/>
        <v>100</v>
      </c>
      <c r="S50" s="13">
        <f t="shared" si="24"/>
        <v>100</v>
      </c>
      <c r="T50" s="13">
        <f t="shared" si="24"/>
        <v>100</v>
      </c>
      <c r="U50" s="13">
        <f t="shared" si="24"/>
        <v>100</v>
      </c>
      <c r="V50" s="13">
        <f t="shared" si="24"/>
        <v>100</v>
      </c>
      <c r="W50" s="13">
        <f t="shared" si="24"/>
        <v>100</v>
      </c>
      <c r="X50" s="13">
        <f t="shared" si="24"/>
        <v>100</v>
      </c>
      <c r="Y50" s="13">
        <f t="shared" si="24"/>
        <v>99</v>
      </c>
      <c r="Z50" s="13">
        <f t="shared" si="24"/>
        <v>95</v>
      </c>
      <c r="AA50" s="13">
        <f t="shared" si="24"/>
        <v>98</v>
      </c>
      <c r="AB50" s="13">
        <f t="shared" si="24"/>
        <v>99</v>
      </c>
      <c r="AC50" s="13">
        <f t="shared" si="24"/>
        <v>100</v>
      </c>
      <c r="AD50" s="13">
        <f t="shared" si="24"/>
        <v>100</v>
      </c>
      <c r="AE50" s="13">
        <f t="shared" si="24"/>
        <v>100</v>
      </c>
      <c r="AF50" s="13">
        <f t="shared" ref="AF50" si="25">MAX(AF5:AF49)</f>
        <v>100</v>
      </c>
      <c r="AG50" s="15">
        <f t="shared" si="24"/>
        <v>100</v>
      </c>
      <c r="AH50" s="94">
        <f>AVERAGE(AH5:AH49)</f>
        <v>89.617117452440027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8" t="s">
        <v>97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9" t="s">
        <v>98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I53" s="12" t="s">
        <v>47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  <c r="AJ54" s="12" t="s">
        <v>47</v>
      </c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J55" t="s">
        <v>47</v>
      </c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  <c r="AJ6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  <c r="AJ63" s="1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6" x14ac:dyDescent="0.2">
      <c r="R67" s="2" t="s">
        <v>47</v>
      </c>
      <c r="U67" s="2" t="s">
        <v>47</v>
      </c>
    </row>
    <row r="68" spans="7:36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69" spans="7:36" x14ac:dyDescent="0.2">
      <c r="AJ69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  <c r="AI71" s="12" t="s">
        <v>47</v>
      </c>
    </row>
    <row r="76" spans="7:36" x14ac:dyDescent="0.2">
      <c r="W76" s="2" t="s">
        <v>47</v>
      </c>
      <c r="AJ76" s="12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52:X52"/>
    <mergeCell ref="AF3:AF4"/>
    <mergeCell ref="A2:A4"/>
    <mergeCell ref="S3:S4"/>
    <mergeCell ref="V3:V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6"/>
  <sheetViews>
    <sheetView zoomScale="90" zoomScaleNormal="90" workbookViewId="0">
      <selection activeCell="AM86" sqref="AM8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60" t="s">
        <v>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2"/>
    </row>
    <row r="2" spans="1:34" s="4" customFormat="1" ht="20.100000000000001" customHeight="1" x14ac:dyDescent="0.2">
      <c r="A2" s="159" t="s">
        <v>21</v>
      </c>
      <c r="B2" s="153" t="s">
        <v>235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69"/>
      <c r="AG2" s="154"/>
      <c r="AH2" s="155"/>
    </row>
    <row r="3" spans="1:34" s="5" customFormat="1" ht="20.100000000000001" customHeight="1" x14ac:dyDescent="0.2">
      <c r="A3" s="15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68">
        <v>30</v>
      </c>
      <c r="AF3" s="151">
        <v>31</v>
      </c>
      <c r="AG3" s="119" t="s">
        <v>38</v>
      </c>
      <c r="AH3" s="60" t="s">
        <v>36</v>
      </c>
    </row>
    <row r="4" spans="1:34" s="5" customFormat="1" ht="20.100000000000001" customHeigh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8"/>
      <c r="AF4" s="152"/>
      <c r="AG4" s="119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[1]Dezembro!$G$5</f>
        <v>29</v>
      </c>
      <c r="C5" s="129">
        <f>[1]Dezembro!$G$6</f>
        <v>31</v>
      </c>
      <c r="D5" s="129">
        <f>[1]Dezembro!$G$7</f>
        <v>51</v>
      </c>
      <c r="E5" s="129">
        <f>[1]Dezembro!$G$8</f>
        <v>40</v>
      </c>
      <c r="F5" s="129">
        <f>[1]Dezembro!$G$9</f>
        <v>43</v>
      </c>
      <c r="G5" s="129">
        <f>[1]Dezembro!$G$10</f>
        <v>44</v>
      </c>
      <c r="H5" s="129">
        <f>[1]Dezembro!$G$11</f>
        <v>49</v>
      </c>
      <c r="I5" s="129">
        <f>[1]Dezembro!$G$12</f>
        <v>36</v>
      </c>
      <c r="J5" s="129">
        <f>[1]Dezembro!$G$13</f>
        <v>22</v>
      </c>
      <c r="K5" s="129">
        <f>[1]Dezembro!$G$14</f>
        <v>17</v>
      </c>
      <c r="L5" s="129">
        <f>[1]Dezembro!$G$15</f>
        <v>43</v>
      </c>
      <c r="M5" s="129">
        <f>[1]Dezembro!$G$16</f>
        <v>42</v>
      </c>
      <c r="N5" s="129">
        <f>[1]Dezembro!$G$17</f>
        <v>33</v>
      </c>
      <c r="O5" s="129">
        <f>[1]Dezembro!$G$18</f>
        <v>49</v>
      </c>
      <c r="P5" s="129">
        <f>[1]Dezembro!$G$19</f>
        <v>36</v>
      </c>
      <c r="Q5" s="129">
        <f>[1]Dezembro!$G$20</f>
        <v>31</v>
      </c>
      <c r="R5" s="129">
        <f>[1]Dezembro!$G$21</f>
        <v>37</v>
      </c>
      <c r="S5" s="129">
        <f>[1]Dezembro!$G$22</f>
        <v>33</v>
      </c>
      <c r="T5" s="129">
        <f>[1]Dezembro!$G$23</f>
        <v>34</v>
      </c>
      <c r="U5" s="129">
        <f>[1]Dezembro!$G$24</f>
        <v>35</v>
      </c>
      <c r="V5" s="129">
        <f>[1]Dezembro!$G$25</f>
        <v>38</v>
      </c>
      <c r="W5" s="129">
        <f>[1]Dezembro!$G$26</f>
        <v>42</v>
      </c>
      <c r="X5" s="129">
        <f>[1]Dezembro!$G$27</f>
        <v>45</v>
      </c>
      <c r="Y5" s="129">
        <f>[1]Dezembro!$G$28</f>
        <v>41</v>
      </c>
      <c r="Z5" s="129">
        <f>[1]Dezembro!$G$29</f>
        <v>25</v>
      </c>
      <c r="AA5" s="129">
        <f>[1]Dezembro!$G$30</f>
        <v>33</v>
      </c>
      <c r="AB5" s="129">
        <f>[1]Dezembro!$G$31</f>
        <v>47</v>
      </c>
      <c r="AC5" s="129">
        <f>[1]Dezembro!$G$32</f>
        <v>52</v>
      </c>
      <c r="AD5" s="129">
        <f>[1]Dezembro!$G$33</f>
        <v>44</v>
      </c>
      <c r="AE5" s="129">
        <f>[1]Dezembro!$G$34</f>
        <v>44</v>
      </c>
      <c r="AF5" s="129">
        <f>[1]Dezembro!$G$35</f>
        <v>49</v>
      </c>
      <c r="AG5" s="15">
        <f t="shared" ref="AG5" si="1">MIN(B5:AF5)</f>
        <v>17</v>
      </c>
      <c r="AH5" s="94">
        <f t="shared" ref="AH5" si="2">AVERAGE(B5:AF5)</f>
        <v>38.548387096774192</v>
      </c>
    </row>
    <row r="6" spans="1:34" x14ac:dyDescent="0.2">
      <c r="A6" s="58" t="s">
        <v>0</v>
      </c>
      <c r="B6" s="11" t="str">
        <f>[2]Dezembro!$G$5</f>
        <v>*</v>
      </c>
      <c r="C6" s="11" t="str">
        <f>[2]Dezembro!$G$6</f>
        <v>*</v>
      </c>
      <c r="D6" s="11" t="str">
        <f>[2]Dezembro!$G$7</f>
        <v>*</v>
      </c>
      <c r="E6" s="11" t="str">
        <f>[2]Dezembro!$G$8</f>
        <v>*</v>
      </c>
      <c r="F6" s="11" t="str">
        <f>[2]Dezembro!$G$9</f>
        <v>*</v>
      </c>
      <c r="G6" s="11" t="str">
        <f>[2]Dezembro!$G$10</f>
        <v>*</v>
      </c>
      <c r="H6" s="11" t="str">
        <f>[2]Dezembro!$G$11</f>
        <v>*</v>
      </c>
      <c r="I6" s="11" t="str">
        <f>[2]Dezembro!$G$12</f>
        <v>*</v>
      </c>
      <c r="J6" s="11" t="str">
        <f>[2]Dezembro!$G$13</f>
        <v>*</v>
      </c>
      <c r="K6" s="11" t="str">
        <f>[2]Dezembro!$G$14</f>
        <v>*</v>
      </c>
      <c r="L6" s="11" t="str">
        <f>[2]Dezembro!$G$15</f>
        <v>*</v>
      </c>
      <c r="M6" s="11" t="str">
        <f>[2]Dezembro!$G$16</f>
        <v>*</v>
      </c>
      <c r="N6" s="11" t="str">
        <f>[2]Dezembro!$G$17</f>
        <v>*</v>
      </c>
      <c r="O6" s="11" t="str">
        <f>[2]Dezembro!$G$18</f>
        <v>*</v>
      </c>
      <c r="P6" s="11" t="str">
        <f>[2]Dezembro!$G$19</f>
        <v>*</v>
      </c>
      <c r="Q6" s="11" t="str">
        <f>[2]Dezembro!$G$20</f>
        <v>*</v>
      </c>
      <c r="R6" s="11" t="str">
        <f>[2]Dezembro!$G$21</f>
        <v>*</v>
      </c>
      <c r="S6" s="11" t="str">
        <f>[2]Dezembro!$G$22</f>
        <v>*</v>
      </c>
      <c r="T6" s="11" t="str">
        <f>[2]Dezembro!$G$23</f>
        <v>*</v>
      </c>
      <c r="U6" s="11" t="str">
        <f>[2]Dezembro!$G$24</f>
        <v>*</v>
      </c>
      <c r="V6" s="11" t="str">
        <f>[2]Dezembro!$G$25</f>
        <v>*</v>
      </c>
      <c r="W6" s="11" t="str">
        <f>[2]Dezembro!$G$26</f>
        <v>*</v>
      </c>
      <c r="X6" s="11" t="str">
        <f>[2]Dezembro!$G$27</f>
        <v>*</v>
      </c>
      <c r="Y6" s="11" t="str">
        <f>[2]Dezembro!$G$28</f>
        <v>*</v>
      </c>
      <c r="Z6" s="11" t="str">
        <f>[2]Dezembro!$G$29</f>
        <v>*</v>
      </c>
      <c r="AA6" s="11" t="str">
        <f>[2]Dezembro!$G$30</f>
        <v>*</v>
      </c>
      <c r="AB6" s="11" t="str">
        <f>[2]Dezembro!$G$31</f>
        <v>*</v>
      </c>
      <c r="AC6" s="11" t="str">
        <f>[2]Dezembro!$G$32</f>
        <v>*</v>
      </c>
      <c r="AD6" s="11" t="str">
        <f>[2]Dezembro!$G$33</f>
        <v>*</v>
      </c>
      <c r="AE6" s="11" t="str">
        <f>[2]Dezembro!$G$34</f>
        <v>*</v>
      </c>
      <c r="AF6" s="11" t="str">
        <f>[2]Dezembro!$G$35</f>
        <v>*</v>
      </c>
      <c r="AG6" s="15" t="s">
        <v>226</v>
      </c>
      <c r="AH6" s="94" t="s">
        <v>226</v>
      </c>
    </row>
    <row r="7" spans="1:34" x14ac:dyDescent="0.2">
      <c r="A7" s="58" t="s">
        <v>104</v>
      </c>
      <c r="B7" s="11">
        <f>[3]Dezembro!$G$5</f>
        <v>39</v>
      </c>
      <c r="C7" s="11">
        <f>[3]Dezembro!$G$6</f>
        <v>36</v>
      </c>
      <c r="D7" s="11">
        <f>[3]Dezembro!$G$7</f>
        <v>46</v>
      </c>
      <c r="E7" s="11">
        <f>[3]Dezembro!$G$8</f>
        <v>51</v>
      </c>
      <c r="F7" s="11">
        <f>[3]Dezembro!$G$9</f>
        <v>57</v>
      </c>
      <c r="G7" s="11">
        <f>[3]Dezembro!$G$10</f>
        <v>66</v>
      </c>
      <c r="H7" s="11">
        <f>[3]Dezembro!$G$11</f>
        <v>74</v>
      </c>
      <c r="I7" s="11">
        <f>[3]Dezembro!$G$12</f>
        <v>33</v>
      </c>
      <c r="J7" s="11">
        <f>[3]Dezembro!$G$13</f>
        <v>19</v>
      </c>
      <c r="K7" s="11">
        <f>[3]Dezembro!$G$14</f>
        <v>24</v>
      </c>
      <c r="L7" s="11">
        <f>[3]Dezembro!$G$15</f>
        <v>35</v>
      </c>
      <c r="M7" s="11">
        <f>[3]Dezembro!$G$16</f>
        <v>37</v>
      </c>
      <c r="N7" s="11">
        <f>[3]Dezembro!$G$17</f>
        <v>47</v>
      </c>
      <c r="O7" s="11">
        <f>[3]Dezembro!$G$18</f>
        <v>67</v>
      </c>
      <c r="P7" s="11">
        <f>[3]Dezembro!$G$19</f>
        <v>48</v>
      </c>
      <c r="Q7" s="11">
        <f>[3]Dezembro!$G$20</f>
        <v>46</v>
      </c>
      <c r="R7" s="11">
        <f>[3]Dezembro!$G$21</f>
        <v>62</v>
      </c>
      <c r="S7" s="11">
        <f>[3]Dezembro!$G$22</f>
        <v>46</v>
      </c>
      <c r="T7" s="11">
        <f>[3]Dezembro!$G$23</f>
        <v>41</v>
      </c>
      <c r="U7" s="11">
        <f>[3]Dezembro!$G$24</f>
        <v>38</v>
      </c>
      <c r="V7" s="11">
        <f>[3]Dezembro!$G$25</f>
        <v>56</v>
      </c>
      <c r="W7" s="11">
        <f>[3]Dezembro!$G$26</f>
        <v>43</v>
      </c>
      <c r="X7" s="11">
        <f>[3]Dezembro!$G$27</f>
        <v>47</v>
      </c>
      <c r="Y7" s="11">
        <f>[3]Dezembro!$G$28</f>
        <v>43</v>
      </c>
      <c r="Z7" s="11">
        <f>[3]Dezembro!$G$29</f>
        <v>32</v>
      </c>
      <c r="AA7" s="11">
        <f>[3]Dezembro!$G$30</f>
        <v>35</v>
      </c>
      <c r="AB7" s="11">
        <f>[3]Dezembro!$G$31</f>
        <v>37</v>
      </c>
      <c r="AC7" s="11">
        <f>[3]Dezembro!$G$32</f>
        <v>59</v>
      </c>
      <c r="AD7" s="11">
        <f>[3]Dezembro!$G$33</f>
        <v>54</v>
      </c>
      <c r="AE7" s="11">
        <f>[3]Dezembro!$G$34</f>
        <v>46</v>
      </c>
      <c r="AF7" s="11">
        <f>[3]Dezembro!$G$35</f>
        <v>55</v>
      </c>
      <c r="AG7" s="15">
        <f t="shared" ref="AG7" si="3">MIN(B7:AF7)</f>
        <v>19</v>
      </c>
      <c r="AH7" s="94">
        <f t="shared" ref="AH7" si="4">AVERAGE(B7:AF7)</f>
        <v>45.774193548387096</v>
      </c>
    </row>
    <row r="8" spans="1:34" x14ac:dyDescent="0.2">
      <c r="A8" s="58" t="s">
        <v>1</v>
      </c>
      <c r="B8" s="11" t="str">
        <f>[4]Dezembro!$G$5</f>
        <v>*</v>
      </c>
      <c r="C8" s="11" t="str">
        <f>[4]Dezembro!$G$6</f>
        <v>*</v>
      </c>
      <c r="D8" s="11" t="str">
        <f>[4]Dezembro!$G$7</f>
        <v>*</v>
      </c>
      <c r="E8" s="11" t="str">
        <f>[4]Dezembro!$G$8</f>
        <v>*</v>
      </c>
      <c r="F8" s="11" t="str">
        <f>[4]Dezembro!$G$9</f>
        <v>*</v>
      </c>
      <c r="G8" s="11" t="str">
        <f>[4]Dezembro!$G$10</f>
        <v>*</v>
      </c>
      <c r="H8" s="11" t="str">
        <f>[4]Dezembro!$G$11</f>
        <v>*</v>
      </c>
      <c r="I8" s="11" t="str">
        <f>[4]Dezembro!$G$12</f>
        <v>*</v>
      </c>
      <c r="J8" s="11" t="str">
        <f>[4]Dezembro!$G$13</f>
        <v>*</v>
      </c>
      <c r="K8" s="11" t="str">
        <f>[4]Dezembro!$G$14</f>
        <v>*</v>
      </c>
      <c r="L8" s="11" t="str">
        <f>[4]Dezembro!$G$15</f>
        <v>*</v>
      </c>
      <c r="M8" s="11" t="str">
        <f>[4]Dezembro!$G$16</f>
        <v>*</v>
      </c>
      <c r="N8" s="11" t="str">
        <f>[4]Dezembro!$G$17</f>
        <v>*</v>
      </c>
      <c r="O8" s="11" t="str">
        <f>[4]Dezembro!$G$18</f>
        <v>*</v>
      </c>
      <c r="P8" s="11" t="str">
        <f>[4]Dezembro!$G$19</f>
        <v>*</v>
      </c>
      <c r="Q8" s="11" t="str">
        <f>[4]Dezembro!$G$20</f>
        <v>*</v>
      </c>
      <c r="R8" s="11" t="str">
        <f>[4]Dezembro!$G$21</f>
        <v>*</v>
      </c>
      <c r="S8" s="11" t="str">
        <f>[4]Dezembro!$G$22</f>
        <v>*</v>
      </c>
      <c r="T8" s="11" t="str">
        <f>[4]Dezembro!$G$23</f>
        <v>*</v>
      </c>
      <c r="U8" s="11" t="str">
        <f>[4]Dezembro!$G$24</f>
        <v>*</v>
      </c>
      <c r="V8" s="11" t="str">
        <f>[4]Dezembro!$G$25</f>
        <v>*</v>
      </c>
      <c r="W8" s="11" t="str">
        <f>[4]Dezembro!$G$26</f>
        <v>*</v>
      </c>
      <c r="X8" s="11" t="str">
        <f>[4]Dezembro!$G$27</f>
        <v>*</v>
      </c>
      <c r="Y8" s="11" t="str">
        <f>[4]Dezembro!$G$28</f>
        <v>*</v>
      </c>
      <c r="Z8" s="11" t="str">
        <f>[4]Dezembro!$G$29</f>
        <v>*</v>
      </c>
      <c r="AA8" s="11" t="str">
        <f>[4]Dezembro!$G$30</f>
        <v>*</v>
      </c>
      <c r="AB8" s="11" t="str">
        <f>[4]Dezembro!$G$31</f>
        <v>*</v>
      </c>
      <c r="AC8" s="11" t="str">
        <f>[4]Dezembro!$G$32</f>
        <v>*</v>
      </c>
      <c r="AD8" s="11" t="str">
        <f>[4]Dezembro!$G$33</f>
        <v>*</v>
      </c>
      <c r="AE8" s="11">
        <f>[4]Dezembro!$G$34</f>
        <v>51</v>
      </c>
      <c r="AF8" s="11">
        <f>[4]Dezembro!$G$35</f>
        <v>55</v>
      </c>
      <c r="AG8" s="15">
        <f t="shared" ref="AG8" si="5">MIN(B8:AF8)</f>
        <v>51</v>
      </c>
      <c r="AH8" s="94">
        <f t="shared" ref="AH8" si="6">AVERAGE(B8:AF8)</f>
        <v>53</v>
      </c>
    </row>
    <row r="9" spans="1:34" x14ac:dyDescent="0.2">
      <c r="A9" s="58" t="s">
        <v>167</v>
      </c>
      <c r="B9" s="11">
        <f>[5]Dezembro!$G$5</f>
        <v>48</v>
      </c>
      <c r="C9" s="11">
        <f>[5]Dezembro!$G$6</f>
        <v>42</v>
      </c>
      <c r="D9" s="11">
        <f>[5]Dezembro!$G$7</f>
        <v>51</v>
      </c>
      <c r="E9" s="11">
        <f>[5]Dezembro!$G$8</f>
        <v>66</v>
      </c>
      <c r="F9" s="11">
        <f>[5]Dezembro!$G$9</f>
        <v>82</v>
      </c>
      <c r="G9" s="11">
        <f>[5]Dezembro!$G$10</f>
        <v>60</v>
      </c>
      <c r="H9" s="11">
        <f>[5]Dezembro!$G$11</f>
        <v>43</v>
      </c>
      <c r="I9" s="11">
        <f>[5]Dezembro!$G$12</f>
        <v>19</v>
      </c>
      <c r="J9" s="11">
        <f>[5]Dezembro!$G$13</f>
        <v>23</v>
      </c>
      <c r="K9" s="11">
        <f>[5]Dezembro!$G$14</f>
        <v>26</v>
      </c>
      <c r="L9" s="11">
        <f>[5]Dezembro!$G$15</f>
        <v>43</v>
      </c>
      <c r="M9" s="11">
        <f>[5]Dezembro!$G$16</f>
        <v>41</v>
      </c>
      <c r="N9" s="11">
        <f>[5]Dezembro!$G$17</f>
        <v>46</v>
      </c>
      <c r="O9" s="11">
        <f>[5]Dezembro!$G$18</f>
        <v>62</v>
      </c>
      <c r="P9" s="11">
        <f>[5]Dezembro!$G$19</f>
        <v>52</v>
      </c>
      <c r="Q9" s="11">
        <f>[5]Dezembro!$G$20</f>
        <v>65</v>
      </c>
      <c r="R9" s="11">
        <f>[5]Dezembro!$G$21</f>
        <v>65</v>
      </c>
      <c r="S9" s="11">
        <f>[5]Dezembro!$G$22</f>
        <v>45</v>
      </c>
      <c r="T9" s="11">
        <f>[5]Dezembro!$G$23</f>
        <v>44</v>
      </c>
      <c r="U9" s="11">
        <f>[5]Dezembro!$G$24</f>
        <v>50</v>
      </c>
      <c r="V9" s="11">
        <f>[5]Dezembro!$G$25</f>
        <v>86</v>
      </c>
      <c r="W9" s="11">
        <f>[5]Dezembro!$G$26</f>
        <v>48</v>
      </c>
      <c r="X9" s="11">
        <f>[5]Dezembro!$G$27</f>
        <v>50</v>
      </c>
      <c r="Y9" s="11">
        <f>[5]Dezembro!$G$28</f>
        <v>61</v>
      </c>
      <c r="Z9" s="11">
        <f>[5]Dezembro!$G$29</f>
        <v>52</v>
      </c>
      <c r="AA9" s="11">
        <f>[5]Dezembro!$G$30</f>
        <v>46</v>
      </c>
      <c r="AB9" s="11">
        <f>[5]Dezembro!$G$31</f>
        <v>44</v>
      </c>
      <c r="AC9" s="11">
        <f>[5]Dezembro!$G$32</f>
        <v>47</v>
      </c>
      <c r="AD9" s="11">
        <f>[5]Dezembro!$G$33</f>
        <v>66</v>
      </c>
      <c r="AE9" s="11">
        <f>[5]Dezembro!$G$34</f>
        <v>54</v>
      </c>
      <c r="AF9" s="11">
        <f>[5]Dezembro!$G$35</f>
        <v>72</v>
      </c>
      <c r="AG9" s="15">
        <f t="shared" ref="AG9" si="7">MIN(B9:AF9)</f>
        <v>19</v>
      </c>
      <c r="AH9" s="94">
        <f t="shared" ref="AH9" si="8">AVERAGE(B9:AF9)</f>
        <v>51.58064516129032</v>
      </c>
    </row>
    <row r="10" spans="1:34" x14ac:dyDescent="0.2">
      <c r="A10" s="58" t="s">
        <v>111</v>
      </c>
      <c r="B10" s="11" t="str">
        <f>[6]Dezembro!$G$5</f>
        <v>*</v>
      </c>
      <c r="C10" s="11" t="str">
        <f>[6]Dezembro!$G$6</f>
        <v>*</v>
      </c>
      <c r="D10" s="11" t="str">
        <f>[6]Dezembro!$G$7</f>
        <v>*</v>
      </c>
      <c r="E10" s="11" t="str">
        <f>[6]Dezembro!$G$8</f>
        <v>*</v>
      </c>
      <c r="F10" s="11" t="str">
        <f>[6]Dezembro!$G$9</f>
        <v>*</v>
      </c>
      <c r="G10" s="11" t="str">
        <f>[6]Dezembro!$G$10</f>
        <v>*</v>
      </c>
      <c r="H10" s="11" t="str">
        <f>[6]Dezembro!$G$11</f>
        <v>*</v>
      </c>
      <c r="I10" s="11" t="str">
        <f>[6]Dezembro!$G$12</f>
        <v>*</v>
      </c>
      <c r="J10" s="11" t="str">
        <f>[6]Dezembro!$G$13</f>
        <v>*</v>
      </c>
      <c r="K10" s="11" t="str">
        <f>[6]Dezembro!$G$14</f>
        <v>*</v>
      </c>
      <c r="L10" s="11" t="str">
        <f>[6]Dezembro!$G$15</f>
        <v>*</v>
      </c>
      <c r="M10" s="11" t="str">
        <f>[6]Dezembro!$G$16</f>
        <v>*</v>
      </c>
      <c r="N10" s="11" t="str">
        <f>[6]Dezembro!$G$17</f>
        <v>*</v>
      </c>
      <c r="O10" s="11" t="str">
        <f>[6]Dezembro!$G$18</f>
        <v>*</v>
      </c>
      <c r="P10" s="11" t="str">
        <f>[6]Dezembro!$G$19</f>
        <v>*</v>
      </c>
      <c r="Q10" s="11" t="str">
        <f>[6]Dezembro!$G$20</f>
        <v>*</v>
      </c>
      <c r="R10" s="11" t="str">
        <f>[6]Dezembro!$G$21</f>
        <v>*</v>
      </c>
      <c r="S10" s="11" t="str">
        <f>[6]Dezembro!$G$22</f>
        <v>*</v>
      </c>
      <c r="T10" s="11" t="str">
        <f>[6]Dezembro!$G$23</f>
        <v>*</v>
      </c>
      <c r="U10" s="11" t="str">
        <f>[6]Dezembro!$G$24</f>
        <v>*</v>
      </c>
      <c r="V10" s="11" t="str">
        <f>[6]Dezembro!$G$25</f>
        <v>*</v>
      </c>
      <c r="W10" s="11" t="str">
        <f>[6]Dezembro!$G$26</f>
        <v>*</v>
      </c>
      <c r="X10" s="11" t="str">
        <f>[6]Dezembro!$G$27</f>
        <v>*</v>
      </c>
      <c r="Y10" s="11" t="str">
        <f>[6]Dezembro!$G$28</f>
        <v>*</v>
      </c>
      <c r="Z10" s="11" t="str">
        <f>[6]Dezembro!$G$29</f>
        <v>*</v>
      </c>
      <c r="AA10" s="11" t="str">
        <f>[6]Dezembro!$G$30</f>
        <v>*</v>
      </c>
      <c r="AB10" s="11" t="str">
        <f>[6]Dezembro!$G$31</f>
        <v>*</v>
      </c>
      <c r="AC10" s="11" t="str">
        <f>[6]Dezembro!$G$32</f>
        <v>*</v>
      </c>
      <c r="AD10" s="11" t="str">
        <f>[6]Dezembro!$G$33</f>
        <v>*</v>
      </c>
      <c r="AE10" s="11" t="str">
        <f>[6]Dezembro!$G$34</f>
        <v>*</v>
      </c>
      <c r="AF10" s="11" t="str">
        <f>[6]Dezembro!$G$35</f>
        <v>*</v>
      </c>
      <c r="AG10" s="15" t="s">
        <v>226</v>
      </c>
      <c r="AH10" s="94" t="s">
        <v>226</v>
      </c>
    </row>
    <row r="11" spans="1:34" x14ac:dyDescent="0.2">
      <c r="A11" s="58" t="s">
        <v>64</v>
      </c>
      <c r="B11" s="11" t="str">
        <f>[7]Dezembro!$G$5</f>
        <v>*</v>
      </c>
      <c r="C11" s="11" t="str">
        <f>[7]Dezembro!$G$6</f>
        <v>*</v>
      </c>
      <c r="D11" s="11" t="str">
        <f>[7]Dezembro!$G$7</f>
        <v>*</v>
      </c>
      <c r="E11" s="11" t="str">
        <f>[7]Dezembro!$G$8</f>
        <v>*</v>
      </c>
      <c r="F11" s="11" t="str">
        <f>[7]Dezembro!$G$9</f>
        <v>*</v>
      </c>
      <c r="G11" s="11" t="str">
        <f>[7]Dezembro!$G$10</f>
        <v>*</v>
      </c>
      <c r="H11" s="11" t="str">
        <f>[7]Dezembro!$G$11</f>
        <v>*</v>
      </c>
      <c r="I11" s="11" t="str">
        <f>[7]Dezembro!$G$12</f>
        <v>*</v>
      </c>
      <c r="J11" s="11" t="str">
        <f>[7]Dezembro!$G$13</f>
        <v>*</v>
      </c>
      <c r="K11" s="11" t="str">
        <f>[7]Dezembro!$G$14</f>
        <v>*</v>
      </c>
      <c r="L11" s="11" t="str">
        <f>[7]Dezembro!$G$15</f>
        <v>*</v>
      </c>
      <c r="M11" s="11" t="str">
        <f>[7]Dezembro!$G$16</f>
        <v>*</v>
      </c>
      <c r="N11" s="11" t="str">
        <f>[7]Dezembro!$G$17</f>
        <v>*</v>
      </c>
      <c r="O11" s="11" t="str">
        <f>[7]Dezembro!$G$18</f>
        <v>*</v>
      </c>
      <c r="P11" s="11" t="str">
        <f>[7]Dezembro!$G$19</f>
        <v>*</v>
      </c>
      <c r="Q11" s="11" t="str">
        <f>[7]Dezembro!$G$20</f>
        <v>*</v>
      </c>
      <c r="R11" s="11" t="str">
        <f>[7]Dezembro!$G$21</f>
        <v>*</v>
      </c>
      <c r="S11" s="11" t="str">
        <f>[7]Dezembro!$G$22</f>
        <v>*</v>
      </c>
      <c r="T11" s="11" t="str">
        <f>[7]Dezembro!$G$23</f>
        <v>*</v>
      </c>
      <c r="U11" s="11" t="str">
        <f>[7]Dezembro!$G$24</f>
        <v>*</v>
      </c>
      <c r="V11" s="11" t="str">
        <f>[7]Dezembro!$G$25</f>
        <v>*</v>
      </c>
      <c r="W11" s="11" t="str">
        <f>[7]Dezembro!$G$26</f>
        <v>*</v>
      </c>
      <c r="X11" s="11" t="str">
        <f>[7]Dezembro!$G$27</f>
        <v>*</v>
      </c>
      <c r="Y11" s="11" t="str">
        <f>[7]Dezembro!$G$28</f>
        <v>*</v>
      </c>
      <c r="Z11" s="11" t="str">
        <f>[7]Dezembro!$G$29</f>
        <v>*</v>
      </c>
      <c r="AA11" s="11" t="str">
        <f>[7]Dezembro!$G$30</f>
        <v>*</v>
      </c>
      <c r="AB11" s="11" t="str">
        <f>[7]Dezembro!$G$31</f>
        <v>*</v>
      </c>
      <c r="AC11" s="11" t="str">
        <f>[7]Dezembro!$G$32</f>
        <v>*</v>
      </c>
      <c r="AD11" s="11" t="str">
        <f>[7]Dezembro!$G$33</f>
        <v>*</v>
      </c>
      <c r="AE11" s="11" t="str">
        <f>[7]Dezembro!$G$34</f>
        <v>*</v>
      </c>
      <c r="AF11" s="11" t="str">
        <f>[7]Dezembro!$G$35</f>
        <v>*</v>
      </c>
      <c r="AG11" s="15" t="s">
        <v>226</v>
      </c>
      <c r="AH11" s="94" t="s">
        <v>226</v>
      </c>
    </row>
    <row r="12" spans="1:34" x14ac:dyDescent="0.2">
      <c r="A12" s="58" t="s">
        <v>41</v>
      </c>
      <c r="B12" s="11" t="str">
        <f>[8]Dezembro!$G$5</f>
        <v>*</v>
      </c>
      <c r="C12" s="11" t="str">
        <f>[8]Dezembro!$G$6</f>
        <v>*</v>
      </c>
      <c r="D12" s="11" t="str">
        <f>[8]Dezembro!$G$7</f>
        <v>*</v>
      </c>
      <c r="E12" s="11" t="str">
        <f>[8]Dezembro!$G$8</f>
        <v>*</v>
      </c>
      <c r="F12" s="11" t="str">
        <f>[8]Dezembro!$G$9</f>
        <v>*</v>
      </c>
      <c r="G12" s="11" t="str">
        <f>[8]Dezembro!$G$10</f>
        <v>*</v>
      </c>
      <c r="H12" s="11" t="str">
        <f>[8]Dezembro!$G$11</f>
        <v>*</v>
      </c>
      <c r="I12" s="11" t="str">
        <f>[8]Dezembro!$G$12</f>
        <v>*</v>
      </c>
      <c r="J12" s="11" t="str">
        <f>[8]Dezembro!$G$13</f>
        <v>*</v>
      </c>
      <c r="K12" s="11" t="str">
        <f>[8]Dezembro!$G$14</f>
        <v>*</v>
      </c>
      <c r="L12" s="11" t="str">
        <f>[8]Dezembro!$G$15</f>
        <v>*</v>
      </c>
      <c r="M12" s="11" t="str">
        <f>[8]Dezembro!$G$16</f>
        <v>*</v>
      </c>
      <c r="N12" s="11" t="str">
        <f>[8]Dezembro!$G$17</f>
        <v>*</v>
      </c>
      <c r="O12" s="11" t="str">
        <f>[8]Dezembro!$G$18</f>
        <v>*</v>
      </c>
      <c r="P12" s="11" t="str">
        <f>[8]Dezembro!$G$19</f>
        <v>*</v>
      </c>
      <c r="Q12" s="11" t="str">
        <f>[8]Dezembro!$G$20</f>
        <v>*</v>
      </c>
      <c r="R12" s="11" t="str">
        <f>[8]Dezembro!$G$21</f>
        <v>*</v>
      </c>
      <c r="S12" s="11" t="str">
        <f>[8]Dezembro!$G$22</f>
        <v>*</v>
      </c>
      <c r="T12" s="11" t="str">
        <f>[8]Dezembro!$G$23</f>
        <v>*</v>
      </c>
      <c r="U12" s="11" t="str">
        <f>[8]Dezembro!$G$24</f>
        <v>*</v>
      </c>
      <c r="V12" s="11" t="str">
        <f>[8]Dezembro!$G$25</f>
        <v>*</v>
      </c>
      <c r="W12" s="11" t="str">
        <f>[8]Dezembro!$G$26</f>
        <v>*</v>
      </c>
      <c r="X12" s="11" t="str">
        <f>[8]Dezembro!$G$27</f>
        <v>*</v>
      </c>
      <c r="Y12" s="11" t="str">
        <f>[8]Dezembro!$G$28</f>
        <v>*</v>
      </c>
      <c r="Z12" s="11" t="str">
        <f>[8]Dezembro!$G$29</f>
        <v>*</v>
      </c>
      <c r="AA12" s="11" t="str">
        <f>[8]Dezembro!$G$30</f>
        <v>*</v>
      </c>
      <c r="AB12" s="11" t="str">
        <f>[8]Dezembro!$G$31</f>
        <v>*</v>
      </c>
      <c r="AC12" s="11" t="str">
        <f>[8]Dezembro!$G$32</f>
        <v>*</v>
      </c>
      <c r="AD12" s="11" t="str">
        <f>[8]Dezembro!$G$33</f>
        <v>*</v>
      </c>
      <c r="AE12" s="11" t="str">
        <f>[8]Dezembro!$G$34</f>
        <v>*</v>
      </c>
      <c r="AF12" s="11" t="str">
        <f>[8]Dezembro!$G$35</f>
        <v>*</v>
      </c>
      <c r="AG12" s="15" t="s">
        <v>226</v>
      </c>
      <c r="AH12" s="94" t="s">
        <v>226</v>
      </c>
    </row>
    <row r="13" spans="1:34" x14ac:dyDescent="0.2">
      <c r="A13" s="58" t="s">
        <v>114</v>
      </c>
      <c r="B13" s="11">
        <f>[9]Dezembro!$G$5</f>
        <v>56</v>
      </c>
      <c r="C13" s="11">
        <f>[9]Dezembro!$G$6</f>
        <v>46</v>
      </c>
      <c r="D13" s="11">
        <f>[9]Dezembro!$G$7</f>
        <v>46</v>
      </c>
      <c r="E13" s="11">
        <f>[9]Dezembro!$G$8</f>
        <v>45</v>
      </c>
      <c r="F13" s="11">
        <f>[9]Dezembro!$G$9</f>
        <v>58</v>
      </c>
      <c r="G13" s="11">
        <f>[9]Dezembro!$G$10</f>
        <v>50</v>
      </c>
      <c r="H13" s="11">
        <f>[9]Dezembro!$G$11</f>
        <v>44</v>
      </c>
      <c r="I13" s="11">
        <f>[9]Dezembro!$G$12</f>
        <v>39</v>
      </c>
      <c r="J13" s="11">
        <f>[9]Dezembro!$G$13</f>
        <v>27</v>
      </c>
      <c r="K13" s="11">
        <f>[9]Dezembro!$G$14</f>
        <v>30</v>
      </c>
      <c r="L13" s="11">
        <f>[9]Dezembro!$G$15</f>
        <v>45</v>
      </c>
      <c r="M13" s="11">
        <f>[9]Dezembro!$G$16</f>
        <v>45</v>
      </c>
      <c r="N13" s="11">
        <f>[9]Dezembro!$G$17</f>
        <v>48</v>
      </c>
      <c r="O13" s="11">
        <f>[9]Dezembro!$G$18</f>
        <v>62</v>
      </c>
      <c r="P13" s="11">
        <f>[9]Dezembro!$G$19</f>
        <v>52</v>
      </c>
      <c r="Q13" s="11">
        <f>[9]Dezembro!$G$20</f>
        <v>43</v>
      </c>
      <c r="R13" s="11">
        <f>[9]Dezembro!$G$21</f>
        <v>47</v>
      </c>
      <c r="S13" s="11">
        <f>[9]Dezembro!$G$22</f>
        <v>51</v>
      </c>
      <c r="T13" s="11">
        <f>[9]Dezembro!$G$23</f>
        <v>43</v>
      </c>
      <c r="U13" s="11">
        <f>[9]Dezembro!$G$24</f>
        <v>41</v>
      </c>
      <c r="V13" s="11">
        <f>[9]Dezembro!$G$25</f>
        <v>54</v>
      </c>
      <c r="W13" s="11">
        <f>[9]Dezembro!$G$26</f>
        <v>49</v>
      </c>
      <c r="X13" s="11">
        <f>[9]Dezembro!$G$27</f>
        <v>43</v>
      </c>
      <c r="Y13" s="11">
        <f>[9]Dezembro!$G$28</f>
        <v>42</v>
      </c>
      <c r="Z13" s="11">
        <f>[9]Dezembro!$G$29</f>
        <v>41</v>
      </c>
      <c r="AA13" s="11">
        <f>[9]Dezembro!$G$30</f>
        <v>34</v>
      </c>
      <c r="AB13" s="11">
        <f>[9]Dezembro!$G$31</f>
        <v>44</v>
      </c>
      <c r="AC13" s="11">
        <f>[9]Dezembro!$G$32</f>
        <v>43</v>
      </c>
      <c r="AD13" s="11">
        <f>[9]Dezembro!$G$33</f>
        <v>51</v>
      </c>
      <c r="AE13" s="11">
        <f>[9]Dezembro!$G$34</f>
        <v>46</v>
      </c>
      <c r="AF13" s="11">
        <f>[9]Dezembro!$G$35</f>
        <v>49</v>
      </c>
      <c r="AG13" s="15">
        <f t="shared" ref="AG13" si="9">MIN(B13:AF13)</f>
        <v>27</v>
      </c>
      <c r="AH13" s="94">
        <f t="shared" ref="AH13" si="10">AVERAGE(B13:AF13)</f>
        <v>45.612903225806448</v>
      </c>
    </row>
    <row r="14" spans="1:34" x14ac:dyDescent="0.2">
      <c r="A14" s="58" t="s">
        <v>118</v>
      </c>
      <c r="B14" s="11" t="str">
        <f>[10]Dezembro!$G$5</f>
        <v>*</v>
      </c>
      <c r="C14" s="11" t="str">
        <f>[10]Dezembro!$G$6</f>
        <v>*</v>
      </c>
      <c r="D14" s="11" t="str">
        <f>[10]Dezembro!$G$7</f>
        <v>*</v>
      </c>
      <c r="E14" s="11" t="str">
        <f>[10]Dezembro!$G$8</f>
        <v>*</v>
      </c>
      <c r="F14" s="11" t="str">
        <f>[10]Dezembro!$G$9</f>
        <v>*</v>
      </c>
      <c r="G14" s="11" t="str">
        <f>[10]Dezembro!$G$10</f>
        <v>*</v>
      </c>
      <c r="H14" s="11" t="str">
        <f>[10]Dezembro!$G$11</f>
        <v>*</v>
      </c>
      <c r="I14" s="11" t="str">
        <f>[10]Dezembro!$G$12</f>
        <v>*</v>
      </c>
      <c r="J14" s="11" t="str">
        <f>[10]Dezembro!$G$13</f>
        <v>*</v>
      </c>
      <c r="K14" s="11" t="str">
        <f>[10]Dezembro!$G$14</f>
        <v>*</v>
      </c>
      <c r="L14" s="11" t="str">
        <f>[10]Dezembro!$G$15</f>
        <v>*</v>
      </c>
      <c r="M14" s="11" t="str">
        <f>[10]Dezembro!$G$16</f>
        <v>*</v>
      </c>
      <c r="N14" s="11" t="str">
        <f>[10]Dezembro!$G$17</f>
        <v>*</v>
      </c>
      <c r="O14" s="11" t="str">
        <f>[10]Dezembro!$G$18</f>
        <v>*</v>
      </c>
      <c r="P14" s="11" t="str">
        <f>[10]Dezembro!$G$19</f>
        <v>*</v>
      </c>
      <c r="Q14" s="11" t="str">
        <f>[10]Dezembro!$G$20</f>
        <v>*</v>
      </c>
      <c r="R14" s="11" t="str">
        <f>[10]Dezembro!$G$21</f>
        <v>*</v>
      </c>
      <c r="S14" s="11" t="str">
        <f>[10]Dezembro!$G$22</f>
        <v>*</v>
      </c>
      <c r="T14" s="11" t="str">
        <f>[10]Dezembro!$G$23</f>
        <v>*</v>
      </c>
      <c r="U14" s="11" t="str">
        <f>[10]Dezembro!$G$24</f>
        <v>*</v>
      </c>
      <c r="V14" s="11" t="str">
        <f>[10]Dezembro!$G$25</f>
        <v>*</v>
      </c>
      <c r="W14" s="11" t="str">
        <f>[10]Dezembro!$G$26</f>
        <v>*</v>
      </c>
      <c r="X14" s="11" t="str">
        <f>[10]Dezembro!$G$27</f>
        <v>*</v>
      </c>
      <c r="Y14" s="11" t="str">
        <f>[10]Dezembro!$G$28</f>
        <v>*</v>
      </c>
      <c r="Z14" s="11" t="str">
        <f>[10]Dezembro!$G$29</f>
        <v>*</v>
      </c>
      <c r="AA14" s="11" t="str">
        <f>[10]Dezembro!$G$30</f>
        <v>*</v>
      </c>
      <c r="AB14" s="11" t="str">
        <f>[10]Dezembro!$G$31</f>
        <v>*</v>
      </c>
      <c r="AC14" s="11" t="str">
        <f>[10]Dezembro!$G$32</f>
        <v>*</v>
      </c>
      <c r="AD14" s="11" t="str">
        <f>[10]Dezembro!$G$33</f>
        <v>*</v>
      </c>
      <c r="AE14" s="11" t="str">
        <f>[10]Dezembro!$G$34</f>
        <v>*</v>
      </c>
      <c r="AF14" s="11" t="str">
        <f>[10]Dezembro!$G$35</f>
        <v>*</v>
      </c>
      <c r="AG14" s="14" t="s">
        <v>226</v>
      </c>
      <c r="AH14" s="116" t="s">
        <v>226</v>
      </c>
    </row>
    <row r="15" spans="1:34" x14ac:dyDescent="0.2">
      <c r="A15" s="58" t="s">
        <v>121</v>
      </c>
      <c r="B15" s="11">
        <f>[11]Dezembro!$G$5</f>
        <v>47</v>
      </c>
      <c r="C15" s="11">
        <f>[11]Dezembro!$G$6</f>
        <v>36</v>
      </c>
      <c r="D15" s="11">
        <f>[11]Dezembro!$G$7</f>
        <v>52</v>
      </c>
      <c r="E15" s="11">
        <f>[11]Dezembro!$G$8</f>
        <v>74</v>
      </c>
      <c r="F15" s="11">
        <f>[11]Dezembro!$G$9</f>
        <v>73</v>
      </c>
      <c r="G15" s="11">
        <f>[11]Dezembro!$G$10</f>
        <v>82</v>
      </c>
      <c r="H15" s="11">
        <f>[11]Dezembro!$G$11</f>
        <v>62</v>
      </c>
      <c r="I15" s="11">
        <f>[11]Dezembro!$G$12</f>
        <v>36</v>
      </c>
      <c r="J15" s="11">
        <f>[11]Dezembro!$G$13</f>
        <v>25</v>
      </c>
      <c r="K15" s="11">
        <f>[11]Dezembro!$G$14</f>
        <v>22</v>
      </c>
      <c r="L15" s="11">
        <f>[11]Dezembro!$G$15</f>
        <v>40</v>
      </c>
      <c r="M15" s="11">
        <f>[11]Dezembro!$G$16</f>
        <v>36</v>
      </c>
      <c r="N15" s="11">
        <f>[11]Dezembro!$G$17</f>
        <v>44</v>
      </c>
      <c r="O15" s="11">
        <f>[11]Dezembro!$G$18</f>
        <v>60</v>
      </c>
      <c r="P15" s="11">
        <f>[11]Dezembro!$G$19</f>
        <v>49</v>
      </c>
      <c r="Q15" s="11">
        <f>[11]Dezembro!$G$20</f>
        <v>58</v>
      </c>
      <c r="R15" s="11">
        <f>[11]Dezembro!$G$21</f>
        <v>75</v>
      </c>
      <c r="S15" s="11">
        <f>[11]Dezembro!$G$22</f>
        <v>53</v>
      </c>
      <c r="T15" s="11">
        <f>[11]Dezembro!$G$23</f>
        <v>41</v>
      </c>
      <c r="U15" s="11">
        <f>[11]Dezembro!$G$24</f>
        <v>44</v>
      </c>
      <c r="V15" s="11">
        <f>[11]Dezembro!$G$25</f>
        <v>79</v>
      </c>
      <c r="W15" s="11">
        <f>[11]Dezembro!$G$26</f>
        <v>56</v>
      </c>
      <c r="X15" s="11">
        <f>[11]Dezembro!$G$27</f>
        <v>52</v>
      </c>
      <c r="Y15" s="11">
        <f>[11]Dezembro!$G$28</f>
        <v>45</v>
      </c>
      <c r="Z15" s="11">
        <f>[11]Dezembro!$G$29</f>
        <v>36</v>
      </c>
      <c r="AA15" s="11">
        <f>[11]Dezembro!$G$30</f>
        <v>40</v>
      </c>
      <c r="AB15" s="11">
        <f>[11]Dezembro!$G$31</f>
        <v>41</v>
      </c>
      <c r="AC15" s="11">
        <f>[11]Dezembro!$G$32</f>
        <v>50</v>
      </c>
      <c r="AD15" s="11">
        <f>[11]Dezembro!$G$33</f>
        <v>61</v>
      </c>
      <c r="AE15" s="11">
        <f>[11]Dezembro!$G$34</f>
        <v>46</v>
      </c>
      <c r="AF15" s="11">
        <f>[11]Dezembro!$G$35</f>
        <v>62</v>
      </c>
      <c r="AG15" s="15">
        <f t="shared" ref="AG15" si="11">MIN(B15:AF15)</f>
        <v>22</v>
      </c>
      <c r="AH15" s="94">
        <f t="shared" ref="AH15" si="12">AVERAGE(B15:AF15)</f>
        <v>50.87096774193548</v>
      </c>
    </row>
    <row r="16" spans="1:34" x14ac:dyDescent="0.2">
      <c r="A16" s="58" t="s">
        <v>168</v>
      </c>
      <c r="B16" s="11" t="str">
        <f>[12]Dezembro!$G$5</f>
        <v>*</v>
      </c>
      <c r="C16" s="11" t="str">
        <f>[12]Dezembro!$G$6</f>
        <v>*</v>
      </c>
      <c r="D16" s="11" t="str">
        <f>[12]Dezembro!$G$7</f>
        <v>*</v>
      </c>
      <c r="E16" s="11" t="str">
        <f>[12]Dezembro!$G$8</f>
        <v>*</v>
      </c>
      <c r="F16" s="11" t="str">
        <f>[12]Dezembro!$G$9</f>
        <v>*</v>
      </c>
      <c r="G16" s="11" t="str">
        <f>[12]Dezembro!$G$10</f>
        <v>*</v>
      </c>
      <c r="H16" s="11" t="str">
        <f>[12]Dezembro!$G$11</f>
        <v>*</v>
      </c>
      <c r="I16" s="11" t="str">
        <f>[12]Dezembro!$G$12</f>
        <v>*</v>
      </c>
      <c r="J16" s="11" t="str">
        <f>[12]Dezembro!$G$13</f>
        <v>*</v>
      </c>
      <c r="K16" s="11" t="str">
        <f>[12]Dezembro!$G$14</f>
        <v>*</v>
      </c>
      <c r="L16" s="11" t="str">
        <f>[12]Dezembro!$G$15</f>
        <v>*</v>
      </c>
      <c r="M16" s="11" t="str">
        <f>[12]Dezembro!$G$16</f>
        <v>*</v>
      </c>
      <c r="N16" s="11" t="str">
        <f>[12]Dezembro!$G$17</f>
        <v>*</v>
      </c>
      <c r="O16" s="11" t="str">
        <f>[12]Dezembro!$G$18</f>
        <v>*</v>
      </c>
      <c r="P16" s="11" t="str">
        <f>[12]Dezembro!$G$19</f>
        <v>*</v>
      </c>
      <c r="Q16" s="11" t="str">
        <f>[12]Dezembro!$G$20</f>
        <v>*</v>
      </c>
      <c r="R16" s="11" t="str">
        <f>[12]Dezembro!$G$21</f>
        <v>*</v>
      </c>
      <c r="S16" s="11" t="str">
        <f>[12]Dezembro!$G$22</f>
        <v>*</v>
      </c>
      <c r="T16" s="11" t="str">
        <f>[12]Dezembro!$G$23</f>
        <v>*</v>
      </c>
      <c r="U16" s="11" t="str">
        <f>[12]Dezembro!$G$24</f>
        <v>*</v>
      </c>
      <c r="V16" s="11" t="str">
        <f>[12]Dezembro!$G$25</f>
        <v>*</v>
      </c>
      <c r="W16" s="11" t="str">
        <f>[12]Dezembro!$G$26</f>
        <v>*</v>
      </c>
      <c r="X16" s="11" t="str">
        <f>[12]Dezembro!$G$27</f>
        <v>*</v>
      </c>
      <c r="Y16" s="11" t="str">
        <f>[12]Dezembro!$G$28</f>
        <v>*</v>
      </c>
      <c r="Z16" s="11" t="str">
        <f>[12]Dezembro!$G$29</f>
        <v>*</v>
      </c>
      <c r="AA16" s="11" t="str">
        <f>[12]Dezembro!$G$30</f>
        <v>*</v>
      </c>
      <c r="AB16" s="11" t="str">
        <f>[12]Dezembro!$G$31</f>
        <v>*</v>
      </c>
      <c r="AC16" s="11" t="str">
        <f>[12]Dezembro!$G$32</f>
        <v>*</v>
      </c>
      <c r="AD16" s="11" t="str">
        <f>[12]Dezembro!$G$33</f>
        <v>*</v>
      </c>
      <c r="AE16" s="11" t="str">
        <f>[12]Dezembro!$G$34</f>
        <v>*</v>
      </c>
      <c r="AF16" s="11" t="str">
        <f>[12]Dezembro!$G$35</f>
        <v>*</v>
      </c>
      <c r="AG16" s="15" t="s">
        <v>226</v>
      </c>
      <c r="AH16" s="94" t="s">
        <v>226</v>
      </c>
    </row>
    <row r="17" spans="1:39" x14ac:dyDescent="0.2">
      <c r="A17" s="58" t="s">
        <v>2</v>
      </c>
      <c r="B17" s="11">
        <f>[13]Dezembro!$G$5</f>
        <v>43</v>
      </c>
      <c r="C17" s="11">
        <f>[13]Dezembro!$G$6</f>
        <v>30</v>
      </c>
      <c r="D17" s="11">
        <f>[13]Dezembro!$G$7</f>
        <v>36</v>
      </c>
      <c r="E17" s="11">
        <f>[13]Dezembro!$G$8</f>
        <v>44</v>
      </c>
      <c r="F17" s="11">
        <f>[13]Dezembro!$G$9</f>
        <v>68</v>
      </c>
      <c r="G17" s="11">
        <f>[13]Dezembro!$G$10</f>
        <v>70</v>
      </c>
      <c r="H17" s="11">
        <f>[13]Dezembro!$G$11</f>
        <v>56</v>
      </c>
      <c r="I17" s="11">
        <f>[13]Dezembro!$G$12</f>
        <v>35</v>
      </c>
      <c r="J17" s="11">
        <f>[13]Dezembro!$G$13</f>
        <v>19</v>
      </c>
      <c r="K17" s="11">
        <f>[13]Dezembro!$G$14</f>
        <v>24</v>
      </c>
      <c r="L17" s="11">
        <f>[13]Dezembro!$G$15</f>
        <v>35</v>
      </c>
      <c r="M17" s="11">
        <f>[13]Dezembro!$G$16</f>
        <v>39</v>
      </c>
      <c r="N17" s="11">
        <f>[13]Dezembro!$G$17</f>
        <v>42</v>
      </c>
      <c r="O17" s="11">
        <f>[13]Dezembro!$G$18</f>
        <v>64</v>
      </c>
      <c r="P17" s="11">
        <f>[13]Dezembro!$G$19</f>
        <v>47</v>
      </c>
      <c r="Q17" s="11">
        <f>[13]Dezembro!$G$20</f>
        <v>42</v>
      </c>
      <c r="R17" s="11">
        <f>[13]Dezembro!$G$21</f>
        <v>40</v>
      </c>
      <c r="S17" s="11">
        <f>[13]Dezembro!$G$22</f>
        <v>41</v>
      </c>
      <c r="T17" s="11">
        <f>[13]Dezembro!$G$23</f>
        <v>37</v>
      </c>
      <c r="U17" s="11">
        <f>[13]Dezembro!$G$24</f>
        <v>36</v>
      </c>
      <c r="V17" s="11">
        <f>[13]Dezembro!$G$25</f>
        <v>46</v>
      </c>
      <c r="W17" s="11">
        <f>[13]Dezembro!$G$26</f>
        <v>52</v>
      </c>
      <c r="X17" s="11">
        <f>[13]Dezembro!$G$27</f>
        <v>39</v>
      </c>
      <c r="Y17" s="11">
        <f>[13]Dezembro!$G$28</f>
        <v>33</v>
      </c>
      <c r="Z17" s="11">
        <f>[13]Dezembro!$G$29</f>
        <v>28</v>
      </c>
      <c r="AA17" s="11">
        <f>[13]Dezembro!$G$30</f>
        <v>27</v>
      </c>
      <c r="AB17" s="11">
        <f>[13]Dezembro!$G$31</f>
        <v>52</v>
      </c>
      <c r="AC17" s="11">
        <f>[13]Dezembro!$G$32</f>
        <v>46</v>
      </c>
      <c r="AD17" s="11">
        <f>[13]Dezembro!$G$33</f>
        <v>46</v>
      </c>
      <c r="AE17" s="11">
        <f>[13]Dezembro!$G$34</f>
        <v>52</v>
      </c>
      <c r="AF17" s="11">
        <f>[13]Dezembro!$G$35</f>
        <v>63</v>
      </c>
      <c r="AG17" s="15">
        <f t="shared" ref="AG17:AG23" si="13">MIN(B17:AF17)</f>
        <v>19</v>
      </c>
      <c r="AH17" s="94">
        <f t="shared" ref="AH17:AH23" si="14">AVERAGE(B17:AF17)</f>
        <v>42.967741935483872</v>
      </c>
      <c r="AJ17" s="12" t="s">
        <v>47</v>
      </c>
    </row>
    <row r="18" spans="1:39" x14ac:dyDescent="0.2">
      <c r="A18" s="58" t="s">
        <v>3</v>
      </c>
      <c r="B18" s="11">
        <f>[14]Dezembro!$G$5</f>
        <v>24</v>
      </c>
      <c r="C18" s="11">
        <f>[14]Dezembro!$G$6</f>
        <v>46</v>
      </c>
      <c r="D18" s="11">
        <f>[14]Dezembro!$G$7</f>
        <v>28</v>
      </c>
      <c r="E18" s="11">
        <f>[14]Dezembro!$G$8</f>
        <v>38</v>
      </c>
      <c r="F18" s="11">
        <f>[14]Dezembro!$G$9</f>
        <v>45</v>
      </c>
      <c r="G18" s="11">
        <f>[14]Dezembro!$G$10</f>
        <v>35</v>
      </c>
      <c r="H18" s="11">
        <f>[14]Dezembro!$G$11</f>
        <v>52</v>
      </c>
      <c r="I18" s="11">
        <f>[14]Dezembro!$G$12</f>
        <v>43</v>
      </c>
      <c r="J18" s="11">
        <f>[14]Dezembro!$G$13</f>
        <v>27</v>
      </c>
      <c r="K18" s="11">
        <f>[14]Dezembro!$G$14</f>
        <v>47</v>
      </c>
      <c r="L18" s="11">
        <f>[14]Dezembro!$G$15</f>
        <v>58</v>
      </c>
      <c r="M18" s="11">
        <f>[14]Dezembro!$G$16</f>
        <v>54</v>
      </c>
      <c r="N18" s="11">
        <f>[14]Dezembro!$G$17</f>
        <v>40</v>
      </c>
      <c r="O18" s="11">
        <f>[14]Dezembro!$G$18</f>
        <v>39</v>
      </c>
      <c r="P18" s="11">
        <f>[14]Dezembro!$G$19</f>
        <v>35</v>
      </c>
      <c r="Q18" s="11">
        <f>[14]Dezembro!$G$20</f>
        <v>39</v>
      </c>
      <c r="R18" s="11">
        <f>[14]Dezembro!$G$21</f>
        <v>40</v>
      </c>
      <c r="S18" s="11">
        <f>[14]Dezembro!$G$22</f>
        <v>36</v>
      </c>
      <c r="T18" s="11">
        <f>[14]Dezembro!$G$23</f>
        <v>39</v>
      </c>
      <c r="U18" s="11">
        <f>[14]Dezembro!$G$24</f>
        <v>44</v>
      </c>
      <c r="V18" s="11">
        <f>[14]Dezembro!$G$25</f>
        <v>43</v>
      </c>
      <c r="W18" s="11">
        <f>[14]Dezembro!$G$26</f>
        <v>54</v>
      </c>
      <c r="X18" s="11">
        <f>[14]Dezembro!$G$27</f>
        <v>56</v>
      </c>
      <c r="Y18" s="11">
        <f>[14]Dezembro!$G$28</f>
        <v>43</v>
      </c>
      <c r="Z18" s="11">
        <f>[14]Dezembro!$G$29</f>
        <v>45</v>
      </c>
      <c r="AA18" s="11">
        <f>[14]Dezembro!$G$30</f>
        <v>44</v>
      </c>
      <c r="AB18" s="11">
        <f>[14]Dezembro!$G$31</f>
        <v>58</v>
      </c>
      <c r="AC18" s="11">
        <f>[14]Dezembro!$G$32</f>
        <v>48</v>
      </c>
      <c r="AD18" s="11">
        <f>[14]Dezembro!$G$33</f>
        <v>44</v>
      </c>
      <c r="AE18" s="11">
        <f>[14]Dezembro!$G$34</f>
        <v>43</v>
      </c>
      <c r="AF18" s="11">
        <f>[14]Dezembro!$G$35</f>
        <v>50</v>
      </c>
      <c r="AG18" s="15">
        <f t="shared" si="13"/>
        <v>24</v>
      </c>
      <c r="AH18" s="94">
        <f>AVERAGE(B18:AF18)</f>
        <v>43.12903225806452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[15]Dezembro!$G$5</f>
        <v>*</v>
      </c>
      <c r="C19" s="11" t="str">
        <f>[15]Dezembro!$G$6</f>
        <v>*</v>
      </c>
      <c r="D19" s="11" t="str">
        <f>[15]Dezembro!$G$7</f>
        <v>*</v>
      </c>
      <c r="E19" s="11" t="str">
        <f>[15]Dezembro!$G$8</f>
        <v>*</v>
      </c>
      <c r="F19" s="11" t="str">
        <f>[15]Dezembro!$G$9</f>
        <v>*</v>
      </c>
      <c r="G19" s="11" t="str">
        <f>[15]Dezembro!$G$10</f>
        <v>*</v>
      </c>
      <c r="H19" s="11" t="str">
        <f>[15]Dezembro!$G$11</f>
        <v>*</v>
      </c>
      <c r="I19" s="11" t="str">
        <f>[15]Dezembro!$G$12</f>
        <v>*</v>
      </c>
      <c r="J19" s="11" t="str">
        <f>[15]Dezembro!$G$13</f>
        <v>*</v>
      </c>
      <c r="K19" s="11" t="str">
        <f>[15]Dezembro!$G$14</f>
        <v>*</v>
      </c>
      <c r="L19" s="11" t="str">
        <f>[15]Dezembro!$G$15</f>
        <v>*</v>
      </c>
      <c r="M19" s="11" t="str">
        <f>[15]Dezembro!$G$16</f>
        <v>*</v>
      </c>
      <c r="N19" s="11" t="str">
        <f>[15]Dezembro!$G$17</f>
        <v>*</v>
      </c>
      <c r="O19" s="11" t="str">
        <f>[15]Dezembro!$G$18</f>
        <v>*</v>
      </c>
      <c r="P19" s="11" t="str">
        <f>[15]Dezembro!$G$19</f>
        <v>*</v>
      </c>
      <c r="Q19" s="11" t="str">
        <f>[15]Dezembro!$G$20</f>
        <v>*</v>
      </c>
      <c r="R19" s="11" t="str">
        <f>[15]Dezembro!$G$21</f>
        <v>*</v>
      </c>
      <c r="S19" s="11" t="str">
        <f>[15]Dezembro!$G$22</f>
        <v>*</v>
      </c>
      <c r="T19" s="11" t="str">
        <f>[15]Dezembro!$G$23</f>
        <v>*</v>
      </c>
      <c r="U19" s="11" t="str">
        <f>[15]Dezembro!$G$24</f>
        <v>*</v>
      </c>
      <c r="V19" s="11" t="str">
        <f>[15]Dezembro!$G$25</f>
        <v>*</v>
      </c>
      <c r="W19" s="11" t="str">
        <f>[15]Dezembro!$G$26</f>
        <v>*</v>
      </c>
      <c r="X19" s="11" t="str">
        <f>[15]Dezembro!$G$27</f>
        <v>*</v>
      </c>
      <c r="Y19" s="11" t="str">
        <f>[15]Dezembro!$G$28</f>
        <v>*</v>
      </c>
      <c r="Z19" s="11" t="str">
        <f>[15]Dezembro!$G$29</f>
        <v>*</v>
      </c>
      <c r="AA19" s="11" t="str">
        <f>[15]Dezembro!$G$30</f>
        <v>*</v>
      </c>
      <c r="AB19" s="11" t="str">
        <f>[15]Dezembro!$G$31</f>
        <v>*</v>
      </c>
      <c r="AC19" s="11" t="str">
        <f>[15]Dezembro!$G$32</f>
        <v>*</v>
      </c>
      <c r="AD19" s="11" t="str">
        <f>[15]Dezembro!$G$33</f>
        <v>*</v>
      </c>
      <c r="AE19" s="11" t="str">
        <f>[15]Dezembro!$G$34</f>
        <v>*</v>
      </c>
      <c r="AF19" s="11" t="str">
        <f>[15]Dezembro!$G$35</f>
        <v>*</v>
      </c>
      <c r="AG19" s="15" t="s">
        <v>226</v>
      </c>
      <c r="AH19" s="94" t="s">
        <v>226</v>
      </c>
      <c r="AL19" t="s">
        <v>47</v>
      </c>
    </row>
    <row r="20" spans="1:39" x14ac:dyDescent="0.2">
      <c r="A20" s="58" t="s">
        <v>5</v>
      </c>
      <c r="B20" s="11">
        <f>[16]Dezembro!$G$5</f>
        <v>43</v>
      </c>
      <c r="C20" s="11">
        <f>[16]Dezembro!$G$6</f>
        <v>43</v>
      </c>
      <c r="D20" s="11">
        <f>[16]Dezembro!$G$7</f>
        <v>30</v>
      </c>
      <c r="E20" s="11">
        <f>[16]Dezembro!$G$8</f>
        <v>34</v>
      </c>
      <c r="F20" s="11">
        <f>[16]Dezembro!$G$9</f>
        <v>60</v>
      </c>
      <c r="G20" s="11">
        <f>[16]Dezembro!$G$10</f>
        <v>48</v>
      </c>
      <c r="H20" s="11">
        <f>[16]Dezembro!$G$11</f>
        <v>31</v>
      </c>
      <c r="I20" s="11">
        <f>[16]Dezembro!$G$12</f>
        <v>34</v>
      </c>
      <c r="J20" s="11">
        <f>[16]Dezembro!$G$13</f>
        <v>28</v>
      </c>
      <c r="K20" s="11">
        <f>[16]Dezembro!$G$14</f>
        <v>24</v>
      </c>
      <c r="L20" s="11">
        <f>[16]Dezembro!$G$15</f>
        <v>34</v>
      </c>
      <c r="M20" s="11">
        <f>[16]Dezembro!$G$16</f>
        <v>36</v>
      </c>
      <c r="N20" s="11">
        <f>[16]Dezembro!$G$17</f>
        <v>38</v>
      </c>
      <c r="O20" s="11">
        <f>[16]Dezembro!$G$18</f>
        <v>45</v>
      </c>
      <c r="P20" s="11">
        <f>[16]Dezembro!$G$19</f>
        <v>31</v>
      </c>
      <c r="Q20" s="11">
        <f>[16]Dezembro!$G$20</f>
        <v>26</v>
      </c>
      <c r="R20" s="11">
        <f>[16]Dezembro!$G$21</f>
        <v>30</v>
      </c>
      <c r="S20" s="11">
        <f>[16]Dezembro!$G$22</f>
        <v>35</v>
      </c>
      <c r="T20" s="11">
        <f>[16]Dezembro!$G$23</f>
        <v>26</v>
      </c>
      <c r="U20" s="11">
        <f>[16]Dezembro!$G$24</f>
        <v>28</v>
      </c>
      <c r="V20" s="11">
        <f>[16]Dezembro!$G$25</f>
        <v>40</v>
      </c>
      <c r="W20" s="11">
        <f>[16]Dezembro!$G$26</f>
        <v>57</v>
      </c>
      <c r="X20" s="11">
        <f>[16]Dezembro!$G$27</f>
        <v>36</v>
      </c>
      <c r="Y20" s="11">
        <f>[16]Dezembro!$G$28</f>
        <v>40</v>
      </c>
      <c r="Z20" s="11">
        <f>[16]Dezembro!$G$29</f>
        <v>55</v>
      </c>
      <c r="AA20" s="11">
        <f>[16]Dezembro!$G$30</f>
        <v>29</v>
      </c>
      <c r="AB20" s="11">
        <f>[16]Dezembro!$G$31</f>
        <v>32</v>
      </c>
      <c r="AC20" s="11">
        <f>[16]Dezembro!$G$32</f>
        <v>37</v>
      </c>
      <c r="AD20" s="11">
        <f>[16]Dezembro!$G$33</f>
        <v>40</v>
      </c>
      <c r="AE20" s="11">
        <f>[16]Dezembro!$G$34</f>
        <v>60</v>
      </c>
      <c r="AF20" s="11">
        <f>[16]Dezembro!$G$35</f>
        <v>55</v>
      </c>
      <c r="AG20" s="15">
        <f t="shared" si="13"/>
        <v>24</v>
      </c>
      <c r="AH20" s="94">
        <f t="shared" si="14"/>
        <v>38.225806451612904</v>
      </c>
      <c r="AI20" s="12" t="s">
        <v>47</v>
      </c>
    </row>
    <row r="21" spans="1:39" x14ac:dyDescent="0.2">
      <c r="A21" s="58" t="s">
        <v>43</v>
      </c>
      <c r="B21" s="11">
        <f>[17]Dezembro!$G$5</f>
        <v>31</v>
      </c>
      <c r="C21" s="11">
        <f>[17]Dezembro!$G$6</f>
        <v>35</v>
      </c>
      <c r="D21" s="11">
        <f>[17]Dezembro!$G$7</f>
        <v>26</v>
      </c>
      <c r="E21" s="11">
        <f>[17]Dezembro!$G$8</f>
        <v>38</v>
      </c>
      <c r="F21" s="11">
        <f>[17]Dezembro!$G$9</f>
        <v>60</v>
      </c>
      <c r="G21" s="11">
        <f>[17]Dezembro!$G$10</f>
        <v>41</v>
      </c>
      <c r="H21" s="11">
        <f>[17]Dezembro!$G$11</f>
        <v>44</v>
      </c>
      <c r="I21" s="11">
        <f>[17]Dezembro!$G$12</f>
        <v>37</v>
      </c>
      <c r="J21" s="11">
        <f>[17]Dezembro!$G$13</f>
        <v>29</v>
      </c>
      <c r="K21" s="11">
        <f>[17]Dezembro!$G$14</f>
        <v>47</v>
      </c>
      <c r="L21" s="11">
        <f>[17]Dezembro!$G$15</f>
        <v>55</v>
      </c>
      <c r="M21" s="11">
        <f>[17]Dezembro!$G$16</f>
        <v>51</v>
      </c>
      <c r="N21" s="11">
        <f>[17]Dezembro!$G$17</f>
        <v>39</v>
      </c>
      <c r="O21" s="11">
        <f>[17]Dezembro!$G$18</f>
        <v>41</v>
      </c>
      <c r="P21" s="11">
        <f>[17]Dezembro!$G$19</f>
        <v>37</v>
      </c>
      <c r="Q21" s="11">
        <f>[17]Dezembro!$G$20</f>
        <v>36</v>
      </c>
      <c r="R21" s="11">
        <f>[17]Dezembro!$G$21</f>
        <v>30</v>
      </c>
      <c r="S21" s="11">
        <f>[17]Dezembro!$G$22</f>
        <v>40</v>
      </c>
      <c r="T21" s="11">
        <f>[17]Dezembro!$G$23</f>
        <v>39</v>
      </c>
      <c r="U21" s="11">
        <f>[17]Dezembro!$G$24</f>
        <v>46</v>
      </c>
      <c r="V21" s="11">
        <f>[17]Dezembro!$G$25</f>
        <v>41</v>
      </c>
      <c r="W21" s="11">
        <f>[17]Dezembro!$G$26</f>
        <v>58</v>
      </c>
      <c r="X21" s="11">
        <f>[17]Dezembro!$G$27</f>
        <v>53</v>
      </c>
      <c r="Y21" s="11">
        <f>[17]Dezembro!$G$28</f>
        <v>52</v>
      </c>
      <c r="Z21" s="11">
        <f>[17]Dezembro!$G$29</f>
        <v>35</v>
      </c>
      <c r="AA21" s="11">
        <f>[17]Dezembro!$G$30</f>
        <v>52</v>
      </c>
      <c r="AB21" s="11">
        <f>[17]Dezembro!$G$31</f>
        <v>49</v>
      </c>
      <c r="AC21" s="11">
        <f>[17]Dezembro!$G$32</f>
        <v>51</v>
      </c>
      <c r="AD21" s="11">
        <f>[17]Dezembro!$G$33</f>
        <v>54</v>
      </c>
      <c r="AE21" s="11">
        <f>[17]Dezembro!$G$34</f>
        <v>49</v>
      </c>
      <c r="AF21" s="11">
        <f>[17]Dezembro!$G$35</f>
        <v>45</v>
      </c>
      <c r="AG21" s="15">
        <f>MIN(B21:AF21)</f>
        <v>26</v>
      </c>
      <c r="AH21" s="94">
        <f>AVERAGE(B21:AF21)</f>
        <v>43.258064516129032</v>
      </c>
      <c r="AJ21" t="s">
        <v>47</v>
      </c>
      <c r="AL21" t="s">
        <v>47</v>
      </c>
    </row>
    <row r="22" spans="1:39" x14ac:dyDescent="0.2">
      <c r="A22" s="58" t="s">
        <v>6</v>
      </c>
      <c r="B22" s="11">
        <f>[18]Dezembro!$G$5</f>
        <v>38</v>
      </c>
      <c r="C22" s="11">
        <f>[18]Dezembro!$G$6</f>
        <v>30</v>
      </c>
      <c r="D22" s="11">
        <f>[18]Dezembro!$G$7</f>
        <v>32</v>
      </c>
      <c r="E22" s="11">
        <f>[18]Dezembro!$G$8</f>
        <v>38</v>
      </c>
      <c r="F22" s="11">
        <f>[18]Dezembro!$G$9</f>
        <v>68</v>
      </c>
      <c r="G22" s="11">
        <f>[18]Dezembro!$G$10</f>
        <v>54</v>
      </c>
      <c r="H22" s="11">
        <f>[18]Dezembro!$G$11</f>
        <v>45</v>
      </c>
      <c r="I22" s="11">
        <f>[18]Dezembro!$G$12</f>
        <v>31</v>
      </c>
      <c r="J22" s="11">
        <f>[18]Dezembro!$G$13</f>
        <v>28</v>
      </c>
      <c r="K22" s="11">
        <f>[18]Dezembro!$G$14</f>
        <v>39</v>
      </c>
      <c r="L22" s="11">
        <f>[18]Dezembro!$G$15</f>
        <v>40</v>
      </c>
      <c r="M22" s="11">
        <f>[18]Dezembro!$G$16</f>
        <v>46</v>
      </c>
      <c r="N22" s="11">
        <f>[18]Dezembro!$G$17</f>
        <v>35</v>
      </c>
      <c r="O22" s="11">
        <f>[18]Dezembro!$G$18</f>
        <v>47</v>
      </c>
      <c r="P22" s="11">
        <f>[18]Dezembro!$G$19</f>
        <v>40</v>
      </c>
      <c r="Q22" s="11">
        <f>[18]Dezembro!$G$20</f>
        <v>33</v>
      </c>
      <c r="R22" s="11">
        <f>[18]Dezembro!$G$21</f>
        <v>34</v>
      </c>
      <c r="S22" s="11">
        <f>[18]Dezembro!$G$22</f>
        <v>27</v>
      </c>
      <c r="T22" s="11">
        <f>[18]Dezembro!$G$23</f>
        <v>31</v>
      </c>
      <c r="U22" s="11">
        <f>[18]Dezembro!$G$24</f>
        <v>30</v>
      </c>
      <c r="V22" s="11">
        <f>[18]Dezembro!$G$25</f>
        <v>38</v>
      </c>
      <c r="W22" s="11">
        <f>[18]Dezembro!$G$26</f>
        <v>49</v>
      </c>
      <c r="X22" s="11">
        <f>[18]Dezembro!$G$27</f>
        <v>49</v>
      </c>
      <c r="Y22" s="11">
        <f>[18]Dezembro!$G$28</f>
        <v>42</v>
      </c>
      <c r="Z22" s="11">
        <f>[18]Dezembro!$G$29</f>
        <v>39</v>
      </c>
      <c r="AA22" s="11">
        <f>[18]Dezembro!$G$30</f>
        <v>36</v>
      </c>
      <c r="AB22" s="11">
        <f>[18]Dezembro!$G$31</f>
        <v>51</v>
      </c>
      <c r="AC22" s="11">
        <f>[18]Dezembro!$G$32</f>
        <v>51</v>
      </c>
      <c r="AD22" s="11">
        <f>[18]Dezembro!$G$33</f>
        <v>35</v>
      </c>
      <c r="AE22" s="11">
        <f>[18]Dezembro!$G$34</f>
        <v>53</v>
      </c>
      <c r="AF22" s="11">
        <f>[18]Dezembro!$G$35</f>
        <v>47</v>
      </c>
      <c r="AG22" s="15">
        <f t="shared" si="13"/>
        <v>27</v>
      </c>
      <c r="AH22" s="94">
        <f t="shared" si="14"/>
        <v>40.516129032258064</v>
      </c>
      <c r="AK22" t="s">
        <v>47</v>
      </c>
      <c r="AL22" t="s">
        <v>47</v>
      </c>
    </row>
    <row r="23" spans="1:39" x14ac:dyDescent="0.2">
      <c r="A23" s="58" t="s">
        <v>7</v>
      </c>
      <c r="B23" s="11">
        <f>[19]Dezembro!$G$5</f>
        <v>32</v>
      </c>
      <c r="C23" s="11">
        <f>[19]Dezembro!$G$6</f>
        <v>34</v>
      </c>
      <c r="D23" s="11">
        <f>[19]Dezembro!$G$7</f>
        <v>48</v>
      </c>
      <c r="E23" s="11" t="str">
        <f>[19]Dezembro!$G$8</f>
        <v>*</v>
      </c>
      <c r="F23" s="11" t="str">
        <f>[19]Dezembro!$G$9</f>
        <v>*</v>
      </c>
      <c r="G23" s="11" t="str">
        <f>[19]Dezembro!$G$10</f>
        <v>*</v>
      </c>
      <c r="H23" s="11" t="str">
        <f>[19]Dezembro!$G$11</f>
        <v>*</v>
      </c>
      <c r="I23" s="11" t="str">
        <f>[19]Dezembro!$G$12</f>
        <v>*</v>
      </c>
      <c r="J23" s="11" t="str">
        <f>[19]Dezembro!$G$13</f>
        <v>*</v>
      </c>
      <c r="K23" s="11" t="str">
        <f>[19]Dezembro!$G$14</f>
        <v>*</v>
      </c>
      <c r="L23" s="11" t="str">
        <f>[19]Dezembro!$G$15</f>
        <v>*</v>
      </c>
      <c r="M23" s="11" t="str">
        <f>[19]Dezembro!$G$16</f>
        <v>*</v>
      </c>
      <c r="N23" s="11" t="str">
        <f>[19]Dezembro!$G$17</f>
        <v>*</v>
      </c>
      <c r="O23" s="11" t="str">
        <f>[19]Dezembro!$G$18</f>
        <v>*</v>
      </c>
      <c r="P23" s="11" t="str">
        <f>[19]Dezembro!$G$19</f>
        <v>*</v>
      </c>
      <c r="Q23" s="11" t="str">
        <f>[19]Dezembro!$G$20</f>
        <v>*</v>
      </c>
      <c r="R23" s="11" t="str">
        <f>[19]Dezembro!$G$21</f>
        <v>*</v>
      </c>
      <c r="S23" s="11" t="str">
        <f>[19]Dezembro!$G$22</f>
        <v>*</v>
      </c>
      <c r="T23" s="11" t="str">
        <f>[19]Dezembro!$G$23</f>
        <v>*</v>
      </c>
      <c r="U23" s="11" t="str">
        <f>[19]Dezembro!$G$24</f>
        <v>*</v>
      </c>
      <c r="V23" s="11" t="str">
        <f>[19]Dezembro!$G$25</f>
        <v>*</v>
      </c>
      <c r="W23" s="11" t="str">
        <f>[19]Dezembro!$G$26</f>
        <v>*</v>
      </c>
      <c r="X23" s="11" t="str">
        <f>[19]Dezembro!$G$27</f>
        <v>*</v>
      </c>
      <c r="Y23" s="11" t="str">
        <f>[19]Dezembro!$G$28</f>
        <v>*</v>
      </c>
      <c r="Z23" s="11" t="str">
        <f>[19]Dezembro!$G$29</f>
        <v>*</v>
      </c>
      <c r="AA23" s="11" t="str">
        <f>[19]Dezembro!$G$30</f>
        <v>*</v>
      </c>
      <c r="AB23" s="11">
        <f>[19]Dezembro!$G$31</f>
        <v>36</v>
      </c>
      <c r="AC23" s="11">
        <f>[19]Dezembro!$G$32</f>
        <v>50</v>
      </c>
      <c r="AD23" s="11">
        <f>[19]Dezembro!$G$33</f>
        <v>55</v>
      </c>
      <c r="AE23" s="11">
        <f>[19]Dezembro!$G$34</f>
        <v>43</v>
      </c>
      <c r="AF23" s="11">
        <f>[19]Dezembro!$G$35</f>
        <v>57</v>
      </c>
      <c r="AG23" s="15">
        <f t="shared" si="13"/>
        <v>32</v>
      </c>
      <c r="AH23" s="94">
        <f t="shared" si="14"/>
        <v>44.375</v>
      </c>
      <c r="AJ23" t="s">
        <v>47</v>
      </c>
      <c r="AK23" t="s">
        <v>47</v>
      </c>
    </row>
    <row r="24" spans="1:39" x14ac:dyDescent="0.2">
      <c r="A24" s="58" t="s">
        <v>169</v>
      </c>
      <c r="B24" s="11" t="str">
        <f>[20]Dezembro!$G$5</f>
        <v>*</v>
      </c>
      <c r="C24" s="11" t="str">
        <f>[20]Dezembro!$G$6</f>
        <v>*</v>
      </c>
      <c r="D24" s="11" t="str">
        <f>[20]Dezembro!$G$7</f>
        <v>*</v>
      </c>
      <c r="E24" s="11" t="str">
        <f>[20]Dezembro!$G$8</f>
        <v>*</v>
      </c>
      <c r="F24" s="11" t="str">
        <f>[20]Dezembro!$G$9</f>
        <v>*</v>
      </c>
      <c r="G24" s="11" t="str">
        <f>[20]Dezembro!$G$10</f>
        <v>*</v>
      </c>
      <c r="H24" s="11" t="str">
        <f>[20]Dezembro!$G$11</f>
        <v>*</v>
      </c>
      <c r="I24" s="11" t="str">
        <f>[20]Dezembro!$G$12</f>
        <v>*</v>
      </c>
      <c r="J24" s="11" t="str">
        <f>[20]Dezembro!$G$13</f>
        <v>*</v>
      </c>
      <c r="K24" s="11" t="str">
        <f>[20]Dezembro!$G$14</f>
        <v>*</v>
      </c>
      <c r="L24" s="11" t="str">
        <f>[20]Dezembro!$G$15</f>
        <v>*</v>
      </c>
      <c r="M24" s="11" t="str">
        <f>[20]Dezembro!$G$16</f>
        <v>*</v>
      </c>
      <c r="N24" s="11" t="str">
        <f>[20]Dezembro!$G$17</f>
        <v>*</v>
      </c>
      <c r="O24" s="11" t="str">
        <f>[20]Dezembro!$G$18</f>
        <v>*</v>
      </c>
      <c r="P24" s="11" t="str">
        <f>[20]Dezembro!$G$19</f>
        <v>*</v>
      </c>
      <c r="Q24" s="11" t="str">
        <f>[20]Dezembro!$G$20</f>
        <v>*</v>
      </c>
      <c r="R24" s="11" t="str">
        <f>[20]Dezembro!$G$21</f>
        <v>*</v>
      </c>
      <c r="S24" s="11" t="str">
        <f>[20]Dezembro!$G$22</f>
        <v>*</v>
      </c>
      <c r="T24" s="11" t="str">
        <f>[20]Dezembro!$G$23</f>
        <v>*</v>
      </c>
      <c r="U24" s="11" t="str">
        <f>[20]Dezembro!$G$24</f>
        <v>*</v>
      </c>
      <c r="V24" s="11" t="str">
        <f>[20]Dezembro!$G$25</f>
        <v>*</v>
      </c>
      <c r="W24" s="11" t="str">
        <f>[20]Dezembro!$G$26</f>
        <v>*</v>
      </c>
      <c r="X24" s="11" t="str">
        <f>[20]Dezembro!$G$27</f>
        <v>*</v>
      </c>
      <c r="Y24" s="11" t="str">
        <f>[20]Dezembro!$G$28</f>
        <v>*</v>
      </c>
      <c r="Z24" s="11" t="str">
        <f>[20]Dezembro!$G$29</f>
        <v>*</v>
      </c>
      <c r="AA24" s="11" t="str">
        <f>[20]Dezembro!$G$30</f>
        <v>*</v>
      </c>
      <c r="AB24" s="11" t="str">
        <f>[20]Dezembro!$G$31</f>
        <v>*</v>
      </c>
      <c r="AC24" s="11" t="str">
        <f>[20]Dezembro!$G$32</f>
        <v>*</v>
      </c>
      <c r="AD24" s="11" t="str">
        <f>[20]Dezembro!$G$33</f>
        <v>*</v>
      </c>
      <c r="AE24" s="11" t="str">
        <f>[20]Dezembro!$G$34</f>
        <v>*</v>
      </c>
      <c r="AF24" s="11" t="str">
        <f>[20]Dezembro!$G$35</f>
        <v>*</v>
      </c>
      <c r="AG24" s="15" t="s">
        <v>226</v>
      </c>
      <c r="AH24" s="94" t="s">
        <v>226</v>
      </c>
      <c r="AJ24" t="s">
        <v>47</v>
      </c>
    </row>
    <row r="25" spans="1:39" x14ac:dyDescent="0.2">
      <c r="A25" s="58" t="s">
        <v>170</v>
      </c>
      <c r="B25" s="11">
        <f>[21]Dezembro!$G$5</f>
        <v>43</v>
      </c>
      <c r="C25" s="11">
        <f>[21]Dezembro!$G$6</f>
        <v>43</v>
      </c>
      <c r="D25" s="11">
        <f>[21]Dezembro!$G$7</f>
        <v>70</v>
      </c>
      <c r="E25" s="11">
        <f>[21]Dezembro!$G$8</f>
        <v>89</v>
      </c>
      <c r="F25" s="11">
        <f>[21]Dezembro!$G$9</f>
        <v>76</v>
      </c>
      <c r="G25" s="11">
        <f>[21]Dezembro!$G$10</f>
        <v>75</v>
      </c>
      <c r="H25" s="11">
        <f>[21]Dezembro!$G$11</f>
        <v>39</v>
      </c>
      <c r="I25" s="11">
        <f>[21]Dezembro!$G$12</f>
        <v>19</v>
      </c>
      <c r="J25" s="11">
        <f>[21]Dezembro!$G$13</f>
        <v>22</v>
      </c>
      <c r="K25" s="11">
        <f>[21]Dezembro!$G$14</f>
        <v>26</v>
      </c>
      <c r="L25" s="11">
        <f>[21]Dezembro!$G$15</f>
        <v>38</v>
      </c>
      <c r="M25" s="11">
        <f>[21]Dezembro!$G$16</f>
        <v>35</v>
      </c>
      <c r="N25" s="11">
        <f>[21]Dezembro!$G$17</f>
        <v>39</v>
      </c>
      <c r="O25" s="11">
        <f>[21]Dezembro!$G$18</f>
        <v>59</v>
      </c>
      <c r="P25" s="11">
        <f>[21]Dezembro!$G$19</f>
        <v>43</v>
      </c>
      <c r="Q25" s="11">
        <f>[21]Dezembro!$G$20</f>
        <v>69</v>
      </c>
      <c r="R25" s="11">
        <f>[21]Dezembro!$G$21</f>
        <v>72</v>
      </c>
      <c r="S25" s="11">
        <f>[21]Dezembro!$G$22</f>
        <v>46</v>
      </c>
      <c r="T25" s="11">
        <f>[21]Dezembro!$G$23</f>
        <v>40</v>
      </c>
      <c r="U25" s="11">
        <f>[21]Dezembro!$G$24</f>
        <v>51</v>
      </c>
      <c r="V25" s="11">
        <f>[21]Dezembro!$G$25</f>
        <v>70</v>
      </c>
      <c r="W25" s="11">
        <f>[21]Dezembro!$G$26</f>
        <v>36</v>
      </c>
      <c r="X25" s="11">
        <f>[21]Dezembro!$G$27</f>
        <v>46</v>
      </c>
      <c r="Y25" s="11">
        <f>[21]Dezembro!$G$28</f>
        <v>43</v>
      </c>
      <c r="Z25" s="11">
        <f>[21]Dezembro!$G$29</f>
        <v>35</v>
      </c>
      <c r="AA25" s="11">
        <f>[21]Dezembro!$G$30</f>
        <v>36</v>
      </c>
      <c r="AB25" s="11">
        <f>[21]Dezembro!$G$31</f>
        <v>42</v>
      </c>
      <c r="AC25" s="11">
        <f>[21]Dezembro!$G$32</f>
        <v>59</v>
      </c>
      <c r="AD25" s="11">
        <f>[21]Dezembro!$G$33</f>
        <v>66</v>
      </c>
      <c r="AE25" s="11">
        <f>[21]Dezembro!$G$34</f>
        <v>50</v>
      </c>
      <c r="AF25" s="11">
        <f>[21]Dezembro!$G$35</f>
        <v>70</v>
      </c>
      <c r="AG25" s="15">
        <f t="shared" ref="AG25:AG26" si="15">MIN(B25:AF25)</f>
        <v>19</v>
      </c>
      <c r="AH25" s="94">
        <f t="shared" ref="AH25:AH26" si="16">AVERAGE(B25:AF25)</f>
        <v>49.903225806451616</v>
      </c>
      <c r="AI25" s="12" t="s">
        <v>47</v>
      </c>
      <c r="AJ25" t="s">
        <v>47</v>
      </c>
    </row>
    <row r="26" spans="1:39" x14ac:dyDescent="0.2">
      <c r="A26" s="58" t="s">
        <v>171</v>
      </c>
      <c r="B26" s="11">
        <f>[22]Dezembro!$G$5</f>
        <v>43</v>
      </c>
      <c r="C26" s="11">
        <f>[22]Dezembro!$G$6</f>
        <v>38</v>
      </c>
      <c r="D26" s="11">
        <f>[22]Dezembro!$G$7</f>
        <v>50</v>
      </c>
      <c r="E26" s="11">
        <f>[22]Dezembro!$G$8</f>
        <v>58</v>
      </c>
      <c r="F26" s="11">
        <f>[22]Dezembro!$G$9</f>
        <v>63</v>
      </c>
      <c r="G26" s="11">
        <f>[22]Dezembro!$G$10</f>
        <v>60</v>
      </c>
      <c r="H26" s="11">
        <f>[22]Dezembro!$G$11</f>
        <v>71</v>
      </c>
      <c r="I26" s="11">
        <f>[22]Dezembro!$G$12</f>
        <v>35</v>
      </c>
      <c r="J26" s="11">
        <f>[22]Dezembro!$G$13</f>
        <v>24</v>
      </c>
      <c r="K26" s="11">
        <f>[22]Dezembro!$G$14</f>
        <v>24</v>
      </c>
      <c r="L26" s="11">
        <f>[22]Dezembro!$G$15</f>
        <v>40</v>
      </c>
      <c r="M26" s="11">
        <f>[22]Dezembro!$G$16</f>
        <v>45</v>
      </c>
      <c r="N26" s="11">
        <f>[22]Dezembro!$G$17</f>
        <v>45</v>
      </c>
      <c r="O26" s="11">
        <f>[22]Dezembro!$G$18</f>
        <v>63</v>
      </c>
      <c r="P26" s="11">
        <f>[22]Dezembro!$G$19</f>
        <v>52</v>
      </c>
      <c r="Q26" s="11">
        <f>[22]Dezembro!$G$20</f>
        <v>58</v>
      </c>
      <c r="R26" s="11">
        <f>[22]Dezembro!$G$21</f>
        <v>63</v>
      </c>
      <c r="S26" s="11">
        <f>[22]Dezembro!$G$22</f>
        <v>58</v>
      </c>
      <c r="T26" s="11">
        <f>[22]Dezembro!$G$23</f>
        <v>47</v>
      </c>
      <c r="U26" s="11">
        <f>[22]Dezembro!$G$24</f>
        <v>45</v>
      </c>
      <c r="V26" s="11">
        <f>[22]Dezembro!$G$25</f>
        <v>62</v>
      </c>
      <c r="W26" s="11">
        <f>[22]Dezembro!$G$26</f>
        <v>50</v>
      </c>
      <c r="X26" s="11">
        <f>[22]Dezembro!$G$27</f>
        <v>47</v>
      </c>
      <c r="Y26" s="11">
        <f>[22]Dezembro!$G$28</f>
        <v>52</v>
      </c>
      <c r="Z26" s="11">
        <f>[22]Dezembro!$G$29</f>
        <v>44</v>
      </c>
      <c r="AA26" s="11">
        <f>[22]Dezembro!$G$30</f>
        <v>37</v>
      </c>
      <c r="AB26" s="11">
        <f>[22]Dezembro!$G$31</f>
        <v>45</v>
      </c>
      <c r="AC26" s="11">
        <f>[22]Dezembro!$G$32</f>
        <v>48</v>
      </c>
      <c r="AD26" s="11">
        <f>[22]Dezembro!$G$33</f>
        <v>56</v>
      </c>
      <c r="AE26" s="11">
        <f>[22]Dezembro!$G$34</f>
        <v>50</v>
      </c>
      <c r="AF26" s="11">
        <f>[22]Dezembro!$G$35</f>
        <v>57</v>
      </c>
      <c r="AG26" s="15">
        <f t="shared" si="15"/>
        <v>24</v>
      </c>
      <c r="AH26" s="94">
        <f t="shared" si="16"/>
        <v>49.354838709677416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[23]Dezembro!$G$5</f>
        <v>46</v>
      </c>
      <c r="C27" s="11">
        <f>[23]Dezembro!$G$6</f>
        <v>43</v>
      </c>
      <c r="D27" s="11">
        <f>[23]Dezembro!$G$7</f>
        <v>69</v>
      </c>
      <c r="E27" s="11">
        <f>[23]Dezembro!$G$8</f>
        <v>88</v>
      </c>
      <c r="F27" s="11">
        <f>[23]Dezembro!$G$9</f>
        <v>73</v>
      </c>
      <c r="G27" s="11">
        <f>[23]Dezembro!$G$10</f>
        <v>75</v>
      </c>
      <c r="H27" s="11">
        <f>[23]Dezembro!$G$11</f>
        <v>50</v>
      </c>
      <c r="I27" s="11">
        <f>[23]Dezembro!$G$12</f>
        <v>22</v>
      </c>
      <c r="J27" s="11">
        <f>[23]Dezembro!$G$13</f>
        <v>21</v>
      </c>
      <c r="K27" s="11">
        <f>[23]Dezembro!$G$14</f>
        <v>32</v>
      </c>
      <c r="L27" s="11">
        <f>[23]Dezembro!$G$15</f>
        <v>37</v>
      </c>
      <c r="M27" s="11">
        <f>[23]Dezembro!$G$16</f>
        <v>37</v>
      </c>
      <c r="N27" s="11">
        <f>[23]Dezembro!$G$17</f>
        <v>35</v>
      </c>
      <c r="O27" s="11">
        <f>[23]Dezembro!$G$18</f>
        <v>56</v>
      </c>
      <c r="P27" s="11">
        <f>[23]Dezembro!$G$19</f>
        <v>45</v>
      </c>
      <c r="Q27" s="11">
        <f>[23]Dezembro!$G$20</f>
        <v>65</v>
      </c>
      <c r="R27" s="11">
        <f>[23]Dezembro!$G$21</f>
        <v>70</v>
      </c>
      <c r="S27" s="11">
        <f>[23]Dezembro!$G$22</f>
        <v>45</v>
      </c>
      <c r="T27" s="11">
        <f>[23]Dezembro!$G$23</f>
        <v>42</v>
      </c>
      <c r="U27" s="11">
        <f>[23]Dezembro!$G$24</f>
        <v>50</v>
      </c>
      <c r="V27" s="11">
        <f>[23]Dezembro!$G$25</f>
        <v>69</v>
      </c>
      <c r="W27" s="11">
        <f>[23]Dezembro!$G$26</f>
        <v>35</v>
      </c>
      <c r="X27" s="11">
        <f>[23]Dezembro!$G$27</f>
        <v>47</v>
      </c>
      <c r="Y27" s="11">
        <f>[23]Dezembro!$G$28</f>
        <v>42</v>
      </c>
      <c r="Z27" s="11">
        <f>[23]Dezembro!$G$29</f>
        <v>30</v>
      </c>
      <c r="AA27" s="11">
        <f>[23]Dezembro!$G$30</f>
        <v>33</v>
      </c>
      <c r="AB27" s="11">
        <f>[23]Dezembro!$G$31</f>
        <v>43</v>
      </c>
      <c r="AC27" s="11">
        <f>[23]Dezembro!$G$32</f>
        <v>55</v>
      </c>
      <c r="AD27" s="11">
        <f>[23]Dezembro!$G$33</f>
        <v>67</v>
      </c>
      <c r="AE27" s="11">
        <f>[23]Dezembro!$G$34</f>
        <v>46</v>
      </c>
      <c r="AF27" s="11">
        <f>[23]Dezembro!$G$35</f>
        <v>78</v>
      </c>
      <c r="AG27" s="15">
        <f>MIN(B27:AF27)</f>
        <v>21</v>
      </c>
      <c r="AH27" s="94">
        <f>AVERAGE(B27:AF27)</f>
        <v>49.87096774193548</v>
      </c>
      <c r="AJ27" t="s">
        <v>47</v>
      </c>
      <c r="AK27" t="s">
        <v>47</v>
      </c>
      <c r="AL27" t="s">
        <v>47</v>
      </c>
    </row>
    <row r="28" spans="1:39" x14ac:dyDescent="0.2">
      <c r="A28" s="58" t="s">
        <v>9</v>
      </c>
      <c r="B28" s="11">
        <f>[24]Dezembro!$G$5</f>
        <v>48</v>
      </c>
      <c r="C28" s="11">
        <f>[24]Dezembro!$G$6</f>
        <v>35</v>
      </c>
      <c r="D28" s="11">
        <f>[24]Dezembro!$G$7</f>
        <v>44</v>
      </c>
      <c r="E28" s="11">
        <f>[24]Dezembro!$G$8</f>
        <v>52</v>
      </c>
      <c r="F28" s="11">
        <f>[24]Dezembro!$G$9</f>
        <v>57</v>
      </c>
      <c r="G28" s="11">
        <f>[24]Dezembro!$G$10</f>
        <v>74</v>
      </c>
      <c r="H28" s="11">
        <f>[24]Dezembro!$G$11</f>
        <v>68</v>
      </c>
      <c r="I28" s="11">
        <f>[24]Dezembro!$G$12</f>
        <v>29</v>
      </c>
      <c r="J28" s="11">
        <f>[24]Dezembro!$G$13</f>
        <v>15</v>
      </c>
      <c r="K28" s="11">
        <f>[24]Dezembro!$G$14</f>
        <v>21</v>
      </c>
      <c r="L28" s="11">
        <f>[24]Dezembro!$G$15</f>
        <v>34</v>
      </c>
      <c r="M28" s="11">
        <f>[24]Dezembro!$G$16</f>
        <v>35</v>
      </c>
      <c r="N28" s="11">
        <f>[24]Dezembro!$G$17</f>
        <v>47</v>
      </c>
      <c r="O28" s="11">
        <f>[24]Dezembro!$G$18</f>
        <v>63</v>
      </c>
      <c r="P28" s="11">
        <f>[24]Dezembro!$G$19</f>
        <v>41</v>
      </c>
      <c r="Q28" s="11">
        <f>[24]Dezembro!$G$20</f>
        <v>44</v>
      </c>
      <c r="R28" s="11">
        <f>[24]Dezembro!$G$21</f>
        <v>60</v>
      </c>
      <c r="S28" s="11">
        <f>[24]Dezembro!$G$22</f>
        <v>43</v>
      </c>
      <c r="T28" s="11">
        <f>[24]Dezembro!$G$23</f>
        <v>40</v>
      </c>
      <c r="U28" s="11">
        <f>[24]Dezembro!$G$24</f>
        <v>37</v>
      </c>
      <c r="V28" s="11">
        <f>[24]Dezembro!$G$25</f>
        <v>56</v>
      </c>
      <c r="W28" s="11">
        <f>[24]Dezembro!$G$26</f>
        <v>41</v>
      </c>
      <c r="X28" s="11">
        <f>[24]Dezembro!$G$27</f>
        <v>47</v>
      </c>
      <c r="Y28" s="11">
        <f>[24]Dezembro!$G$28</f>
        <v>40</v>
      </c>
      <c r="Z28" s="11">
        <f>[24]Dezembro!$G$29</f>
        <v>29</v>
      </c>
      <c r="AA28" s="11">
        <f>[24]Dezembro!$G$30</f>
        <v>34</v>
      </c>
      <c r="AB28" s="11">
        <f>[24]Dezembro!$G$31</f>
        <v>36</v>
      </c>
      <c r="AC28" s="11">
        <f>[24]Dezembro!$G$32</f>
        <v>48</v>
      </c>
      <c r="AD28" s="11">
        <f>[24]Dezembro!$G$33</f>
        <v>39</v>
      </c>
      <c r="AE28" s="11">
        <f>[24]Dezembro!$G$34</f>
        <v>32</v>
      </c>
      <c r="AF28" s="11">
        <f>[24]Dezembro!$G$35</f>
        <v>50</v>
      </c>
      <c r="AG28" s="15">
        <f>MIN(B28:AF28)</f>
        <v>15</v>
      </c>
      <c r="AH28" s="94">
        <f>AVERAGE(B28:AF28)</f>
        <v>43.193548387096776</v>
      </c>
      <c r="AL28" t="s">
        <v>47</v>
      </c>
    </row>
    <row r="29" spans="1:39" x14ac:dyDescent="0.2">
      <c r="A29" s="58" t="s">
        <v>42</v>
      </c>
      <c r="B29" s="11">
        <f>[25]Dezembro!$G$5</f>
        <v>55</v>
      </c>
      <c r="C29" s="11">
        <f>[25]Dezembro!$G$6</f>
        <v>40</v>
      </c>
      <c r="D29" s="11">
        <f>[25]Dezembro!$G$7</f>
        <v>42</v>
      </c>
      <c r="E29" s="11">
        <f>[25]Dezembro!$G$8</f>
        <v>57</v>
      </c>
      <c r="F29" s="11">
        <f>[25]Dezembro!$G$9</f>
        <v>78</v>
      </c>
      <c r="G29" s="11">
        <f>[25]Dezembro!$G$10</f>
        <v>68</v>
      </c>
      <c r="H29" s="11">
        <f>[25]Dezembro!$G$11</f>
        <v>44</v>
      </c>
      <c r="I29" s="11">
        <f>[25]Dezembro!$G$12</f>
        <v>38</v>
      </c>
      <c r="J29" s="11">
        <f>[25]Dezembro!$G$13</f>
        <v>24</v>
      </c>
      <c r="K29" s="11">
        <f>[25]Dezembro!$G$14</f>
        <v>25</v>
      </c>
      <c r="L29" s="11">
        <f>[25]Dezembro!$G$15</f>
        <v>42</v>
      </c>
      <c r="M29" s="11">
        <f>[25]Dezembro!$G$16</f>
        <v>40</v>
      </c>
      <c r="N29" s="11">
        <f>[25]Dezembro!$G$17</f>
        <v>41</v>
      </c>
      <c r="O29" s="11">
        <f>[25]Dezembro!$G$18</f>
        <v>74</v>
      </c>
      <c r="P29" s="11">
        <f>[25]Dezembro!$G$19</f>
        <v>52</v>
      </c>
      <c r="Q29" s="11">
        <f>[25]Dezembro!$G$20</f>
        <v>58</v>
      </c>
      <c r="R29" s="11">
        <f>[25]Dezembro!$G$21</f>
        <v>60</v>
      </c>
      <c r="S29" s="11">
        <f>[25]Dezembro!$G$22</f>
        <v>47</v>
      </c>
      <c r="T29" s="11">
        <f>[25]Dezembro!$G$23</f>
        <v>37</v>
      </c>
      <c r="U29" s="11">
        <f>[25]Dezembro!$G$24</f>
        <v>47</v>
      </c>
      <c r="V29" s="11">
        <f>[25]Dezembro!$G$25</f>
        <v>65</v>
      </c>
      <c r="W29" s="11">
        <f>[25]Dezembro!$G$26</f>
        <v>53</v>
      </c>
      <c r="X29" s="11">
        <f>[25]Dezembro!$G$27</f>
        <v>41</v>
      </c>
      <c r="Y29" s="11">
        <f>[25]Dezembro!$G$28</f>
        <v>40</v>
      </c>
      <c r="Z29" s="11">
        <f>[25]Dezembro!$G$29</f>
        <v>33</v>
      </c>
      <c r="AA29" s="11">
        <f>[25]Dezembro!$G$30</f>
        <v>33</v>
      </c>
      <c r="AB29" s="11">
        <f>[25]Dezembro!$G$31</f>
        <v>41</v>
      </c>
      <c r="AC29" s="11">
        <f>[25]Dezembro!$G$32</f>
        <v>40</v>
      </c>
      <c r="AD29" s="11">
        <f>[25]Dezembro!$G$33</f>
        <v>56</v>
      </c>
      <c r="AE29" s="11">
        <f>[25]Dezembro!$G$34</f>
        <v>48</v>
      </c>
      <c r="AF29" s="11">
        <f>[25]Dezembro!$G$35</f>
        <v>68</v>
      </c>
      <c r="AG29" s="15">
        <f t="shared" ref="AG29:AG31" si="17">MIN(B29:AF29)</f>
        <v>24</v>
      </c>
      <c r="AH29" s="94">
        <f t="shared" ref="AH29:AH31" si="18">AVERAGE(B29:AF29)</f>
        <v>47.967741935483872</v>
      </c>
      <c r="AK29" t="s">
        <v>47</v>
      </c>
      <c r="AL29" t="s">
        <v>47</v>
      </c>
    </row>
    <row r="30" spans="1:39" x14ac:dyDescent="0.2">
      <c r="A30" s="58" t="s">
        <v>10</v>
      </c>
      <c r="B30" s="11" t="str">
        <f>[26]Dezembro!$G$5</f>
        <v>*</v>
      </c>
      <c r="C30" s="11" t="str">
        <f>[26]Dezembro!$G$6</f>
        <v>*</v>
      </c>
      <c r="D30" s="11" t="str">
        <f>[26]Dezembro!$G$7</f>
        <v>*</v>
      </c>
      <c r="E30" s="11" t="str">
        <f>[26]Dezembro!$G$8</f>
        <v>*</v>
      </c>
      <c r="F30" s="11" t="str">
        <f>[26]Dezembro!$G$9</f>
        <v>*</v>
      </c>
      <c r="G30" s="11" t="str">
        <f>[26]Dezembro!$G$10</f>
        <v>*</v>
      </c>
      <c r="H30" s="11" t="str">
        <f>[26]Dezembro!$G$11</f>
        <v>*</v>
      </c>
      <c r="I30" s="11" t="str">
        <f>[26]Dezembro!$G$12</f>
        <v>*</v>
      </c>
      <c r="J30" s="11" t="str">
        <f>[26]Dezembro!$G$13</f>
        <v>*</v>
      </c>
      <c r="K30" s="11" t="str">
        <f>[26]Dezembro!$G$14</f>
        <v>*</v>
      </c>
      <c r="L30" s="11" t="str">
        <f>[26]Dezembro!$G$15</f>
        <v>*</v>
      </c>
      <c r="M30" s="11" t="str">
        <f>[26]Dezembro!$G$16</f>
        <v>*</v>
      </c>
      <c r="N30" s="11" t="str">
        <f>[26]Dezembro!$G$17</f>
        <v>*</v>
      </c>
      <c r="O30" s="11" t="str">
        <f>[26]Dezembro!$G$18</f>
        <v>*</v>
      </c>
      <c r="P30" s="11" t="str">
        <f>[26]Dezembro!$G$19</f>
        <v>*</v>
      </c>
      <c r="Q30" s="11" t="str">
        <f>[26]Dezembro!$G$20</f>
        <v>*</v>
      </c>
      <c r="R30" s="11" t="str">
        <f>[26]Dezembro!$G$21</f>
        <v>*</v>
      </c>
      <c r="S30" s="11" t="str">
        <f>[26]Dezembro!$G$22</f>
        <v>*</v>
      </c>
      <c r="T30" s="11" t="str">
        <f>[26]Dezembro!$G$23</f>
        <v>*</v>
      </c>
      <c r="U30" s="11" t="str">
        <f>[26]Dezembro!$G$24</f>
        <v>*</v>
      </c>
      <c r="V30" s="11" t="str">
        <f>[26]Dezembro!$G$25</f>
        <v>*</v>
      </c>
      <c r="W30" s="11" t="str">
        <f>[26]Dezembro!$G$26</f>
        <v>*</v>
      </c>
      <c r="X30" s="11" t="str">
        <f>[26]Dezembro!$G$27</f>
        <v>*</v>
      </c>
      <c r="Y30" s="11" t="str">
        <f>[26]Dezembro!$G$28</f>
        <v>*</v>
      </c>
      <c r="Z30" s="11" t="str">
        <f>[26]Dezembro!$G$29</f>
        <v>*</v>
      </c>
      <c r="AA30" s="11" t="str">
        <f>[26]Dezembro!$G$30</f>
        <v>*</v>
      </c>
      <c r="AB30" s="11" t="str">
        <f>[26]Dezembro!$G$31</f>
        <v>*</v>
      </c>
      <c r="AC30" s="11" t="str">
        <f>[26]Dezembro!$G$32</f>
        <v>*</v>
      </c>
      <c r="AD30" s="11" t="str">
        <f>[26]Dezembro!$G$33</f>
        <v>*</v>
      </c>
      <c r="AE30" s="11" t="str">
        <f>[26]Dezembro!$G$34</f>
        <v>*</v>
      </c>
      <c r="AF30" s="11" t="str">
        <f>[26]Dezembro!$G$35</f>
        <v>*</v>
      </c>
      <c r="AG30" s="15" t="s">
        <v>226</v>
      </c>
      <c r="AH30" s="94" t="s">
        <v>226</v>
      </c>
      <c r="AK30" t="s">
        <v>47</v>
      </c>
      <c r="AL30" t="s">
        <v>47</v>
      </c>
    </row>
    <row r="31" spans="1:39" x14ac:dyDescent="0.2">
      <c r="A31" s="58" t="s">
        <v>172</v>
      </c>
      <c r="B31" s="11">
        <f>[27]Dezembro!$G$5</f>
        <v>52</v>
      </c>
      <c r="C31" s="11">
        <f>[27]Dezembro!$G$6</f>
        <v>45</v>
      </c>
      <c r="D31" s="11">
        <f>[27]Dezembro!$G$7</f>
        <v>59</v>
      </c>
      <c r="E31" s="11">
        <f>[27]Dezembro!$G$8</f>
        <v>73</v>
      </c>
      <c r="F31" s="11">
        <f>[27]Dezembro!$G$9</f>
        <v>78</v>
      </c>
      <c r="G31" s="11">
        <f>[27]Dezembro!$G$10</f>
        <v>75</v>
      </c>
      <c r="H31" s="11">
        <f>[27]Dezembro!$G$11</f>
        <v>60</v>
      </c>
      <c r="I31" s="11">
        <f>[27]Dezembro!$G$12</f>
        <v>32</v>
      </c>
      <c r="J31" s="11">
        <f>[27]Dezembro!$G$13</f>
        <v>30</v>
      </c>
      <c r="K31" s="11">
        <f>[27]Dezembro!$G$14</f>
        <v>28</v>
      </c>
      <c r="L31" s="11">
        <f>[27]Dezembro!$G$15</f>
        <v>50</v>
      </c>
      <c r="M31" s="11">
        <f>[27]Dezembro!$G$16</f>
        <v>48</v>
      </c>
      <c r="N31" s="11">
        <f>[27]Dezembro!$G$17</f>
        <v>50</v>
      </c>
      <c r="O31" s="11">
        <f>[27]Dezembro!$G$18</f>
        <v>70</v>
      </c>
      <c r="P31" s="11">
        <f>[27]Dezembro!$G$19</f>
        <v>55</v>
      </c>
      <c r="Q31" s="11">
        <f>[27]Dezembro!$G$20</f>
        <v>61</v>
      </c>
      <c r="R31" s="11">
        <f>[27]Dezembro!$G$21</f>
        <v>78</v>
      </c>
      <c r="S31" s="11">
        <f>[27]Dezembro!$G$22</f>
        <v>65</v>
      </c>
      <c r="T31" s="11">
        <f>[27]Dezembro!$G$23</f>
        <v>55</v>
      </c>
      <c r="U31" s="11">
        <f>[27]Dezembro!$G$24</f>
        <v>50</v>
      </c>
      <c r="V31" s="11">
        <f>[27]Dezembro!$G$25</f>
        <v>65</v>
      </c>
      <c r="W31" s="11">
        <f>[27]Dezembro!$G$26</f>
        <v>53</v>
      </c>
      <c r="X31" s="11">
        <f>[27]Dezembro!$G$27</f>
        <v>52</v>
      </c>
      <c r="Y31" s="11">
        <f>[27]Dezembro!$G$28</f>
        <v>56</v>
      </c>
      <c r="Z31" s="11">
        <f>[27]Dezembro!$G$29</f>
        <v>48</v>
      </c>
      <c r="AA31" s="11">
        <f>[27]Dezembro!$G$30</f>
        <v>50</v>
      </c>
      <c r="AB31" s="11">
        <f>[27]Dezembro!$G$31</f>
        <v>45</v>
      </c>
      <c r="AC31" s="11">
        <f>[27]Dezembro!$G$32</f>
        <v>51</v>
      </c>
      <c r="AD31" s="11">
        <f>[27]Dezembro!$G$33</f>
        <v>65</v>
      </c>
      <c r="AE31" s="11">
        <f>[27]Dezembro!$G$34</f>
        <v>44</v>
      </c>
      <c r="AF31" s="11">
        <f>[27]Dezembro!$G$35</f>
        <v>62</v>
      </c>
      <c r="AG31" s="15">
        <f t="shared" si="17"/>
        <v>28</v>
      </c>
      <c r="AH31" s="94">
        <f t="shared" si="18"/>
        <v>55</v>
      </c>
      <c r="AI31" s="12" t="s">
        <v>47</v>
      </c>
      <c r="AJ31" t="s">
        <v>47</v>
      </c>
      <c r="AL31" t="s">
        <v>47</v>
      </c>
    </row>
    <row r="32" spans="1:39" x14ac:dyDescent="0.2">
      <c r="A32" s="58" t="s">
        <v>11</v>
      </c>
      <c r="B32" s="11" t="str">
        <f>[28]Dezembro!$G$5</f>
        <v>*</v>
      </c>
      <c r="C32" s="11" t="str">
        <f>[28]Dezembro!$G$6</f>
        <v>*</v>
      </c>
      <c r="D32" s="11" t="str">
        <f>[28]Dezembro!$G$7</f>
        <v>*</v>
      </c>
      <c r="E32" s="11" t="str">
        <f>[28]Dezembro!$G$8</f>
        <v>*</v>
      </c>
      <c r="F32" s="11" t="str">
        <f>[28]Dezembro!$G$9</f>
        <v>*</v>
      </c>
      <c r="G32" s="11" t="str">
        <f>[28]Dezembro!$G$10</f>
        <v>*</v>
      </c>
      <c r="H32" s="11" t="str">
        <f>[28]Dezembro!$G$11</f>
        <v>*</v>
      </c>
      <c r="I32" s="11" t="str">
        <f>[28]Dezembro!$G$12</f>
        <v>*</v>
      </c>
      <c r="J32" s="11" t="str">
        <f>[28]Dezembro!$G$13</f>
        <v>*</v>
      </c>
      <c r="K32" s="11" t="str">
        <f>[28]Dezembro!$G$14</f>
        <v>*</v>
      </c>
      <c r="L32" s="11" t="str">
        <f>[28]Dezembro!$G$15</f>
        <v>*</v>
      </c>
      <c r="M32" s="11" t="str">
        <f>[28]Dezembro!$G$16</f>
        <v>*</v>
      </c>
      <c r="N32" s="11" t="str">
        <f>[28]Dezembro!$G$17</f>
        <v>*</v>
      </c>
      <c r="O32" s="11" t="str">
        <f>[28]Dezembro!$G$18</f>
        <v>*</v>
      </c>
      <c r="P32" s="11" t="str">
        <f>[28]Dezembro!$G$19</f>
        <v>*</v>
      </c>
      <c r="Q32" s="11" t="str">
        <f>[28]Dezembro!$G$20</f>
        <v>*</v>
      </c>
      <c r="R32" s="11" t="str">
        <f>[28]Dezembro!$G$21</f>
        <v>*</v>
      </c>
      <c r="S32" s="11" t="str">
        <f>[28]Dezembro!$G$22</f>
        <v>*</v>
      </c>
      <c r="T32" s="11" t="str">
        <f>[28]Dezembro!$G$23</f>
        <v>*</v>
      </c>
      <c r="U32" s="11" t="str">
        <f>[28]Dezembro!$G$24</f>
        <v>*</v>
      </c>
      <c r="V32" s="11" t="str">
        <f>[28]Dezembro!$G$25</f>
        <v>*</v>
      </c>
      <c r="W32" s="11" t="str">
        <f>[28]Dezembro!$G$26</f>
        <v>*</v>
      </c>
      <c r="X32" s="11" t="str">
        <f>[28]Dezembro!$G$27</f>
        <v>*</v>
      </c>
      <c r="Y32" s="11" t="str">
        <f>[28]Dezembro!$G$28</f>
        <v>*</v>
      </c>
      <c r="Z32" s="11" t="str">
        <f>[28]Dezembro!$G$29</f>
        <v>*</v>
      </c>
      <c r="AA32" s="11" t="str">
        <f>[28]Dezembro!$G$30</f>
        <v>*</v>
      </c>
      <c r="AB32" s="11" t="str">
        <f>[28]Dezembro!$G$31</f>
        <v>*</v>
      </c>
      <c r="AC32" s="11" t="str">
        <f>[28]Dezembro!$G$32</f>
        <v>*</v>
      </c>
      <c r="AD32" s="11" t="str">
        <f>[28]Dezembro!$G$33</f>
        <v>*</v>
      </c>
      <c r="AE32" s="11" t="str">
        <f>[28]Dezembro!$G$34</f>
        <v>*</v>
      </c>
      <c r="AF32" s="11" t="str">
        <f>[28]Dezembro!$G$35</f>
        <v>*</v>
      </c>
      <c r="AG32" s="15" t="s">
        <v>226</v>
      </c>
      <c r="AH32" s="94" t="s">
        <v>226</v>
      </c>
      <c r="AL32" t="s">
        <v>47</v>
      </c>
      <c r="AM32" s="12" t="s">
        <v>47</v>
      </c>
    </row>
    <row r="33" spans="1:39" s="5" customFormat="1" x14ac:dyDescent="0.2">
      <c r="A33" s="58" t="s">
        <v>12</v>
      </c>
      <c r="B33" s="11" t="str">
        <f>[29]Dezembro!$G$5</f>
        <v>*</v>
      </c>
      <c r="C33" s="11" t="str">
        <f>[29]Dezembro!$G$6</f>
        <v>*</v>
      </c>
      <c r="D33" s="11" t="str">
        <f>[29]Dezembro!$G$7</f>
        <v>*</v>
      </c>
      <c r="E33" s="11">
        <f>[29]Dezembro!$G$8</f>
        <v>48</v>
      </c>
      <c r="F33" s="11">
        <f>[29]Dezembro!$G$9</f>
        <v>66</v>
      </c>
      <c r="G33" s="11">
        <f>[29]Dezembro!$G$10</f>
        <v>61</v>
      </c>
      <c r="H33" s="11">
        <f>[29]Dezembro!$G$11</f>
        <v>42</v>
      </c>
      <c r="I33" s="11">
        <f>[29]Dezembro!$G$12</f>
        <v>37</v>
      </c>
      <c r="J33" s="11">
        <f>[29]Dezembro!$G$13</f>
        <v>59</v>
      </c>
      <c r="K33" s="11" t="str">
        <f>[29]Dezembro!$G$14</f>
        <v>*</v>
      </c>
      <c r="L33" s="11" t="str">
        <f>[29]Dezembro!$G$15</f>
        <v>*</v>
      </c>
      <c r="M33" s="11" t="str">
        <f>[29]Dezembro!$G$16</f>
        <v>*</v>
      </c>
      <c r="N33" s="11" t="str">
        <f>[29]Dezembro!$G$17</f>
        <v>*</v>
      </c>
      <c r="O33" s="11" t="str">
        <f>[29]Dezembro!$G$18</f>
        <v>*</v>
      </c>
      <c r="P33" s="11" t="str">
        <f>[29]Dezembro!$G$19</f>
        <v>*</v>
      </c>
      <c r="Q33" s="11" t="str">
        <f>[29]Dezembro!$G$20</f>
        <v>*</v>
      </c>
      <c r="R33" s="11" t="str">
        <f>[29]Dezembro!$G$21</f>
        <v>*</v>
      </c>
      <c r="S33" s="11" t="str">
        <f>[29]Dezembro!$G$22</f>
        <v>*</v>
      </c>
      <c r="T33" s="11" t="str">
        <f>[29]Dezembro!$G$23</f>
        <v>*</v>
      </c>
      <c r="U33" s="11" t="str">
        <f>[29]Dezembro!$G$24</f>
        <v>*</v>
      </c>
      <c r="V33" s="11" t="str">
        <f>[29]Dezembro!$G$25</f>
        <v>*</v>
      </c>
      <c r="W33" s="11" t="str">
        <f>[29]Dezembro!$G$26</f>
        <v>*</v>
      </c>
      <c r="X33" s="11" t="str">
        <f>[29]Dezembro!$G$27</f>
        <v>*</v>
      </c>
      <c r="Y33" s="11" t="str">
        <f>[29]Dezembro!$G$28</f>
        <v>*</v>
      </c>
      <c r="Z33" s="11" t="str">
        <f>[29]Dezembro!$G$29</f>
        <v>*</v>
      </c>
      <c r="AA33" s="11" t="str">
        <f>[29]Dezembro!$G$30</f>
        <v>*</v>
      </c>
      <c r="AB33" s="11" t="str">
        <f>[29]Dezembro!$G$31</f>
        <v>*</v>
      </c>
      <c r="AC33" s="11" t="str">
        <f>[29]Dezembro!$G$32</f>
        <v>*</v>
      </c>
      <c r="AD33" s="11" t="str">
        <f>[29]Dezembro!$G$33</f>
        <v>*</v>
      </c>
      <c r="AE33" s="11">
        <f>[29]Dezembro!$G$34</f>
        <v>54</v>
      </c>
      <c r="AF33" s="11">
        <f>[29]Dezembro!$G$35</f>
        <v>59</v>
      </c>
      <c r="AG33" s="15">
        <f t="shared" ref="AG33:AG35" si="19">MIN(B33:AF33)</f>
        <v>37</v>
      </c>
      <c r="AH33" s="94">
        <f t="shared" ref="AH33:AH35" si="20">AVERAGE(B33:AF33)</f>
        <v>53.25</v>
      </c>
      <c r="AJ33" s="5" t="s">
        <v>47</v>
      </c>
    </row>
    <row r="34" spans="1:39" x14ac:dyDescent="0.2">
      <c r="A34" s="58" t="s">
        <v>13</v>
      </c>
      <c r="B34" s="11" t="str">
        <f>[30]Dezembro!$G$5</f>
        <v>*</v>
      </c>
      <c r="C34" s="11" t="str">
        <f>[30]Dezembro!$G$6</f>
        <v>*</v>
      </c>
      <c r="D34" s="11" t="str">
        <f>[30]Dezembro!$G$7</f>
        <v>*</v>
      </c>
      <c r="E34" s="11" t="str">
        <f>[30]Dezembro!$G$8</f>
        <v>*</v>
      </c>
      <c r="F34" s="11" t="str">
        <f>[30]Dezembro!$G$9</f>
        <v>*</v>
      </c>
      <c r="G34" s="11" t="str">
        <f>[30]Dezembro!$G$10</f>
        <v>*</v>
      </c>
      <c r="H34" s="11" t="str">
        <f>[30]Dezembro!$G$11</f>
        <v>*</v>
      </c>
      <c r="I34" s="11" t="str">
        <f>[30]Dezembro!$G$12</f>
        <v>*</v>
      </c>
      <c r="J34" s="11" t="str">
        <f>[30]Dezembro!$G$13</f>
        <v>*</v>
      </c>
      <c r="K34" s="11" t="str">
        <f>[30]Dezembro!$G$14</f>
        <v>*</v>
      </c>
      <c r="L34" s="11" t="str">
        <f>[30]Dezembro!$G$15</f>
        <v>*</v>
      </c>
      <c r="M34" s="11" t="str">
        <f>[30]Dezembro!$G$16</f>
        <v>*</v>
      </c>
      <c r="N34" s="11" t="str">
        <f>[30]Dezembro!$G$17</f>
        <v>*</v>
      </c>
      <c r="O34" s="11" t="str">
        <f>[30]Dezembro!$G$18</f>
        <v>*</v>
      </c>
      <c r="P34" s="11" t="str">
        <f>[30]Dezembro!$G$19</f>
        <v>*</v>
      </c>
      <c r="Q34" s="11" t="str">
        <f>[30]Dezembro!$G$20</f>
        <v>*</v>
      </c>
      <c r="R34" s="11" t="str">
        <f>[30]Dezembro!$G$21</f>
        <v>*</v>
      </c>
      <c r="S34" s="11" t="str">
        <f>[30]Dezembro!$G$22</f>
        <v>*</v>
      </c>
      <c r="T34" s="11" t="str">
        <f>[30]Dezembro!$G$23</f>
        <v>*</v>
      </c>
      <c r="U34" s="11" t="str">
        <f>[30]Dezembro!$G$24</f>
        <v>*</v>
      </c>
      <c r="V34" s="11" t="str">
        <f>[30]Dezembro!$G$25</f>
        <v>*</v>
      </c>
      <c r="W34" s="11" t="str">
        <f>[30]Dezembro!$G$26</f>
        <v>*</v>
      </c>
      <c r="X34" s="11" t="str">
        <f>[30]Dezembro!$G$27</f>
        <v>*</v>
      </c>
      <c r="Y34" s="11" t="str">
        <f>[30]Dezembro!$G$28</f>
        <v>*</v>
      </c>
      <c r="Z34" s="11" t="str">
        <f>[30]Dezembro!$G$29</f>
        <v>*</v>
      </c>
      <c r="AA34" s="11" t="str">
        <f>[30]Dezembro!$G$30</f>
        <v>*</v>
      </c>
      <c r="AB34" s="11" t="str">
        <f>[30]Dezembro!$G$31</f>
        <v>*</v>
      </c>
      <c r="AC34" s="11" t="str">
        <f>[30]Dezembro!$G$32</f>
        <v>*</v>
      </c>
      <c r="AD34" s="11" t="str">
        <f>[30]Dezembro!$G$33</f>
        <v>*</v>
      </c>
      <c r="AE34" s="11" t="str">
        <f>[30]Dezembro!$G$34</f>
        <v>*</v>
      </c>
      <c r="AF34" s="11" t="str">
        <f>[30]Dezembro!$G$35</f>
        <v>*</v>
      </c>
      <c r="AG34" s="15" t="s">
        <v>226</v>
      </c>
      <c r="AH34" s="94" t="s">
        <v>226</v>
      </c>
      <c r="AK34" t="s">
        <v>47</v>
      </c>
    </row>
    <row r="35" spans="1:39" x14ac:dyDescent="0.2">
      <c r="A35" s="58" t="s">
        <v>173</v>
      </c>
      <c r="B35" s="11">
        <f>[31]Dezembro!$G$5</f>
        <v>52</v>
      </c>
      <c r="C35" s="11">
        <f>[31]Dezembro!$G$6</f>
        <v>52</v>
      </c>
      <c r="D35" s="11">
        <f>[31]Dezembro!$G$7</f>
        <v>53</v>
      </c>
      <c r="E35" s="11">
        <f>[31]Dezembro!$G$8</f>
        <v>62</v>
      </c>
      <c r="F35" s="11">
        <f>[31]Dezembro!$G$9</f>
        <v>72</v>
      </c>
      <c r="G35" s="11">
        <f>[31]Dezembro!$G$10</f>
        <v>76</v>
      </c>
      <c r="H35" s="11">
        <f>[31]Dezembro!$G$11</f>
        <v>84</v>
      </c>
      <c r="I35" s="11">
        <f>[31]Dezembro!$G$12</f>
        <v>64</v>
      </c>
      <c r="J35" s="11">
        <f>[31]Dezembro!$G$13</f>
        <v>38</v>
      </c>
      <c r="K35" s="11">
        <f>[31]Dezembro!$G$14</f>
        <v>33</v>
      </c>
      <c r="L35" s="11">
        <f>[31]Dezembro!$G$15</f>
        <v>46</v>
      </c>
      <c r="M35" s="11">
        <f>[31]Dezembro!$G$16</f>
        <v>53</v>
      </c>
      <c r="N35" s="11">
        <f>[31]Dezembro!$G$17</f>
        <v>54</v>
      </c>
      <c r="O35" s="11">
        <f>[31]Dezembro!$G$18</f>
        <v>59</v>
      </c>
      <c r="P35" s="11">
        <f>[31]Dezembro!$G$19</f>
        <v>60</v>
      </c>
      <c r="Q35" s="11">
        <f>[31]Dezembro!$G$20</f>
        <v>59</v>
      </c>
      <c r="R35" s="11">
        <f>[31]Dezembro!$G$21</f>
        <v>56</v>
      </c>
      <c r="S35" s="11">
        <f>[31]Dezembro!$G$22</f>
        <v>47</v>
      </c>
      <c r="T35" s="11">
        <f>[31]Dezembro!$G$23</f>
        <v>51</v>
      </c>
      <c r="U35" s="11">
        <f>[31]Dezembro!$G$24</f>
        <v>45</v>
      </c>
      <c r="V35" s="11">
        <f>[31]Dezembro!$G$25</f>
        <v>59</v>
      </c>
      <c r="W35" s="11">
        <f>[31]Dezembro!$G$26</f>
        <v>65</v>
      </c>
      <c r="X35" s="11">
        <f>[31]Dezembro!$G$27</f>
        <v>63</v>
      </c>
      <c r="Y35" s="11">
        <f>[31]Dezembro!$G$28</f>
        <v>54</v>
      </c>
      <c r="Z35" s="11">
        <f>[31]Dezembro!$G$29</f>
        <v>47</v>
      </c>
      <c r="AA35" s="11">
        <f>[31]Dezembro!$G$30</f>
        <v>47</v>
      </c>
      <c r="AB35" s="11">
        <f>[31]Dezembro!$G$31</f>
        <v>50</v>
      </c>
      <c r="AC35" s="11">
        <f>[31]Dezembro!$G$32</f>
        <v>60</v>
      </c>
      <c r="AD35" s="11">
        <f>[31]Dezembro!$G$33</f>
        <v>67</v>
      </c>
      <c r="AE35" s="11">
        <f>[31]Dezembro!$G$34</f>
        <v>62</v>
      </c>
      <c r="AF35" s="11">
        <f>[31]Dezembro!$G$35</f>
        <v>66</v>
      </c>
      <c r="AG35" s="15">
        <f t="shared" si="19"/>
        <v>33</v>
      </c>
      <c r="AH35" s="94">
        <f t="shared" si="20"/>
        <v>56.645161290322584</v>
      </c>
      <c r="AM35" t="s">
        <v>47</v>
      </c>
    </row>
    <row r="36" spans="1:39" x14ac:dyDescent="0.2">
      <c r="A36" s="58" t="s">
        <v>144</v>
      </c>
      <c r="B36" s="11" t="str">
        <f>[32]Dezembro!$G$5</f>
        <v>*</v>
      </c>
      <c r="C36" s="11" t="str">
        <f>[32]Dezembro!$G$6</f>
        <v>*</v>
      </c>
      <c r="D36" s="11" t="str">
        <f>[32]Dezembro!$G$7</f>
        <v>*</v>
      </c>
      <c r="E36" s="11" t="str">
        <f>[32]Dezembro!$G$8</f>
        <v>*</v>
      </c>
      <c r="F36" s="11" t="str">
        <f>[32]Dezembro!$G$9</f>
        <v>*</v>
      </c>
      <c r="G36" s="11" t="str">
        <f>[32]Dezembro!$G$10</f>
        <v>*</v>
      </c>
      <c r="H36" s="11" t="str">
        <f>[32]Dezembro!$G$11</f>
        <v>*</v>
      </c>
      <c r="I36" s="11" t="str">
        <f>[32]Dezembro!$G$12</f>
        <v>*</v>
      </c>
      <c r="J36" s="11" t="str">
        <f>[32]Dezembro!$G$13</f>
        <v>*</v>
      </c>
      <c r="K36" s="11" t="str">
        <f>[32]Dezembro!$G$14</f>
        <v>*</v>
      </c>
      <c r="L36" s="11" t="str">
        <f>[32]Dezembro!$G$15</f>
        <v>*</v>
      </c>
      <c r="M36" s="11" t="str">
        <f>[32]Dezembro!$G$16</f>
        <v>*</v>
      </c>
      <c r="N36" s="11" t="str">
        <f>[32]Dezembro!$G$17</f>
        <v>*</v>
      </c>
      <c r="O36" s="11" t="str">
        <f>[32]Dezembro!$G$18</f>
        <v>*</v>
      </c>
      <c r="P36" s="11" t="str">
        <f>[32]Dezembro!$G$19</f>
        <v>*</v>
      </c>
      <c r="Q36" s="11" t="str">
        <f>[32]Dezembro!$G$20</f>
        <v>*</v>
      </c>
      <c r="R36" s="11" t="str">
        <f>[32]Dezembro!$G$21</f>
        <v>*</v>
      </c>
      <c r="S36" s="11" t="str">
        <f>[32]Dezembro!$G$22</f>
        <v>*</v>
      </c>
      <c r="T36" s="11" t="str">
        <f>[32]Dezembro!$G$23</f>
        <v>*</v>
      </c>
      <c r="U36" s="11" t="str">
        <f>[32]Dezembro!$G$24</f>
        <v>*</v>
      </c>
      <c r="V36" s="11" t="str">
        <f>[32]Dezembro!$G$25</f>
        <v>*</v>
      </c>
      <c r="W36" s="11" t="str">
        <f>[32]Dezembro!$G$26</f>
        <v>*</v>
      </c>
      <c r="X36" s="11" t="str">
        <f>[32]Dezembro!$G$27</f>
        <v>*</v>
      </c>
      <c r="Y36" s="11" t="str">
        <f>[32]Dezembro!$G$28</f>
        <v>*</v>
      </c>
      <c r="Z36" s="11" t="str">
        <f>[32]Dezembro!$G$29</f>
        <v>*</v>
      </c>
      <c r="AA36" s="11" t="str">
        <f>[32]Dezembro!$G$30</f>
        <v>*</v>
      </c>
      <c r="AB36" s="11" t="str">
        <f>[32]Dezembro!$G$31</f>
        <v>*</v>
      </c>
      <c r="AC36" s="11" t="str">
        <f>[32]Dezembro!$G$32</f>
        <v>*</v>
      </c>
      <c r="AD36" s="11" t="str">
        <f>[32]Dezembro!$G$33</f>
        <v>*</v>
      </c>
      <c r="AE36" s="11" t="str">
        <f>[32]Dezembro!$G$34</f>
        <v>*</v>
      </c>
      <c r="AF36" s="11" t="str">
        <f>[32]Dezembro!$G$35</f>
        <v>*</v>
      </c>
      <c r="AG36" s="15" t="s">
        <v>226</v>
      </c>
      <c r="AH36" s="94" t="s">
        <v>226</v>
      </c>
      <c r="AM36" t="s">
        <v>47</v>
      </c>
    </row>
    <row r="37" spans="1:39" x14ac:dyDescent="0.2">
      <c r="A37" s="58" t="s">
        <v>14</v>
      </c>
      <c r="B37" s="11" t="str">
        <f>[33]Dezembro!$G$5</f>
        <v>*</v>
      </c>
      <c r="C37" s="11" t="str">
        <f>[33]Dezembro!$G$6</f>
        <v>*</v>
      </c>
      <c r="D37" s="11" t="str">
        <f>[33]Dezembro!$G$7</f>
        <v>*</v>
      </c>
      <c r="E37" s="11" t="str">
        <f>[33]Dezembro!$G$8</f>
        <v>*</v>
      </c>
      <c r="F37" s="11" t="str">
        <f>[33]Dezembro!$G$9</f>
        <v>*</v>
      </c>
      <c r="G37" s="11" t="str">
        <f>[33]Dezembro!$G$10</f>
        <v>*</v>
      </c>
      <c r="H37" s="11" t="str">
        <f>[33]Dezembro!$G$11</f>
        <v>*</v>
      </c>
      <c r="I37" s="11" t="str">
        <f>[33]Dezembro!$G$12</f>
        <v>*</v>
      </c>
      <c r="J37" s="11" t="str">
        <f>[33]Dezembro!$G$13</f>
        <v>*</v>
      </c>
      <c r="K37" s="11" t="str">
        <f>[33]Dezembro!$G$14</f>
        <v>*</v>
      </c>
      <c r="L37" s="11" t="str">
        <f>[33]Dezembro!$G$15</f>
        <v>*</v>
      </c>
      <c r="M37" s="11" t="str">
        <f>[33]Dezembro!$G$16</f>
        <v>*</v>
      </c>
      <c r="N37" s="11" t="str">
        <f>[33]Dezembro!$G$17</f>
        <v>*</v>
      </c>
      <c r="O37" s="11" t="str">
        <f>[33]Dezembro!$G$18</f>
        <v>*</v>
      </c>
      <c r="P37" s="11" t="str">
        <f>[33]Dezembro!$G$19</f>
        <v>*</v>
      </c>
      <c r="Q37" s="11" t="str">
        <f>[33]Dezembro!$G$20</f>
        <v>*</v>
      </c>
      <c r="R37" s="11" t="str">
        <f>[33]Dezembro!$G$21</f>
        <v>*</v>
      </c>
      <c r="S37" s="11" t="str">
        <f>[33]Dezembro!$G$22</f>
        <v>*</v>
      </c>
      <c r="T37" s="11" t="str">
        <f>[33]Dezembro!$G$23</f>
        <v>*</v>
      </c>
      <c r="U37" s="11" t="str">
        <f>[33]Dezembro!$G$24</f>
        <v>*</v>
      </c>
      <c r="V37" s="11" t="str">
        <f>[33]Dezembro!$G$25</f>
        <v>*</v>
      </c>
      <c r="W37" s="11" t="str">
        <f>[33]Dezembro!$G$26</f>
        <v>*</v>
      </c>
      <c r="X37" s="11" t="str">
        <f>[33]Dezembro!$G$27</f>
        <v>*</v>
      </c>
      <c r="Y37" s="11" t="str">
        <f>[33]Dezembro!$G$28</f>
        <v>*</v>
      </c>
      <c r="Z37" s="11" t="str">
        <f>[33]Dezembro!$G$29</f>
        <v>*</v>
      </c>
      <c r="AA37" s="11" t="str">
        <f>[33]Dezembro!$G$30</f>
        <v>*</v>
      </c>
      <c r="AB37" s="11" t="str">
        <f>[33]Dezembro!$G$31</f>
        <v>*</v>
      </c>
      <c r="AC37" s="11" t="str">
        <f>[33]Dezembro!$G$32</f>
        <v>*</v>
      </c>
      <c r="AD37" s="11" t="str">
        <f>[33]Dezembro!$G$33</f>
        <v>*</v>
      </c>
      <c r="AE37" s="11" t="str">
        <f>[33]Dezembro!$G$34</f>
        <v>*</v>
      </c>
      <c r="AF37" s="11" t="str">
        <f>[33]Dezembro!$G$35</f>
        <v>*</v>
      </c>
      <c r="AG37" s="15" t="s">
        <v>226</v>
      </c>
      <c r="AH37" s="94" t="s">
        <v>226</v>
      </c>
      <c r="AM37" s="12" t="s">
        <v>47</v>
      </c>
    </row>
    <row r="38" spans="1:39" x14ac:dyDescent="0.2">
      <c r="A38" s="58" t="s">
        <v>174</v>
      </c>
      <c r="B38" s="11">
        <f>[34]Dezembro!$G$5</f>
        <v>65</v>
      </c>
      <c r="C38" s="11">
        <f>[34]Dezembro!$G$6</f>
        <v>67</v>
      </c>
      <c r="D38" s="11">
        <f>[34]Dezembro!$G$7</f>
        <v>82</v>
      </c>
      <c r="E38" s="11">
        <f>[34]Dezembro!$G$8</f>
        <v>64</v>
      </c>
      <c r="F38" s="11">
        <f>[34]Dezembro!$G$9</f>
        <v>74</v>
      </c>
      <c r="G38" s="11">
        <f>[34]Dezembro!$G$10</f>
        <v>79</v>
      </c>
      <c r="H38" s="11">
        <f>[34]Dezembro!$G$11</f>
        <v>67</v>
      </c>
      <c r="I38" s="11">
        <f>[34]Dezembro!$G$12</f>
        <v>67</v>
      </c>
      <c r="J38" s="11">
        <f>[34]Dezembro!$G$13</f>
        <v>61</v>
      </c>
      <c r="K38" s="11">
        <f>[34]Dezembro!$G$14</f>
        <v>74</v>
      </c>
      <c r="L38" s="11">
        <f>[34]Dezembro!$G$15</f>
        <v>65</v>
      </c>
      <c r="M38" s="11">
        <f>[34]Dezembro!$G$16</f>
        <v>71</v>
      </c>
      <c r="N38" s="11">
        <f>[34]Dezembro!$G$17</f>
        <v>72</v>
      </c>
      <c r="O38" s="11">
        <f>[34]Dezembro!$G$18</f>
        <v>71</v>
      </c>
      <c r="P38" s="11">
        <f>[34]Dezembro!$G$19</f>
        <v>82</v>
      </c>
      <c r="Q38" s="11">
        <f>[34]Dezembro!$G$20</f>
        <v>87</v>
      </c>
      <c r="R38" s="11">
        <f>[34]Dezembro!$G$21</f>
        <v>62</v>
      </c>
      <c r="S38" s="11">
        <f>[34]Dezembro!$G$22</f>
        <v>66</v>
      </c>
      <c r="T38" s="11">
        <f>[34]Dezembro!$G$23</f>
        <v>64</v>
      </c>
      <c r="U38" s="11">
        <f>[34]Dezembro!$G$24</f>
        <v>77</v>
      </c>
      <c r="V38" s="11">
        <f>[34]Dezembro!$G$25</f>
        <v>67</v>
      </c>
      <c r="W38" s="11">
        <f>[34]Dezembro!$G$26</f>
        <v>81</v>
      </c>
      <c r="X38" s="11">
        <f>[34]Dezembro!$G$27</f>
        <v>68</v>
      </c>
      <c r="Y38" s="11">
        <f>[34]Dezembro!$G$28</f>
        <v>69</v>
      </c>
      <c r="Z38" s="11">
        <f>[34]Dezembro!$G$29</f>
        <v>75</v>
      </c>
      <c r="AA38" s="11">
        <f>[34]Dezembro!$G$30</f>
        <v>77</v>
      </c>
      <c r="AB38" s="11">
        <f>[34]Dezembro!$G$31</f>
        <v>63</v>
      </c>
      <c r="AC38" s="11">
        <f>[34]Dezembro!$G$32</f>
        <v>71</v>
      </c>
      <c r="AD38" s="11">
        <f>[34]Dezembro!$G$33</f>
        <v>75</v>
      </c>
      <c r="AE38" s="11">
        <f>[34]Dezembro!$G$34</f>
        <v>70</v>
      </c>
      <c r="AF38" s="11">
        <f>[34]Dezembro!$G$35</f>
        <v>86</v>
      </c>
      <c r="AG38" s="15">
        <f t="shared" ref="AG38" si="21">MIN(B38:AF38)</f>
        <v>61</v>
      </c>
      <c r="AH38" s="94">
        <f t="shared" ref="AH38" si="22">AVERAGE(B38:AF38)</f>
        <v>71.58064516129032</v>
      </c>
      <c r="AJ38" t="s">
        <v>47</v>
      </c>
      <c r="AK38" t="s">
        <v>47</v>
      </c>
    </row>
    <row r="39" spans="1:39" x14ac:dyDescent="0.2">
      <c r="A39" s="58" t="s">
        <v>15</v>
      </c>
      <c r="B39" s="11">
        <f>[35]Dezembro!$G$5</f>
        <v>47</v>
      </c>
      <c r="C39" s="11">
        <f>[35]Dezembro!$G$6</f>
        <v>36</v>
      </c>
      <c r="D39" s="11">
        <f>[35]Dezembro!$G$7</f>
        <v>52</v>
      </c>
      <c r="E39" s="11">
        <f>[35]Dezembro!$G$8</f>
        <v>60</v>
      </c>
      <c r="F39" s="11">
        <f>[35]Dezembro!$G$9</f>
        <v>77</v>
      </c>
      <c r="G39" s="11">
        <f>[35]Dezembro!$G$10</f>
        <v>58</v>
      </c>
      <c r="H39" s="11">
        <f>[35]Dezembro!$G$11</f>
        <v>45</v>
      </c>
      <c r="I39" s="11">
        <f>[35]Dezembro!$G$12</f>
        <v>14</v>
      </c>
      <c r="J39" s="11">
        <f>[35]Dezembro!$G$13</f>
        <v>21</v>
      </c>
      <c r="K39" s="11">
        <f>[35]Dezembro!$G$14</f>
        <v>23</v>
      </c>
      <c r="L39" s="11">
        <f>[35]Dezembro!$G$15</f>
        <v>40</v>
      </c>
      <c r="M39" s="11">
        <f>[35]Dezembro!$G$16</f>
        <v>39</v>
      </c>
      <c r="N39" s="11">
        <f>[35]Dezembro!$G$17</f>
        <v>44</v>
      </c>
      <c r="O39" s="11">
        <f>[35]Dezembro!$G$18</f>
        <v>59</v>
      </c>
      <c r="P39" s="11">
        <f>[35]Dezembro!$G$19</f>
        <v>50</v>
      </c>
      <c r="Q39" s="11">
        <f>[35]Dezembro!$G$20</f>
        <v>57</v>
      </c>
      <c r="R39" s="11">
        <f>[35]Dezembro!$G$21</f>
        <v>56</v>
      </c>
      <c r="S39" s="11">
        <f>[35]Dezembro!$G$22</f>
        <v>46</v>
      </c>
      <c r="T39" s="11">
        <f>[35]Dezembro!$G$23</f>
        <v>38</v>
      </c>
      <c r="U39" s="11">
        <f>[35]Dezembro!$G$24</f>
        <v>41</v>
      </c>
      <c r="V39" s="11">
        <f>[35]Dezembro!$G$25</f>
        <v>66</v>
      </c>
      <c r="W39" s="11">
        <f>[35]Dezembro!$G$26</f>
        <v>51</v>
      </c>
      <c r="X39" s="11">
        <f>[35]Dezembro!$G$27</f>
        <v>47</v>
      </c>
      <c r="Y39" s="11">
        <f>[35]Dezembro!$G$28</f>
        <v>45</v>
      </c>
      <c r="Z39" s="11">
        <f>[35]Dezembro!$G$29</f>
        <v>40</v>
      </c>
      <c r="AA39" s="11">
        <f>[35]Dezembro!$G$30</f>
        <v>39</v>
      </c>
      <c r="AB39" s="11">
        <f>[35]Dezembro!$G$31</f>
        <v>42</v>
      </c>
      <c r="AC39" s="11">
        <f>[35]Dezembro!$G$32</f>
        <v>45</v>
      </c>
      <c r="AD39" s="11">
        <f>[35]Dezembro!$G$33</f>
        <v>58</v>
      </c>
      <c r="AE39" s="11">
        <f>[35]Dezembro!$G$34</f>
        <v>48</v>
      </c>
      <c r="AF39" s="11">
        <f>[35]Dezembro!$G$35</f>
        <v>63</v>
      </c>
      <c r="AG39" s="15">
        <f t="shared" ref="AG39:AG41" si="23">MIN(B39:AF39)</f>
        <v>14</v>
      </c>
      <c r="AH39" s="94">
        <f t="shared" ref="AH39:AH41" si="24">AVERAGE(B39:AF39)</f>
        <v>46.677419354838712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 t="str">
        <f>[36]Dezembro!$G$5</f>
        <v>*</v>
      </c>
      <c r="C40" s="11" t="str">
        <f>[36]Dezembro!$G$6</f>
        <v>*</v>
      </c>
      <c r="D40" s="11" t="str">
        <f>[36]Dezembro!$G$7</f>
        <v>*</v>
      </c>
      <c r="E40" s="11">
        <f>[36]Dezembro!$G$8</f>
        <v>43</v>
      </c>
      <c r="F40" s="11">
        <f>[36]Dezembro!$G$9</f>
        <v>78</v>
      </c>
      <c r="G40" s="11">
        <f>[36]Dezembro!$G$10</f>
        <v>41</v>
      </c>
      <c r="H40" s="11">
        <f>[36]Dezembro!$G$11</f>
        <v>34</v>
      </c>
      <c r="I40" s="11">
        <f>[36]Dezembro!$G$12</f>
        <v>53</v>
      </c>
      <c r="J40" s="11" t="str">
        <f>[36]Dezembro!$G$13</f>
        <v>*</v>
      </c>
      <c r="K40" s="11" t="str">
        <f>[36]Dezembro!$G$14</f>
        <v>*</v>
      </c>
      <c r="L40" s="11" t="str">
        <f>[36]Dezembro!$G$15</f>
        <v>*</v>
      </c>
      <c r="M40" s="11" t="str">
        <f>[36]Dezembro!$G$16</f>
        <v>*</v>
      </c>
      <c r="N40" s="11" t="str">
        <f>[36]Dezembro!$G$17</f>
        <v>*</v>
      </c>
      <c r="O40" s="11" t="str">
        <f>[36]Dezembro!$G$18</f>
        <v>*</v>
      </c>
      <c r="P40" s="11">
        <f>[36]Dezembro!$G$19</f>
        <v>43</v>
      </c>
      <c r="Q40" s="11">
        <f>[36]Dezembro!$G$20</f>
        <v>40</v>
      </c>
      <c r="R40" s="11">
        <f>[36]Dezembro!$G$21</f>
        <v>47</v>
      </c>
      <c r="S40" s="11">
        <f>[36]Dezembro!$G$22</f>
        <v>64</v>
      </c>
      <c r="T40" s="11" t="str">
        <f>[36]Dezembro!$G$23</f>
        <v>*</v>
      </c>
      <c r="U40" s="11" t="str">
        <f>[36]Dezembro!$G$24</f>
        <v>*</v>
      </c>
      <c r="V40" s="11" t="str">
        <f>[36]Dezembro!$G$25</f>
        <v>*</v>
      </c>
      <c r="W40" s="11" t="str">
        <f>[36]Dezembro!$G$26</f>
        <v>*</v>
      </c>
      <c r="X40" s="11">
        <f>[36]Dezembro!$G$27</f>
        <v>31</v>
      </c>
      <c r="Y40" s="11">
        <f>[36]Dezembro!$G$28</f>
        <v>28</v>
      </c>
      <c r="Z40" s="11">
        <f>[36]Dezembro!$G$29</f>
        <v>30</v>
      </c>
      <c r="AA40" s="11">
        <f>[36]Dezembro!$G$30</f>
        <v>47</v>
      </c>
      <c r="AB40" s="11" t="str">
        <f>[36]Dezembro!$G$31</f>
        <v>*</v>
      </c>
      <c r="AC40" s="11" t="str">
        <f>[36]Dezembro!$G$32</f>
        <v>*</v>
      </c>
      <c r="AD40" s="11" t="str">
        <f>[36]Dezembro!$G$33</f>
        <v>*</v>
      </c>
      <c r="AE40" s="11" t="str">
        <f>[36]Dezembro!$G$34</f>
        <v>*</v>
      </c>
      <c r="AF40" s="11" t="str">
        <f>[36]Dezembro!$G$35</f>
        <v>*</v>
      </c>
      <c r="AG40" s="15">
        <f t="shared" si="23"/>
        <v>28</v>
      </c>
      <c r="AH40" s="94">
        <f t="shared" si="24"/>
        <v>44.53846153846154</v>
      </c>
      <c r="AL40" t="s">
        <v>47</v>
      </c>
    </row>
    <row r="41" spans="1:39" x14ac:dyDescent="0.2">
      <c r="A41" s="58" t="s">
        <v>175</v>
      </c>
      <c r="B41" s="11">
        <f>[37]Dezembro!$G$5</f>
        <v>35</v>
      </c>
      <c r="C41" s="11">
        <f>[37]Dezembro!$G$6</f>
        <v>30</v>
      </c>
      <c r="D41" s="11">
        <f>[37]Dezembro!$G$7</f>
        <v>54</v>
      </c>
      <c r="E41" s="11">
        <f>[37]Dezembro!$G$8</f>
        <v>47</v>
      </c>
      <c r="F41" s="11">
        <f>[37]Dezembro!$G$9</f>
        <v>62</v>
      </c>
      <c r="G41" s="11">
        <f>[37]Dezembro!$G$10</f>
        <v>49</v>
      </c>
      <c r="H41" s="11">
        <f>[37]Dezembro!$G$11</f>
        <v>52</v>
      </c>
      <c r="I41" s="11">
        <f>[37]Dezembro!$G$12</f>
        <v>43</v>
      </c>
      <c r="J41" s="11">
        <f>[37]Dezembro!$G$13</f>
        <v>27</v>
      </c>
      <c r="K41" s="11">
        <f>[37]Dezembro!$G$14</f>
        <v>26</v>
      </c>
      <c r="L41" s="11">
        <f>[37]Dezembro!$G$15</f>
        <v>40</v>
      </c>
      <c r="M41" s="11">
        <f>[37]Dezembro!$G$16</f>
        <v>37</v>
      </c>
      <c r="N41" s="11">
        <f>[37]Dezembro!$G$17</f>
        <v>47</v>
      </c>
      <c r="O41" s="11">
        <f>[37]Dezembro!$G$18</f>
        <v>64</v>
      </c>
      <c r="P41" s="11">
        <f>[37]Dezembro!$E$19</f>
        <v>74.208333333333329</v>
      </c>
      <c r="Q41" s="11">
        <f>[37]Dezembro!$G$20</f>
        <v>40</v>
      </c>
      <c r="R41" s="11">
        <f>[37]Dezembro!$G$21</f>
        <v>40</v>
      </c>
      <c r="S41" s="11">
        <f>[37]Dezembro!$G$22</f>
        <v>43</v>
      </c>
      <c r="T41" s="11">
        <f>[37]Dezembro!$G$23</f>
        <v>37</v>
      </c>
      <c r="U41" s="11">
        <f>[37]Dezembro!$G$24</f>
        <v>32</v>
      </c>
      <c r="V41" s="11">
        <f>[37]Dezembro!$G$25</f>
        <v>49</v>
      </c>
      <c r="W41" s="11">
        <f>[37]Dezembro!$G$26</f>
        <v>48</v>
      </c>
      <c r="X41" s="11">
        <f>[37]Dezembro!$G$27</f>
        <v>56</v>
      </c>
      <c r="Y41" s="11">
        <f>[37]Dezembro!$G$28</f>
        <v>40</v>
      </c>
      <c r="Z41" s="11">
        <f>[37]Dezembro!$G$29</f>
        <v>32</v>
      </c>
      <c r="AA41" s="11">
        <f>[37]Dezembro!$G$30</f>
        <v>38</v>
      </c>
      <c r="AB41" s="11">
        <f>[37]Dezembro!$G$31</f>
        <v>46</v>
      </c>
      <c r="AC41" s="11">
        <f>[37]Dezembro!$G$32</f>
        <v>44</v>
      </c>
      <c r="AD41" s="11">
        <f>[37]Dezembro!$G$33</f>
        <v>57</v>
      </c>
      <c r="AE41" s="11">
        <f>[37]Dezembro!$G$34</f>
        <v>40</v>
      </c>
      <c r="AF41" s="11">
        <f>[37]Dezembro!$G$35</f>
        <v>52</v>
      </c>
      <c r="AG41" s="15">
        <f t="shared" si="23"/>
        <v>26</v>
      </c>
      <c r="AH41" s="94">
        <f t="shared" si="24"/>
        <v>44.555107526881727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[38]Dezembro!$G$5</f>
        <v>45</v>
      </c>
      <c r="C42" s="11">
        <f>[38]Dezembro!$G$6</f>
        <v>35</v>
      </c>
      <c r="D42" s="11">
        <f>[38]Dezembro!$G$7</f>
        <v>46</v>
      </c>
      <c r="E42" s="11">
        <f>[38]Dezembro!$G$8</f>
        <v>53</v>
      </c>
      <c r="F42" s="11">
        <f>[38]Dezembro!$G$9</f>
        <v>63</v>
      </c>
      <c r="G42" s="11">
        <f>[38]Dezembro!$G$10</f>
        <v>69</v>
      </c>
      <c r="H42" s="11">
        <f>[38]Dezembro!$G$11</f>
        <v>78</v>
      </c>
      <c r="I42" s="11">
        <f>[38]Dezembro!$G$12</f>
        <v>40</v>
      </c>
      <c r="J42" s="11">
        <f>[38]Dezembro!$G$13</f>
        <v>22</v>
      </c>
      <c r="K42" s="11">
        <f>[38]Dezembro!$G$14</f>
        <v>25</v>
      </c>
      <c r="L42" s="11">
        <f>[38]Dezembro!$G$15</f>
        <v>33</v>
      </c>
      <c r="M42" s="11">
        <f>[38]Dezembro!$G$16</f>
        <v>39</v>
      </c>
      <c r="N42" s="11">
        <f>[38]Dezembro!$G$17</f>
        <v>47</v>
      </c>
      <c r="O42" s="11">
        <f>[38]Dezembro!$G$18</f>
        <v>67</v>
      </c>
      <c r="P42" s="11">
        <f>[38]Dezembro!$G$19</f>
        <v>51</v>
      </c>
      <c r="Q42" s="11">
        <f>[38]Dezembro!$G$20</f>
        <v>53</v>
      </c>
      <c r="R42" s="11">
        <f>[38]Dezembro!$G$21</f>
        <v>60</v>
      </c>
      <c r="S42" s="11">
        <f>[38]Dezembro!$G$22</f>
        <v>47</v>
      </c>
      <c r="T42" s="11">
        <f>[38]Dezembro!$G$23</f>
        <v>44</v>
      </c>
      <c r="U42" s="11">
        <f>[38]Dezembro!$G$24</f>
        <v>44</v>
      </c>
      <c r="V42" s="11">
        <f>[38]Dezembro!$G$25</f>
        <v>58</v>
      </c>
      <c r="W42" s="11">
        <f>[38]Dezembro!$G$26</f>
        <v>43</v>
      </c>
      <c r="X42" s="11">
        <f>[38]Dezembro!$G$27</f>
        <v>45</v>
      </c>
      <c r="Y42" s="11">
        <f>[38]Dezembro!$G$28</f>
        <v>44</v>
      </c>
      <c r="Z42" s="11">
        <f>[38]Dezembro!$G$29</f>
        <v>35</v>
      </c>
      <c r="AA42" s="11">
        <f>[38]Dezembro!$G$30</f>
        <v>33</v>
      </c>
      <c r="AB42" s="11">
        <f>[38]Dezembro!$G$31</f>
        <v>41</v>
      </c>
      <c r="AC42" s="11">
        <f>[38]Dezembro!$G$32</f>
        <v>46</v>
      </c>
      <c r="AD42" s="11">
        <f>[38]Dezembro!$G$33</f>
        <v>54</v>
      </c>
      <c r="AE42" s="11">
        <f>[38]Dezembro!$G$34</f>
        <v>48</v>
      </c>
      <c r="AF42" s="11">
        <f>[38]Dezembro!$G$35</f>
        <v>55</v>
      </c>
      <c r="AG42" s="15">
        <f t="shared" ref="AG42:AG43" si="25">MIN(B42:AF42)</f>
        <v>22</v>
      </c>
      <c r="AH42" s="94">
        <f t="shared" ref="AH42:AH43" si="26">AVERAGE(B42:AF42)</f>
        <v>47.193548387096776</v>
      </c>
    </row>
    <row r="43" spans="1:39" x14ac:dyDescent="0.2">
      <c r="A43" s="58" t="s">
        <v>157</v>
      </c>
      <c r="B43" s="11">
        <f>[39]Dezembro!$G$5</f>
        <v>33</v>
      </c>
      <c r="C43" s="11">
        <f>[39]Dezembro!$G$6</f>
        <v>38</v>
      </c>
      <c r="D43" s="11">
        <f>[39]Dezembro!$G$7</f>
        <v>60</v>
      </c>
      <c r="E43" s="11">
        <f>[39]Dezembro!$G$8</f>
        <v>44</v>
      </c>
      <c r="F43" s="11">
        <f>[39]Dezembro!$G$9</f>
        <v>57</v>
      </c>
      <c r="G43" s="11">
        <f>[39]Dezembro!$G$10</f>
        <v>56</v>
      </c>
      <c r="H43" s="11">
        <f>[39]Dezembro!$G$11</f>
        <v>64</v>
      </c>
      <c r="I43" s="11">
        <f>[39]Dezembro!$G$12</f>
        <v>41</v>
      </c>
      <c r="J43" s="11">
        <f>[39]Dezembro!$G$13</f>
        <v>29</v>
      </c>
      <c r="K43" s="11">
        <f>[39]Dezembro!$G$14</f>
        <v>32</v>
      </c>
      <c r="L43" s="11">
        <f>[39]Dezembro!$G$15</f>
        <v>43</v>
      </c>
      <c r="M43" s="11">
        <f>[39]Dezembro!$G$16</f>
        <v>43</v>
      </c>
      <c r="N43" s="11">
        <f>[39]Dezembro!$G$17</f>
        <v>42</v>
      </c>
      <c r="O43" s="11">
        <f>[39]Dezembro!$G$18</f>
        <v>64</v>
      </c>
      <c r="P43" s="11">
        <f>[39]Dezembro!$G$19</f>
        <v>45</v>
      </c>
      <c r="Q43" s="11">
        <f>[39]Dezembro!$G$20</f>
        <v>38</v>
      </c>
      <c r="R43" s="11">
        <f>[39]Dezembro!$G$21</f>
        <v>45</v>
      </c>
      <c r="S43" s="11">
        <f>[39]Dezembro!$G$22</f>
        <v>38</v>
      </c>
      <c r="T43" s="11">
        <f>[39]Dezembro!$G$23</f>
        <v>39</v>
      </c>
      <c r="U43" s="11">
        <f>[39]Dezembro!$G$24</f>
        <v>41</v>
      </c>
      <c r="V43" s="11">
        <f>[39]Dezembro!$G$25</f>
        <v>46</v>
      </c>
      <c r="W43" s="11">
        <f>[39]Dezembro!$G$26</f>
        <v>55</v>
      </c>
      <c r="X43" s="11">
        <f>[39]Dezembro!$G$27</f>
        <v>47</v>
      </c>
      <c r="Y43" s="11">
        <f>[39]Dezembro!$G$28</f>
        <v>47</v>
      </c>
      <c r="Z43" s="11">
        <f>[39]Dezembro!$G$29</f>
        <v>35</v>
      </c>
      <c r="AA43" s="11">
        <f>[39]Dezembro!$G$30</f>
        <v>43</v>
      </c>
      <c r="AB43" s="11">
        <f>[39]Dezembro!$G$31</f>
        <v>51</v>
      </c>
      <c r="AC43" s="11">
        <f>[39]Dezembro!$G$32</f>
        <v>49</v>
      </c>
      <c r="AD43" s="11">
        <f>[39]Dezembro!$G$33</f>
        <v>47</v>
      </c>
      <c r="AE43" s="11">
        <f>[39]Dezembro!$G$34</f>
        <v>49</v>
      </c>
      <c r="AF43" s="11">
        <f>[39]Dezembro!$G$35</f>
        <v>67</v>
      </c>
      <c r="AG43" s="15">
        <f t="shared" si="25"/>
        <v>29</v>
      </c>
      <c r="AH43" s="94">
        <f t="shared" si="26"/>
        <v>46.064516129032256</v>
      </c>
      <c r="AJ43" t="s">
        <v>47</v>
      </c>
      <c r="AL43" t="s">
        <v>47</v>
      </c>
      <c r="AM43" t="s">
        <v>47</v>
      </c>
    </row>
    <row r="44" spans="1:39" x14ac:dyDescent="0.2">
      <c r="A44" s="58" t="s">
        <v>18</v>
      </c>
      <c r="B44" s="11">
        <f>[40]Dezembro!$G$5</f>
        <v>41</v>
      </c>
      <c r="C44" s="11">
        <f>[40]Dezembro!$G$6</f>
        <v>33</v>
      </c>
      <c r="D44" s="11">
        <f>[40]Dezembro!$G$7</f>
        <v>33</v>
      </c>
      <c r="E44" s="11">
        <f>[40]Dezembro!$G$8</f>
        <v>41</v>
      </c>
      <c r="F44" s="11">
        <f>[40]Dezembro!$G$9</f>
        <v>71</v>
      </c>
      <c r="G44" s="11">
        <f>[40]Dezembro!$G$10</f>
        <v>62</v>
      </c>
      <c r="H44" s="11">
        <f>[40]Dezembro!$G$11</f>
        <v>51</v>
      </c>
      <c r="I44" s="11">
        <f>[40]Dezembro!$G$12</f>
        <v>43</v>
      </c>
      <c r="J44" s="11">
        <f>[40]Dezembro!$G$13</f>
        <v>30</v>
      </c>
      <c r="K44" s="11">
        <f>[40]Dezembro!$G$14</f>
        <v>34</v>
      </c>
      <c r="L44" s="11">
        <f>[40]Dezembro!$G$15</f>
        <v>39</v>
      </c>
      <c r="M44" s="11">
        <f>[40]Dezembro!$G$16</f>
        <v>49</v>
      </c>
      <c r="N44" s="11">
        <f>[40]Dezembro!$G$17</f>
        <v>40</v>
      </c>
      <c r="O44" s="11">
        <f>[40]Dezembro!$G$18</f>
        <v>54</v>
      </c>
      <c r="P44" s="11" t="str">
        <f>[40]Dezembro!$G$19</f>
        <v>*</v>
      </c>
      <c r="Q44" s="11">
        <f>[40]Dezembro!$G$20</f>
        <v>38</v>
      </c>
      <c r="R44" s="11">
        <f>[40]Dezembro!$G$21</f>
        <v>70</v>
      </c>
      <c r="S44" s="11">
        <f>[40]Dezembro!$G$22</f>
        <v>36</v>
      </c>
      <c r="T44" s="11">
        <f>[40]Dezembro!$G$23</f>
        <v>69</v>
      </c>
      <c r="U44" s="11">
        <f>[40]Dezembro!$G$24</f>
        <v>30</v>
      </c>
      <c r="V44" s="11">
        <f>[40]Dezembro!$G$25</f>
        <v>63</v>
      </c>
      <c r="W44" s="11">
        <f>[40]Dezembro!$G$26</f>
        <v>52</v>
      </c>
      <c r="X44" s="11" t="str">
        <f>[40]Dezembro!$G$27</f>
        <v>*</v>
      </c>
      <c r="Y44" s="11" t="str">
        <f>[40]Dezembro!$G$28</f>
        <v>*</v>
      </c>
      <c r="Z44" s="11">
        <f>[40]Dezembro!$G$29</f>
        <v>37</v>
      </c>
      <c r="AA44" s="11">
        <f>[40]Dezembro!$G$30</f>
        <v>33</v>
      </c>
      <c r="AB44" s="11">
        <f>[40]Dezembro!$G$31</f>
        <v>58</v>
      </c>
      <c r="AC44" s="11">
        <f>[40]Dezembro!$G$32</f>
        <v>50</v>
      </c>
      <c r="AD44" s="11">
        <f>[40]Dezembro!$G$33</f>
        <v>53</v>
      </c>
      <c r="AE44" s="11">
        <f>[40]Dezembro!$G$34</f>
        <v>57</v>
      </c>
      <c r="AF44" s="11">
        <f>[40]Dezembro!$G$35</f>
        <v>63</v>
      </c>
      <c r="AG44" s="15">
        <f>MIN(B44:AF44)</f>
        <v>30</v>
      </c>
      <c r="AH44" s="94">
        <f t="shared" ref="AH44" si="27">AVERAGE(B44:AF44)</f>
        <v>47.5</v>
      </c>
    </row>
    <row r="45" spans="1:39" x14ac:dyDescent="0.2">
      <c r="A45" s="58" t="s">
        <v>162</v>
      </c>
      <c r="B45" s="11" t="str">
        <f>[41]Dezembro!$G$5</f>
        <v>*</v>
      </c>
      <c r="C45" s="11" t="str">
        <f>[41]Dezembro!$G$6</f>
        <v>*</v>
      </c>
      <c r="D45" s="11" t="str">
        <f>[41]Dezembro!$G$7</f>
        <v>*</v>
      </c>
      <c r="E45" s="11" t="str">
        <f>[41]Dezembro!$G$8</f>
        <v>*</v>
      </c>
      <c r="F45" s="11" t="str">
        <f>[41]Dezembro!$G$9</f>
        <v>*</v>
      </c>
      <c r="G45" s="11" t="str">
        <f>[41]Dezembro!$G$10</f>
        <v>*</v>
      </c>
      <c r="H45" s="11" t="str">
        <f>[41]Dezembro!$G$11</f>
        <v>*</v>
      </c>
      <c r="I45" s="11" t="str">
        <f>[41]Dezembro!$G$12</f>
        <v>*</v>
      </c>
      <c r="J45" s="11" t="str">
        <f>[41]Dezembro!$G$13</f>
        <v>*</v>
      </c>
      <c r="K45" s="11" t="str">
        <f>[41]Dezembro!$G$14</f>
        <v>*</v>
      </c>
      <c r="L45" s="11" t="str">
        <f>[41]Dezembro!$G$15</f>
        <v>*</v>
      </c>
      <c r="M45" s="11" t="str">
        <f>[41]Dezembro!$G$16</f>
        <v>*</v>
      </c>
      <c r="N45" s="11" t="str">
        <f>[41]Dezembro!$G$17</f>
        <v>*</v>
      </c>
      <c r="O45" s="11" t="str">
        <f>[41]Dezembro!$G$18</f>
        <v>*</v>
      </c>
      <c r="P45" s="11" t="str">
        <f>[41]Dezembro!$G$19</f>
        <v>*</v>
      </c>
      <c r="Q45" s="11" t="str">
        <f>[41]Dezembro!$G$20</f>
        <v>*</v>
      </c>
      <c r="R45" s="11" t="str">
        <f>[41]Dezembro!$G$21</f>
        <v>*</v>
      </c>
      <c r="S45" s="11" t="str">
        <f>[41]Dezembro!$G$22</f>
        <v>*</v>
      </c>
      <c r="T45" s="11" t="str">
        <f>[41]Dezembro!$G$23</f>
        <v>*</v>
      </c>
      <c r="U45" s="11" t="str">
        <f>[41]Dezembro!$G$24</f>
        <v>*</v>
      </c>
      <c r="V45" s="11" t="str">
        <f>[41]Dezembro!$G$25</f>
        <v>*</v>
      </c>
      <c r="W45" s="11" t="str">
        <f>[41]Dezembro!$G$26</f>
        <v>*</v>
      </c>
      <c r="X45" s="11" t="str">
        <f>[41]Dezembro!$G$27</f>
        <v>*</v>
      </c>
      <c r="Y45" s="11" t="str">
        <f>[41]Dezembro!$G$28</f>
        <v>*</v>
      </c>
      <c r="Z45" s="11" t="str">
        <f>[41]Dezembro!$G$29</f>
        <v>*</v>
      </c>
      <c r="AA45" s="11" t="str">
        <f>[41]Dezembro!$G$30</f>
        <v>*</v>
      </c>
      <c r="AB45" s="11" t="str">
        <f>[41]Dezembro!$G$31</f>
        <v>*</v>
      </c>
      <c r="AC45" s="11" t="str">
        <f>[41]Dezembro!$G$32</f>
        <v>*</v>
      </c>
      <c r="AD45" s="11" t="str">
        <f>[41]Dezembro!$G$33</f>
        <v>*</v>
      </c>
      <c r="AE45" s="11" t="str">
        <f>[41]Dezembro!$G$34</f>
        <v>*</v>
      </c>
      <c r="AF45" s="11" t="str">
        <f>[41]Dezembro!$G$35</f>
        <v>*</v>
      </c>
      <c r="AG45" s="15" t="s">
        <v>226</v>
      </c>
      <c r="AH45" s="94" t="s">
        <v>226</v>
      </c>
      <c r="AJ45" s="12" t="s">
        <v>47</v>
      </c>
      <c r="AL45" t="s">
        <v>47</v>
      </c>
    </row>
    <row r="46" spans="1:39" x14ac:dyDescent="0.2">
      <c r="A46" s="58" t="s">
        <v>19</v>
      </c>
      <c r="B46" s="11">
        <f>[42]Dezembro!$G$5</f>
        <v>50</v>
      </c>
      <c r="C46" s="11">
        <f>[42]Dezembro!$G$6</f>
        <v>49</v>
      </c>
      <c r="D46" s="11">
        <f>[42]Dezembro!$G$7</f>
        <v>73</v>
      </c>
      <c r="E46" s="11">
        <f>[42]Dezembro!$G$8</f>
        <v>87</v>
      </c>
      <c r="F46" s="11">
        <f>[42]Dezembro!$G$9</f>
        <v>95</v>
      </c>
      <c r="G46" s="11">
        <f>[42]Dezembro!$G$10</f>
        <v>64</v>
      </c>
      <c r="H46" s="11">
        <f>[42]Dezembro!$G$11</f>
        <v>41</v>
      </c>
      <c r="I46" s="11">
        <f>[42]Dezembro!$G$12</f>
        <v>21</v>
      </c>
      <c r="J46" s="11">
        <f>[42]Dezembro!$G$13</f>
        <v>22</v>
      </c>
      <c r="K46" s="11">
        <f>[42]Dezembro!$G$14</f>
        <v>25</v>
      </c>
      <c r="L46" s="11">
        <f>[42]Dezembro!$G$15</f>
        <v>39</v>
      </c>
      <c r="M46" s="11">
        <f>[42]Dezembro!$G$16</f>
        <v>35</v>
      </c>
      <c r="N46" s="11">
        <f>[42]Dezembro!$G$17</f>
        <v>40</v>
      </c>
      <c r="O46" s="11">
        <f>[42]Dezembro!$G$18</f>
        <v>58</v>
      </c>
      <c r="P46" s="11">
        <f>[42]Dezembro!$G$19</f>
        <v>43</v>
      </c>
      <c r="Q46" s="11">
        <f>[42]Dezembro!$G$20</f>
        <v>70</v>
      </c>
      <c r="R46" s="11">
        <f>[42]Dezembro!$G$21</f>
        <v>71</v>
      </c>
      <c r="S46" s="11">
        <f>[42]Dezembro!$G$22</f>
        <v>44</v>
      </c>
      <c r="T46" s="11">
        <f>[42]Dezembro!$G$23</f>
        <v>42</v>
      </c>
      <c r="U46" s="11">
        <f>[42]Dezembro!$G$24</f>
        <v>51</v>
      </c>
      <c r="V46" s="11">
        <f>[42]Dezembro!$G$25</f>
        <v>75</v>
      </c>
      <c r="W46" s="11">
        <f>[42]Dezembro!$G$26</f>
        <v>33</v>
      </c>
      <c r="X46" s="11">
        <f>[42]Dezembro!$G$27</f>
        <v>41</v>
      </c>
      <c r="Y46" s="11">
        <f>[42]Dezembro!$G$28</f>
        <v>46</v>
      </c>
      <c r="Z46" s="11">
        <f>[42]Dezembro!$G$29</f>
        <v>42</v>
      </c>
      <c r="AA46" s="11">
        <f>[42]Dezembro!$G$30</f>
        <v>36</v>
      </c>
      <c r="AB46" s="11">
        <f>[42]Dezembro!$G$31</f>
        <v>33</v>
      </c>
      <c r="AC46" s="11">
        <f>[42]Dezembro!$G$32</f>
        <v>60</v>
      </c>
      <c r="AD46" s="11">
        <f>[42]Dezembro!$G$33</f>
        <v>60</v>
      </c>
      <c r="AE46" s="11">
        <f>[42]Dezembro!$G$34</f>
        <v>49</v>
      </c>
      <c r="AF46" s="11">
        <f>[42]Dezembro!$G$35</f>
        <v>72</v>
      </c>
      <c r="AG46" s="15">
        <f t="shared" ref="AG46:AG47" si="28">MIN(B46:AF46)</f>
        <v>21</v>
      </c>
      <c r="AH46" s="94">
        <f t="shared" ref="AH46" si="29">AVERAGE(B46:AF46)</f>
        <v>50.548387096774192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[43]Dezembro!$G$5</f>
        <v>33</v>
      </c>
      <c r="C47" s="11">
        <f>[43]Dezembro!$G$6</f>
        <v>32</v>
      </c>
      <c r="D47" s="11">
        <f>[43]Dezembro!$G$7</f>
        <v>33</v>
      </c>
      <c r="E47" s="11">
        <f>[43]Dezembro!$G$8</f>
        <v>43</v>
      </c>
      <c r="F47" s="11">
        <f>[43]Dezembro!$G$9</f>
        <v>75</v>
      </c>
      <c r="G47" s="11">
        <f>[43]Dezembro!$G$10</f>
        <v>63</v>
      </c>
      <c r="H47" s="11">
        <f>[43]Dezembro!$G$11</f>
        <v>75</v>
      </c>
      <c r="I47" s="11">
        <f>[43]Dezembro!$G$12</f>
        <v>45</v>
      </c>
      <c r="J47" s="11">
        <f>[43]Dezembro!$G$13</f>
        <v>24</v>
      </c>
      <c r="K47" s="11">
        <f>[43]Dezembro!$G$14</f>
        <v>23</v>
      </c>
      <c r="L47" s="11">
        <f>[43]Dezembro!$G$15</f>
        <v>36</v>
      </c>
      <c r="M47" s="11">
        <f>[43]Dezembro!$G$16</f>
        <v>39</v>
      </c>
      <c r="N47" s="11">
        <f>[43]Dezembro!$G$17</f>
        <v>44</v>
      </c>
      <c r="O47" s="11">
        <f>[43]Dezembro!$G$18</f>
        <v>58</v>
      </c>
      <c r="P47" s="11">
        <f>[43]Dezembro!$G$19</f>
        <v>50</v>
      </c>
      <c r="Q47" s="11">
        <f>[43]Dezembro!$G$20</f>
        <v>48</v>
      </c>
      <c r="R47" s="11">
        <f>[43]Dezembro!$G$21</f>
        <v>45</v>
      </c>
      <c r="S47" s="11">
        <f>[43]Dezembro!$G$22</f>
        <v>40</v>
      </c>
      <c r="T47" s="11">
        <f>[43]Dezembro!$G$23</f>
        <v>36</v>
      </c>
      <c r="U47" s="11">
        <f>[43]Dezembro!$G$24</f>
        <v>36</v>
      </c>
      <c r="V47" s="11">
        <f>[43]Dezembro!$G$25</f>
        <v>49</v>
      </c>
      <c r="W47" s="11">
        <f>[43]Dezembro!$G$26</f>
        <v>57</v>
      </c>
      <c r="X47" s="11">
        <f>[43]Dezembro!$G$27</f>
        <v>45</v>
      </c>
      <c r="Y47" s="11">
        <f>[43]Dezembro!$G$28</f>
        <v>45</v>
      </c>
      <c r="Z47" s="11">
        <f>[43]Dezembro!$G$29</f>
        <v>37</v>
      </c>
      <c r="AA47" s="11">
        <f>[43]Dezembro!$G$30</f>
        <v>37</v>
      </c>
      <c r="AB47" s="11">
        <f>[43]Dezembro!$G$31</f>
        <v>48</v>
      </c>
      <c r="AC47" s="11">
        <f>[43]Dezembro!$G$32</f>
        <v>40</v>
      </c>
      <c r="AD47" s="11">
        <f>[43]Dezembro!$G$33</f>
        <v>48</v>
      </c>
      <c r="AE47" s="11">
        <f>[43]Dezembro!$G$34</f>
        <v>50</v>
      </c>
      <c r="AF47" s="11">
        <f>[43]Dezembro!$G$35</f>
        <v>57</v>
      </c>
      <c r="AG47" s="15">
        <f t="shared" si="28"/>
        <v>23</v>
      </c>
      <c r="AH47" s="94">
        <f>AVERAGE(B47:AF47)</f>
        <v>44.87096774193548</v>
      </c>
      <c r="AL47" t="s">
        <v>47</v>
      </c>
    </row>
    <row r="48" spans="1:39" x14ac:dyDescent="0.2">
      <c r="A48" s="58" t="s">
        <v>44</v>
      </c>
      <c r="B48" s="11" t="str">
        <f>[44]Dezembro!$G$5</f>
        <v>*</v>
      </c>
      <c r="C48" s="11" t="str">
        <f>[44]Dezembro!$G$6</f>
        <v>*</v>
      </c>
      <c r="D48" s="11" t="str">
        <f>[44]Dezembro!$G$7</f>
        <v>*</v>
      </c>
      <c r="E48" s="11" t="str">
        <f>[44]Dezembro!$G$8</f>
        <v>*</v>
      </c>
      <c r="F48" s="11" t="str">
        <f>[44]Dezembro!$G$9</f>
        <v>*</v>
      </c>
      <c r="G48" s="11" t="str">
        <f>[44]Dezembro!$G$10</f>
        <v>*</v>
      </c>
      <c r="H48" s="11" t="str">
        <f>[44]Dezembro!$G$11</f>
        <v>*</v>
      </c>
      <c r="I48" s="11" t="str">
        <f>[44]Dezembro!$G$12</f>
        <v>*</v>
      </c>
      <c r="J48" s="11" t="str">
        <f>[44]Dezembro!$G$13</f>
        <v>*</v>
      </c>
      <c r="K48" s="11" t="str">
        <f>[44]Dezembro!$G$14</f>
        <v>*</v>
      </c>
      <c r="L48" s="11" t="str">
        <f>[44]Dezembro!$G$15</f>
        <v>*</v>
      </c>
      <c r="M48" s="11" t="str">
        <f>[44]Dezembro!$G$16</f>
        <v>*</v>
      </c>
      <c r="N48" s="11" t="str">
        <f>[44]Dezembro!$G$17</f>
        <v>*</v>
      </c>
      <c r="O48" s="11" t="str">
        <f>[44]Dezembro!$G$18</f>
        <v>*</v>
      </c>
      <c r="P48" s="11" t="str">
        <f>[44]Dezembro!$G$19</f>
        <v>*</v>
      </c>
      <c r="Q48" s="11" t="str">
        <f>[44]Dezembro!$G$20</f>
        <v>*</v>
      </c>
      <c r="R48" s="11" t="str">
        <f>[44]Dezembro!$G$21</f>
        <v>*</v>
      </c>
      <c r="S48" s="11" t="str">
        <f>[44]Dezembro!$G$22</f>
        <v>*</v>
      </c>
      <c r="T48" s="11" t="str">
        <f>[44]Dezembro!$G$23</f>
        <v>*</v>
      </c>
      <c r="U48" s="11" t="str">
        <f>[44]Dezembro!$G$24</f>
        <v>*</v>
      </c>
      <c r="V48" s="11" t="str">
        <f>[44]Dezembro!$G$25</f>
        <v>*</v>
      </c>
      <c r="W48" s="11" t="str">
        <f>[44]Dezembro!$G$26</f>
        <v>*</v>
      </c>
      <c r="X48" s="11" t="str">
        <f>[44]Dezembro!$G$27</f>
        <v>*</v>
      </c>
      <c r="Y48" s="11" t="str">
        <f>[44]Dezembro!$G$28</f>
        <v>*</v>
      </c>
      <c r="Z48" s="11" t="str">
        <f>[44]Dezembro!$G$29</f>
        <v>*</v>
      </c>
      <c r="AA48" s="11" t="str">
        <f>[44]Dezembro!$G$30</f>
        <v>*</v>
      </c>
      <c r="AB48" s="11" t="str">
        <f>[44]Dezembro!$G$31</f>
        <v>*</v>
      </c>
      <c r="AC48" s="11" t="str">
        <f>[44]Dezembro!$G$32</f>
        <v>*</v>
      </c>
      <c r="AD48" s="11" t="str">
        <f>[44]Dezembro!$G$33</f>
        <v>*</v>
      </c>
      <c r="AE48" s="11" t="str">
        <f>[44]Dezembro!$G$34</f>
        <v>*</v>
      </c>
      <c r="AF48" s="11" t="str">
        <f>[44]Dezembro!$G$35</f>
        <v>*</v>
      </c>
      <c r="AG48" s="15" t="s">
        <v>226</v>
      </c>
      <c r="AH48" s="94" t="s">
        <v>226</v>
      </c>
      <c r="AI48" s="12" t="s">
        <v>47</v>
      </c>
      <c r="AJ48" t="s">
        <v>47</v>
      </c>
      <c r="AK48" t="s">
        <v>47</v>
      </c>
    </row>
    <row r="49" spans="1:40" x14ac:dyDescent="0.2">
      <c r="A49" s="58" t="s">
        <v>20</v>
      </c>
      <c r="B49" s="11" t="str">
        <f>[45]Dezembro!$G$5</f>
        <v>*</v>
      </c>
      <c r="C49" s="11">
        <f>[45]Dezembro!$G$6</f>
        <v>33</v>
      </c>
      <c r="D49" s="11">
        <f>[45]Dezembro!$G$7</f>
        <v>40</v>
      </c>
      <c r="E49" s="11">
        <f>[45]Dezembro!$G$8</f>
        <v>34</v>
      </c>
      <c r="F49" s="11">
        <f>[45]Dezembro!$G$9</f>
        <v>41</v>
      </c>
      <c r="G49" s="11">
        <f>[45]Dezembro!$G$10</f>
        <v>50</v>
      </c>
      <c r="H49" s="11">
        <f>[45]Dezembro!$G$11</f>
        <v>58</v>
      </c>
      <c r="I49" s="11">
        <f>[45]Dezembro!$G$12</f>
        <v>42</v>
      </c>
      <c r="J49" s="11">
        <f>[45]Dezembro!$G$13</f>
        <v>27</v>
      </c>
      <c r="K49" s="11">
        <f>[45]Dezembro!$G$14</f>
        <v>25</v>
      </c>
      <c r="L49" s="11">
        <f>[45]Dezembro!$G$15</f>
        <v>45</v>
      </c>
      <c r="M49" s="11">
        <f>[45]Dezembro!$G$16</f>
        <v>45</v>
      </c>
      <c r="N49" s="11">
        <f>[45]Dezembro!$G$17</f>
        <v>35</v>
      </c>
      <c r="O49" s="11">
        <f>[45]Dezembro!$G$18</f>
        <v>50</v>
      </c>
      <c r="P49" s="11">
        <f>[45]Dezembro!$G$19</f>
        <v>39</v>
      </c>
      <c r="Q49" s="11">
        <f>[45]Dezembro!$G$20</f>
        <v>25</v>
      </c>
      <c r="R49" s="11">
        <f>[45]Dezembro!$G$21</f>
        <v>34</v>
      </c>
      <c r="S49" s="11">
        <f>[45]Dezembro!$G$22</f>
        <v>40</v>
      </c>
      <c r="T49" s="11">
        <f>[45]Dezembro!$G$23</f>
        <v>31</v>
      </c>
      <c r="U49" s="11">
        <f>[45]Dezembro!$G$24</f>
        <v>35</v>
      </c>
      <c r="V49" s="11">
        <f>[45]Dezembro!$G$25</f>
        <v>32</v>
      </c>
      <c r="W49" s="11">
        <f>[45]Dezembro!$G$26</f>
        <v>44</v>
      </c>
      <c r="X49" s="11">
        <f>[45]Dezembro!$G$27</f>
        <v>43</v>
      </c>
      <c r="Y49" s="11">
        <f>[45]Dezembro!$G$28</f>
        <v>36</v>
      </c>
      <c r="Z49" s="11">
        <f>[45]Dezembro!$G$29</f>
        <v>33</v>
      </c>
      <c r="AA49" s="11">
        <f>[45]Dezembro!$G$30</f>
        <v>36</v>
      </c>
      <c r="AB49" s="11">
        <f>[45]Dezembro!$G$31</f>
        <v>42</v>
      </c>
      <c r="AC49" s="11">
        <f>[45]Dezembro!$G$32</f>
        <v>54</v>
      </c>
      <c r="AD49" s="11">
        <f>[45]Dezembro!$G$33</f>
        <v>40</v>
      </c>
      <c r="AE49" s="11">
        <f>[45]Dezembro!$G$34</f>
        <v>39</v>
      </c>
      <c r="AF49" s="11">
        <f>[45]Dezembro!$G$35</f>
        <v>46</v>
      </c>
      <c r="AG49" s="15">
        <f>MIN(B49:AF49)</f>
        <v>25</v>
      </c>
      <c r="AH49" s="94">
        <f>AVERAGE(B49:AF49)</f>
        <v>39.133333333333333</v>
      </c>
      <c r="AJ49" t="s">
        <v>47</v>
      </c>
    </row>
    <row r="50" spans="1:40" s="5" customFormat="1" ht="17.100000000000001" customHeight="1" x14ac:dyDescent="0.2">
      <c r="A50" s="112" t="s">
        <v>228</v>
      </c>
      <c r="B50" s="13">
        <f t="shared" ref="B50:AG50" si="30">MIN(B5:B49)</f>
        <v>24</v>
      </c>
      <c r="C50" s="13">
        <f t="shared" si="30"/>
        <v>30</v>
      </c>
      <c r="D50" s="13">
        <f t="shared" si="30"/>
        <v>26</v>
      </c>
      <c r="E50" s="13">
        <f t="shared" si="30"/>
        <v>34</v>
      </c>
      <c r="F50" s="13">
        <f t="shared" si="30"/>
        <v>41</v>
      </c>
      <c r="G50" s="13">
        <f t="shared" si="30"/>
        <v>35</v>
      </c>
      <c r="H50" s="13">
        <f t="shared" si="30"/>
        <v>31</v>
      </c>
      <c r="I50" s="13">
        <f t="shared" si="30"/>
        <v>14</v>
      </c>
      <c r="J50" s="13">
        <f t="shared" si="30"/>
        <v>15</v>
      </c>
      <c r="K50" s="13">
        <f t="shared" si="30"/>
        <v>17</v>
      </c>
      <c r="L50" s="13">
        <f t="shared" si="30"/>
        <v>33</v>
      </c>
      <c r="M50" s="13">
        <f t="shared" si="30"/>
        <v>35</v>
      </c>
      <c r="N50" s="13">
        <f t="shared" si="30"/>
        <v>33</v>
      </c>
      <c r="O50" s="13">
        <f t="shared" si="30"/>
        <v>39</v>
      </c>
      <c r="P50" s="13">
        <f t="shared" si="30"/>
        <v>31</v>
      </c>
      <c r="Q50" s="13">
        <f t="shared" si="30"/>
        <v>25</v>
      </c>
      <c r="R50" s="13">
        <f t="shared" si="30"/>
        <v>30</v>
      </c>
      <c r="S50" s="13">
        <f t="shared" si="30"/>
        <v>27</v>
      </c>
      <c r="T50" s="13">
        <f t="shared" si="30"/>
        <v>26</v>
      </c>
      <c r="U50" s="13">
        <f t="shared" si="30"/>
        <v>28</v>
      </c>
      <c r="V50" s="13">
        <f t="shared" si="30"/>
        <v>32</v>
      </c>
      <c r="W50" s="13">
        <f t="shared" si="30"/>
        <v>33</v>
      </c>
      <c r="X50" s="13">
        <f t="shared" si="30"/>
        <v>31</v>
      </c>
      <c r="Y50" s="13">
        <f t="shared" si="30"/>
        <v>28</v>
      </c>
      <c r="Z50" s="13">
        <f t="shared" si="30"/>
        <v>25</v>
      </c>
      <c r="AA50" s="13">
        <f t="shared" si="30"/>
        <v>27</v>
      </c>
      <c r="AB50" s="13">
        <f t="shared" si="30"/>
        <v>32</v>
      </c>
      <c r="AC50" s="13">
        <f t="shared" si="30"/>
        <v>37</v>
      </c>
      <c r="AD50" s="13">
        <f t="shared" si="30"/>
        <v>35</v>
      </c>
      <c r="AE50" s="13">
        <f t="shared" si="30"/>
        <v>32</v>
      </c>
      <c r="AF50" s="13">
        <f t="shared" ref="AF50" si="31">MIN(AF5:AF49)</f>
        <v>45</v>
      </c>
      <c r="AG50" s="15">
        <f t="shared" si="30"/>
        <v>14</v>
      </c>
      <c r="AH50" s="94">
        <f>AVERAGE(AH5:AH49)</f>
        <v>47.523558036945133</v>
      </c>
      <c r="AL50" s="5" t="s">
        <v>47</v>
      </c>
    </row>
    <row r="51" spans="1:40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40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8" t="s">
        <v>97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s="12" t="s">
        <v>47</v>
      </c>
      <c r="AL52" t="s">
        <v>47</v>
      </c>
    </row>
    <row r="53" spans="1:40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9" t="s">
        <v>98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M53" s="12" t="s">
        <v>47</v>
      </c>
    </row>
    <row r="54" spans="1:40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40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L55" t="s">
        <v>47</v>
      </c>
    </row>
    <row r="56" spans="1:40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40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40" x14ac:dyDescent="0.2">
      <c r="AG58" s="7"/>
    </row>
    <row r="61" spans="1:40" x14ac:dyDescent="0.2">
      <c r="AN61" s="12" t="s">
        <v>47</v>
      </c>
    </row>
    <row r="63" spans="1:40" x14ac:dyDescent="0.2">
      <c r="P63" s="2" t="s">
        <v>47</v>
      </c>
      <c r="AE63" s="2" t="s">
        <v>47</v>
      </c>
      <c r="AI63" t="s">
        <v>47</v>
      </c>
    </row>
    <row r="64" spans="1:40" x14ac:dyDescent="0.2">
      <c r="T64" s="2" t="s">
        <v>47</v>
      </c>
      <c r="Z64" s="2" t="s">
        <v>47</v>
      </c>
    </row>
    <row r="65" spans="7:40" x14ac:dyDescent="0.2">
      <c r="AN65" t="s">
        <v>47</v>
      </c>
    </row>
    <row r="66" spans="7:40" x14ac:dyDescent="0.2">
      <c r="N66" s="2" t="s">
        <v>47</v>
      </c>
    </row>
    <row r="67" spans="7:40" x14ac:dyDescent="0.2">
      <c r="G67" s="2" t="s">
        <v>47</v>
      </c>
    </row>
    <row r="69" spans="7:40" x14ac:dyDescent="0.2">
      <c r="J69" s="2" t="s">
        <v>47</v>
      </c>
    </row>
    <row r="72" spans="7:40" x14ac:dyDescent="0.2">
      <c r="AM72" s="12" t="s">
        <v>47</v>
      </c>
    </row>
    <row r="86" spans="39:39" x14ac:dyDescent="0.2">
      <c r="AM86" s="12" t="s">
        <v>47</v>
      </c>
    </row>
  </sheetData>
  <sheetProtection password="C6EC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3"/>
  <sheetViews>
    <sheetView zoomScale="90" zoomScaleNormal="90" workbookViewId="0">
      <selection activeCell="AL70" sqref="AL7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6" width="5.42578125" style="3" bestFit="1" customWidth="1"/>
    <col min="7" max="7" width="7.28515625" style="3" customWidth="1"/>
    <col min="8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53"/>
    </row>
    <row r="2" spans="1:34" s="4" customFormat="1" ht="20.100000000000001" customHeight="1" x14ac:dyDescent="0.2">
      <c r="A2" s="159" t="s">
        <v>21</v>
      </c>
      <c r="B2" s="153" t="s">
        <v>235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5"/>
    </row>
    <row r="3" spans="1:34" s="5" customFormat="1" ht="20.100000000000001" customHeight="1" x14ac:dyDescent="0.2">
      <c r="A3" s="15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51">
        <v>31</v>
      </c>
      <c r="AG3" s="46" t="s">
        <v>37</v>
      </c>
      <c r="AH3" s="109" t="s">
        <v>36</v>
      </c>
    </row>
    <row r="4" spans="1:34" s="5" customFormat="1" ht="20.100000000000001" customHeight="1" x14ac:dyDescent="0.2">
      <c r="A4" s="159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52"/>
      <c r="AG4" s="46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[1]Dezembro!$H$5</f>
        <v>14.4</v>
      </c>
      <c r="C5" s="129">
        <f>[1]Dezembro!$H$6</f>
        <v>24.12</v>
      </c>
      <c r="D5" s="129">
        <f>[1]Dezembro!$H$7</f>
        <v>27.720000000000002</v>
      </c>
      <c r="E5" s="129">
        <f>[1]Dezembro!$H$8</f>
        <v>10.8</v>
      </c>
      <c r="F5" s="129">
        <f>[1]Dezembro!$H$9</f>
        <v>11.520000000000001</v>
      </c>
      <c r="G5" s="129">
        <f>[1]Dezembro!$H$10</f>
        <v>15.120000000000001</v>
      </c>
      <c r="H5" s="129">
        <f>[1]Dezembro!$H$11</f>
        <v>19.440000000000001</v>
      </c>
      <c r="I5" s="129">
        <f>[1]Dezembro!$H$12</f>
        <v>11.520000000000001</v>
      </c>
      <c r="J5" s="129">
        <f>[1]Dezembro!$H$13</f>
        <v>10.8</v>
      </c>
      <c r="K5" s="129">
        <f>[1]Dezembro!$H$14</f>
        <v>18</v>
      </c>
      <c r="L5" s="129">
        <f>[1]Dezembro!$H$15</f>
        <v>13.32</v>
      </c>
      <c r="M5" s="129">
        <f>[1]Dezembro!$H$16</f>
        <v>11.879999999999999</v>
      </c>
      <c r="N5" s="129">
        <f>[1]Dezembro!$H$17</f>
        <v>15.48</v>
      </c>
      <c r="O5" s="129">
        <f>[1]Dezembro!$H$18</f>
        <v>15.120000000000001</v>
      </c>
      <c r="P5" s="129">
        <f>[1]Dezembro!$H$19</f>
        <v>13.68</v>
      </c>
      <c r="Q5" s="129">
        <f>[1]Dezembro!$H$20</f>
        <v>12.96</v>
      </c>
      <c r="R5" s="129">
        <f>[1]Dezembro!$H$21</f>
        <v>10.08</v>
      </c>
      <c r="S5" s="129">
        <f>[1]Dezembro!$H$22</f>
        <v>14.4</v>
      </c>
      <c r="T5" s="129">
        <f>[1]Dezembro!$H$23</f>
        <v>20.16</v>
      </c>
      <c r="U5" s="129">
        <f>[1]Dezembro!$H$24</f>
        <v>18</v>
      </c>
      <c r="V5" s="129">
        <f>[1]Dezembro!$H$25</f>
        <v>19.079999999999998</v>
      </c>
      <c r="W5" s="129">
        <f>[1]Dezembro!$H$26</f>
        <v>15.840000000000002</v>
      </c>
      <c r="X5" s="129">
        <f>[1]Dezembro!$H$27</f>
        <v>10.08</v>
      </c>
      <c r="Y5" s="129">
        <f>[1]Dezembro!$H$28</f>
        <v>9</v>
      </c>
      <c r="Z5" s="129">
        <f>[1]Dezembro!$H$29</f>
        <v>9.7200000000000006</v>
      </c>
      <c r="AA5" s="129">
        <f>[1]Dezembro!$H$30</f>
        <v>11.879999999999999</v>
      </c>
      <c r="AB5" s="129">
        <f>[1]Dezembro!$H$31</f>
        <v>16.2</v>
      </c>
      <c r="AC5" s="129">
        <f>[1]Dezembro!$H$32</f>
        <v>14.76</v>
      </c>
      <c r="AD5" s="129">
        <f>[1]Dezembro!$H$33</f>
        <v>12.24</v>
      </c>
      <c r="AE5" s="129">
        <f>[1]Dezembro!$H$34</f>
        <v>13.68</v>
      </c>
      <c r="AF5" s="129">
        <f>[1]Dezembro!$H$35</f>
        <v>10.8</v>
      </c>
      <c r="AG5" s="15">
        <f t="shared" ref="AG5" si="1">MAX(B5:AF5)</f>
        <v>27.720000000000002</v>
      </c>
      <c r="AH5" s="126">
        <f t="shared" ref="AH5" si="2">AVERAGE(B5:AF5)</f>
        <v>14.574193548387097</v>
      </c>
    </row>
    <row r="6" spans="1:34" x14ac:dyDescent="0.2">
      <c r="A6" s="58" t="s">
        <v>0</v>
      </c>
      <c r="B6" s="11" t="str">
        <f>[2]Dezembro!$H$5</f>
        <v>*</v>
      </c>
      <c r="C6" s="11" t="str">
        <f>[2]Dezembro!$H$6</f>
        <v>*</v>
      </c>
      <c r="D6" s="11" t="str">
        <f>[2]Dezembro!$H$7</f>
        <v>*</v>
      </c>
      <c r="E6" s="11" t="str">
        <f>[2]Dezembro!$H$8</f>
        <v>*</v>
      </c>
      <c r="F6" s="11" t="str">
        <f>[2]Dezembro!$H$9</f>
        <v>*</v>
      </c>
      <c r="G6" s="11" t="str">
        <f>[2]Dezembro!$H$10</f>
        <v>*</v>
      </c>
      <c r="H6" s="11" t="str">
        <f>[2]Dezembro!$H$11</f>
        <v>*</v>
      </c>
      <c r="I6" s="11" t="str">
        <f>[2]Dezembro!$H$12</f>
        <v>*</v>
      </c>
      <c r="J6" s="11" t="str">
        <f>[2]Dezembro!$H$13</f>
        <v>*</v>
      </c>
      <c r="K6" s="11" t="str">
        <f>[2]Dezembro!$H$14</f>
        <v>*</v>
      </c>
      <c r="L6" s="11" t="str">
        <f>[2]Dezembro!$H$15</f>
        <v>*</v>
      </c>
      <c r="M6" s="11" t="str">
        <f>[2]Dezembro!$H$16</f>
        <v>*</v>
      </c>
      <c r="N6" s="11" t="str">
        <f>[2]Dezembro!$H$17</f>
        <v>*</v>
      </c>
      <c r="O6" s="11" t="str">
        <f>[2]Dezembro!$H$18</f>
        <v>*</v>
      </c>
      <c r="P6" s="11" t="str">
        <f>[2]Dezembro!$H$19</f>
        <v>*</v>
      </c>
      <c r="Q6" s="11" t="str">
        <f>[2]Dezembro!$H$20</f>
        <v>*</v>
      </c>
      <c r="R6" s="11" t="str">
        <f>[2]Dezembro!$H$21</f>
        <v>*</v>
      </c>
      <c r="S6" s="11" t="str">
        <f>[2]Dezembro!$H$22</f>
        <v>*</v>
      </c>
      <c r="T6" s="11" t="str">
        <f>[2]Dezembro!$H$23</f>
        <v>*</v>
      </c>
      <c r="U6" s="11" t="str">
        <f>[2]Dezembro!$H$24</f>
        <v>*</v>
      </c>
      <c r="V6" s="11" t="str">
        <f>[2]Dezembro!$H$25</f>
        <v>*</v>
      </c>
      <c r="W6" s="11" t="str">
        <f>[2]Dezembro!$H$26</f>
        <v>*</v>
      </c>
      <c r="X6" s="11" t="str">
        <f>[2]Dezembro!$H$27</f>
        <v>*</v>
      </c>
      <c r="Y6" s="11" t="str">
        <f>[2]Dezembro!$H$28</f>
        <v>*</v>
      </c>
      <c r="Z6" s="11" t="str">
        <f>[2]Dezembro!$H$29</f>
        <v>*</v>
      </c>
      <c r="AA6" s="11" t="str">
        <f>[2]Dezembro!$H$30</f>
        <v>*</v>
      </c>
      <c r="AB6" s="11" t="str">
        <f>[2]Dezembro!$H$31</f>
        <v>*</v>
      </c>
      <c r="AC6" s="11" t="str">
        <f>[2]Dezembro!$H$32</f>
        <v>*</v>
      </c>
      <c r="AD6" s="11" t="str">
        <f>[2]Dezembro!$H$33</f>
        <v>*</v>
      </c>
      <c r="AE6" s="11" t="str">
        <f>[2]Dezembro!$H$34</f>
        <v>*</v>
      </c>
      <c r="AF6" s="11" t="str">
        <f>[2]Dezembro!$H$35</f>
        <v>*</v>
      </c>
      <c r="AG6" s="93" t="s">
        <v>226</v>
      </c>
      <c r="AH6" s="116" t="s">
        <v>226</v>
      </c>
    </row>
    <row r="7" spans="1:34" x14ac:dyDescent="0.2">
      <c r="A7" s="58" t="s">
        <v>104</v>
      </c>
      <c r="B7" s="11">
        <f>[3]Dezembro!$H$5</f>
        <v>14.04</v>
      </c>
      <c r="C7" s="11">
        <f>[3]Dezembro!$H$6</f>
        <v>15.120000000000001</v>
      </c>
      <c r="D7" s="11">
        <f>[3]Dezembro!$H$7</f>
        <v>27</v>
      </c>
      <c r="E7" s="11">
        <f>[3]Dezembro!$H$8</f>
        <v>20.16</v>
      </c>
      <c r="F7" s="11">
        <f>[3]Dezembro!$H$9</f>
        <v>14.76</v>
      </c>
      <c r="G7" s="11">
        <f>[3]Dezembro!$H$10</f>
        <v>10.08</v>
      </c>
      <c r="H7" s="11">
        <f>[3]Dezembro!$H$11</f>
        <v>14.04</v>
      </c>
      <c r="I7" s="11">
        <f>[3]Dezembro!$H$12</f>
        <v>10.8</v>
      </c>
      <c r="J7" s="11">
        <f>[3]Dezembro!$H$13</f>
        <v>7.9200000000000008</v>
      </c>
      <c r="K7" s="11">
        <f>[3]Dezembro!$H$14</f>
        <v>10.08</v>
      </c>
      <c r="L7" s="11">
        <f>[3]Dezembro!$H$15</f>
        <v>16.920000000000002</v>
      </c>
      <c r="M7" s="11">
        <f>[3]Dezembro!$H$16</f>
        <v>13.32</v>
      </c>
      <c r="N7" s="11">
        <f>[3]Dezembro!$H$17</f>
        <v>14.76</v>
      </c>
      <c r="O7" s="11">
        <f>[3]Dezembro!$H$18</f>
        <v>15.120000000000001</v>
      </c>
      <c r="P7" s="11">
        <f>[3]Dezembro!$H$19</f>
        <v>18.720000000000002</v>
      </c>
      <c r="Q7" s="11">
        <f>[3]Dezembro!$H$20</f>
        <v>19.440000000000001</v>
      </c>
      <c r="R7" s="11">
        <f>[3]Dezembro!$H$21</f>
        <v>12.6</v>
      </c>
      <c r="S7" s="11">
        <f>[3]Dezembro!$H$22</f>
        <v>14.76</v>
      </c>
      <c r="T7" s="11">
        <f>[3]Dezembro!$H$23</f>
        <v>21.6</v>
      </c>
      <c r="U7" s="11">
        <f>[3]Dezembro!$H$24</f>
        <v>25.92</v>
      </c>
      <c r="V7" s="11">
        <f>[3]Dezembro!$H$25</f>
        <v>14.4</v>
      </c>
      <c r="W7" s="11">
        <f>[3]Dezembro!$H$26</f>
        <v>14.4</v>
      </c>
      <c r="X7" s="11">
        <f>[3]Dezembro!$H$27</f>
        <v>12.96</v>
      </c>
      <c r="Y7" s="11">
        <f>[3]Dezembro!$H$28</f>
        <v>15.48</v>
      </c>
      <c r="Z7" s="11">
        <f>[3]Dezembro!$H$29</f>
        <v>19.440000000000001</v>
      </c>
      <c r="AA7" s="11">
        <f>[3]Dezembro!$H$30</f>
        <v>18</v>
      </c>
      <c r="AB7" s="11">
        <f>[3]Dezembro!$H$31</f>
        <v>20.52</v>
      </c>
      <c r="AC7" s="11">
        <f>[3]Dezembro!$H$32</f>
        <v>21.240000000000002</v>
      </c>
      <c r="AD7" s="11">
        <f>[3]Dezembro!$H$33</f>
        <v>13.68</v>
      </c>
      <c r="AE7" s="11">
        <f>[3]Dezembro!$H$34</f>
        <v>11.520000000000001</v>
      </c>
      <c r="AF7" s="11">
        <f>[3]Dezembro!$H$35</f>
        <v>23.400000000000002</v>
      </c>
      <c r="AG7" s="15">
        <f t="shared" ref="AG7" si="3">MAX(B7:AF7)</f>
        <v>27</v>
      </c>
      <c r="AH7" s="126">
        <f t="shared" ref="AH7" si="4">AVERAGE(B7:AF7)</f>
        <v>16.2</v>
      </c>
    </row>
    <row r="8" spans="1:34" x14ac:dyDescent="0.2">
      <c r="A8" s="58" t="s">
        <v>1</v>
      </c>
      <c r="B8" s="11" t="str">
        <f>[4]Dezembro!$H$5</f>
        <v>*</v>
      </c>
      <c r="C8" s="11" t="str">
        <f>[4]Dezembro!$H$6</f>
        <v>*</v>
      </c>
      <c r="D8" s="11" t="str">
        <f>[4]Dezembro!$H$7</f>
        <v>*</v>
      </c>
      <c r="E8" s="11" t="str">
        <f>[4]Dezembro!$H$8</f>
        <v>*</v>
      </c>
      <c r="F8" s="11" t="str">
        <f>[4]Dezembro!$H$9</f>
        <v>*</v>
      </c>
      <c r="G8" s="11" t="str">
        <f>[4]Dezembro!$H$10</f>
        <v>*</v>
      </c>
      <c r="H8" s="11" t="str">
        <f>[4]Dezembro!$H$11</f>
        <v>*</v>
      </c>
      <c r="I8" s="11" t="str">
        <f>[4]Dezembro!$H$12</f>
        <v>*</v>
      </c>
      <c r="J8" s="11" t="str">
        <f>[4]Dezembro!$H$13</f>
        <v>*</v>
      </c>
      <c r="K8" s="11" t="str">
        <f>[4]Dezembro!$H$14</f>
        <v>*</v>
      </c>
      <c r="L8" s="11" t="str">
        <f>[4]Dezembro!$H$15</f>
        <v>*</v>
      </c>
      <c r="M8" s="11" t="str">
        <f>[4]Dezembro!$H$16</f>
        <v>*</v>
      </c>
      <c r="N8" s="11" t="str">
        <f>[4]Dezembro!$H$17</f>
        <v>*</v>
      </c>
      <c r="O8" s="11" t="str">
        <f>[4]Dezembro!$H$18</f>
        <v>*</v>
      </c>
      <c r="P8" s="11" t="str">
        <f>[4]Dezembro!$H$19</f>
        <v>*</v>
      </c>
      <c r="Q8" s="11" t="str">
        <f>[4]Dezembro!$H$20</f>
        <v>*</v>
      </c>
      <c r="R8" s="11" t="str">
        <f>[4]Dezembro!$H$21</f>
        <v>*</v>
      </c>
      <c r="S8" s="11" t="str">
        <f>[4]Dezembro!$H$22</f>
        <v>*</v>
      </c>
      <c r="T8" s="11" t="str">
        <f>[4]Dezembro!$H$23</f>
        <v>*</v>
      </c>
      <c r="U8" s="11" t="str">
        <f>[4]Dezembro!$H$24</f>
        <v>*</v>
      </c>
      <c r="V8" s="11" t="str">
        <f>[4]Dezembro!$H$25</f>
        <v>*</v>
      </c>
      <c r="W8" s="11" t="str">
        <f>[4]Dezembro!$H$26</f>
        <v>*</v>
      </c>
      <c r="X8" s="11" t="str">
        <f>[4]Dezembro!$H$27</f>
        <v>*</v>
      </c>
      <c r="Y8" s="11" t="str">
        <f>[4]Dezembro!$H$28</f>
        <v>*</v>
      </c>
      <c r="Z8" s="11" t="str">
        <f>[4]Dezembro!$H$29</f>
        <v>*</v>
      </c>
      <c r="AA8" s="11" t="str">
        <f>[4]Dezembro!$H$30</f>
        <v>*</v>
      </c>
      <c r="AB8" s="11" t="str">
        <f>[4]Dezembro!$H$31</f>
        <v>*</v>
      </c>
      <c r="AC8" s="11" t="str">
        <f>[4]Dezembro!$H$32</f>
        <v>*</v>
      </c>
      <c r="AD8" s="11" t="str">
        <f>[4]Dezembro!$H$33</f>
        <v>*</v>
      </c>
      <c r="AE8" s="11">
        <f>[4]Dezembro!$H$34</f>
        <v>4.6800000000000006</v>
      </c>
      <c r="AF8" s="11">
        <f>[4]Dezembro!$H$35</f>
        <v>10.08</v>
      </c>
      <c r="AG8" s="15">
        <f t="shared" ref="AG8" si="5">MAX(B8:AF8)</f>
        <v>10.08</v>
      </c>
      <c r="AH8" s="126">
        <f t="shared" ref="AH8" si="6">AVERAGE(B8:AF8)</f>
        <v>7.3800000000000008</v>
      </c>
    </row>
    <row r="9" spans="1:34" x14ac:dyDescent="0.2">
      <c r="A9" s="58" t="s">
        <v>167</v>
      </c>
      <c r="B9" s="11">
        <f>[5]Dezembro!$H$5</f>
        <v>18.720000000000002</v>
      </c>
      <c r="C9" s="11">
        <f>[5]Dezembro!$H$6</f>
        <v>14.04</v>
      </c>
      <c r="D9" s="11">
        <f>[5]Dezembro!$H$7</f>
        <v>21.96</v>
      </c>
      <c r="E9" s="11">
        <f>[5]Dezembro!$H$8</f>
        <v>19.440000000000001</v>
      </c>
      <c r="F9" s="11">
        <f>[5]Dezembro!$H$9</f>
        <v>19.079999999999998</v>
      </c>
      <c r="G9" s="11">
        <f>[5]Dezembro!$H$10</f>
        <v>18</v>
      </c>
      <c r="H9" s="11">
        <f>[5]Dezembro!$H$11</f>
        <v>14.76</v>
      </c>
      <c r="I9" s="11">
        <f>[5]Dezembro!$H$12</f>
        <v>9.7200000000000006</v>
      </c>
      <c r="J9" s="11">
        <f>[5]Dezembro!$H$13</f>
        <v>10.44</v>
      </c>
      <c r="K9" s="11">
        <f>[5]Dezembro!$H$14</f>
        <v>12.96</v>
      </c>
      <c r="L9" s="11">
        <f>[5]Dezembro!$H$15</f>
        <v>15.840000000000002</v>
      </c>
      <c r="M9" s="11">
        <f>[5]Dezembro!$H$16</f>
        <v>14.4</v>
      </c>
      <c r="N9" s="11">
        <f>[5]Dezembro!$H$17</f>
        <v>21.6</v>
      </c>
      <c r="O9" s="11">
        <f>[5]Dezembro!$H$18</f>
        <v>24.48</v>
      </c>
      <c r="P9" s="11">
        <f>[5]Dezembro!$H$19</f>
        <v>12.96</v>
      </c>
      <c r="Q9" s="11">
        <f>[5]Dezembro!$H$20</f>
        <v>14.76</v>
      </c>
      <c r="R9" s="11">
        <f>[5]Dezembro!$H$21</f>
        <v>15.120000000000001</v>
      </c>
      <c r="S9" s="11">
        <f>[5]Dezembro!$H$22</f>
        <v>13.68</v>
      </c>
      <c r="T9" s="11">
        <f>[5]Dezembro!$H$23</f>
        <v>18</v>
      </c>
      <c r="U9" s="11">
        <f>[5]Dezembro!$H$24</f>
        <v>18.720000000000002</v>
      </c>
      <c r="V9" s="11">
        <f>[5]Dezembro!$H$25</f>
        <v>19.8</v>
      </c>
      <c r="W9" s="11">
        <f>[5]Dezembro!$H$26</f>
        <v>10.8</v>
      </c>
      <c r="X9" s="11">
        <f>[5]Dezembro!$H$27</f>
        <v>10.44</v>
      </c>
      <c r="Y9" s="11">
        <f>[5]Dezembro!$H$28</f>
        <v>18.720000000000002</v>
      </c>
      <c r="Z9" s="11">
        <f>[5]Dezembro!$H$29</f>
        <v>22.32</v>
      </c>
      <c r="AA9" s="11">
        <f>[5]Dezembro!$H$30</f>
        <v>18</v>
      </c>
      <c r="AB9" s="11">
        <f>[5]Dezembro!$H$31</f>
        <v>18</v>
      </c>
      <c r="AC9" s="11">
        <f>[5]Dezembro!$H$32</f>
        <v>14.76</v>
      </c>
      <c r="AD9" s="11">
        <f>[5]Dezembro!$H$33</f>
        <v>18.36</v>
      </c>
      <c r="AE9" s="11">
        <f>[5]Dezembro!$H$34</f>
        <v>17.64</v>
      </c>
      <c r="AF9" s="11">
        <f>[5]Dezembro!$H$35</f>
        <v>17.28</v>
      </c>
      <c r="AG9" s="15">
        <f t="shared" ref="AG9" si="7">MAX(B9:AF9)</f>
        <v>24.48</v>
      </c>
      <c r="AH9" s="126">
        <f t="shared" ref="AH9" si="8">AVERAGE(B9:AF9)</f>
        <v>16.606451612903228</v>
      </c>
    </row>
    <row r="10" spans="1:34" x14ac:dyDescent="0.2">
      <c r="A10" s="58" t="s">
        <v>111</v>
      </c>
      <c r="B10" s="11" t="str">
        <f>[6]Dezembro!$H$5</f>
        <v>*</v>
      </c>
      <c r="C10" s="11" t="str">
        <f>[6]Dezembro!$H$6</f>
        <v>*</v>
      </c>
      <c r="D10" s="11" t="str">
        <f>[6]Dezembro!$H$7</f>
        <v>*</v>
      </c>
      <c r="E10" s="11" t="str">
        <f>[6]Dezembro!$H$8</f>
        <v>*</v>
      </c>
      <c r="F10" s="11" t="str">
        <f>[6]Dezembro!$H$9</f>
        <v>*</v>
      </c>
      <c r="G10" s="11" t="str">
        <f>[6]Dezembro!$H$10</f>
        <v>*</v>
      </c>
      <c r="H10" s="11" t="str">
        <f>[6]Dezembro!$H$11</f>
        <v>*</v>
      </c>
      <c r="I10" s="11" t="str">
        <f>[6]Dezembro!$H$12</f>
        <v>*</v>
      </c>
      <c r="J10" s="11" t="str">
        <f>[6]Dezembro!$H$13</f>
        <v>*</v>
      </c>
      <c r="K10" s="11" t="str">
        <f>[6]Dezembro!$H$14</f>
        <v>*</v>
      </c>
      <c r="L10" s="11" t="str">
        <f>[6]Dezembro!$H$15</f>
        <v>*</v>
      </c>
      <c r="M10" s="11" t="str">
        <f>[6]Dezembro!$H$16</f>
        <v>*</v>
      </c>
      <c r="N10" s="11" t="str">
        <f>[6]Dezembro!$H$17</f>
        <v>*</v>
      </c>
      <c r="O10" s="11" t="str">
        <f>[6]Dezembro!$H$18</f>
        <v>*</v>
      </c>
      <c r="P10" s="11" t="str">
        <f>[6]Dezembro!$H$19</f>
        <v>*</v>
      </c>
      <c r="Q10" s="11" t="str">
        <f>[6]Dezembro!$H$20</f>
        <v>*</v>
      </c>
      <c r="R10" s="11" t="str">
        <f>[6]Dezembro!$H$21</f>
        <v>*</v>
      </c>
      <c r="S10" s="11" t="str">
        <f>[6]Dezembro!$H$22</f>
        <v>*</v>
      </c>
      <c r="T10" s="11" t="str">
        <f>[6]Dezembro!$H$23</f>
        <v>*</v>
      </c>
      <c r="U10" s="11" t="str">
        <f>[6]Dezembro!$H$24</f>
        <v>*</v>
      </c>
      <c r="V10" s="11" t="str">
        <f>[6]Dezembro!$H$25</f>
        <v>*</v>
      </c>
      <c r="W10" s="11" t="str">
        <f>[6]Dezembro!$H$26</f>
        <v>*</v>
      </c>
      <c r="X10" s="11" t="str">
        <f>[6]Dezembro!$H$27</f>
        <v>*</v>
      </c>
      <c r="Y10" s="11" t="str">
        <f>[6]Dezembro!$H$28</f>
        <v>*</v>
      </c>
      <c r="Z10" s="11" t="str">
        <f>[6]Dezembro!$H$29</f>
        <v>*</v>
      </c>
      <c r="AA10" s="11" t="str">
        <f>[6]Dezembro!$H$30</f>
        <v>*</v>
      </c>
      <c r="AB10" s="11" t="str">
        <f>[6]Dezembro!$H$31</f>
        <v>*</v>
      </c>
      <c r="AC10" s="11" t="str">
        <f>[6]Dezembro!$H$32</f>
        <v>*</v>
      </c>
      <c r="AD10" s="11" t="str">
        <f>[6]Dezembro!$H$33</f>
        <v>*</v>
      </c>
      <c r="AE10" s="11" t="str">
        <f>[6]Dezembro!$H$34</f>
        <v>*</v>
      </c>
      <c r="AF10" s="11" t="str">
        <f>[6]Dezembro!$H$35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 t="str">
        <f>[7]Dezembro!$H$5</f>
        <v>*</v>
      </c>
      <c r="C11" s="11" t="str">
        <f>[7]Dezembro!$H$6</f>
        <v>*</v>
      </c>
      <c r="D11" s="11" t="str">
        <f>[7]Dezembro!$H$7</f>
        <v>*</v>
      </c>
      <c r="E11" s="11" t="str">
        <f>[7]Dezembro!$H$8</f>
        <v>*</v>
      </c>
      <c r="F11" s="11" t="str">
        <f>[7]Dezembro!$H$9</f>
        <v>*</v>
      </c>
      <c r="G11" s="11" t="str">
        <f>[7]Dezembro!$H$10</f>
        <v>*</v>
      </c>
      <c r="H11" s="11" t="str">
        <f>[7]Dezembro!$H$11</f>
        <v>*</v>
      </c>
      <c r="I11" s="11" t="str">
        <f>[7]Dezembro!$H$12</f>
        <v>*</v>
      </c>
      <c r="J11" s="11" t="str">
        <f>[7]Dezembro!$H$13</f>
        <v>*</v>
      </c>
      <c r="K11" s="11" t="str">
        <f>[7]Dezembro!$H$14</f>
        <v>*</v>
      </c>
      <c r="L11" s="11" t="str">
        <f>[7]Dezembro!$H$15</f>
        <v>*</v>
      </c>
      <c r="M11" s="11" t="str">
        <f>[7]Dezembro!$H$16</f>
        <v>*</v>
      </c>
      <c r="N11" s="11" t="str">
        <f>[7]Dezembro!$H$17</f>
        <v>*</v>
      </c>
      <c r="O11" s="11" t="str">
        <f>[7]Dezembro!$H$18</f>
        <v>*</v>
      </c>
      <c r="P11" s="11" t="str">
        <f>[7]Dezembro!$H$19</f>
        <v>*</v>
      </c>
      <c r="Q11" s="11" t="str">
        <f>[7]Dezembro!$H$20</f>
        <v>*</v>
      </c>
      <c r="R11" s="11" t="str">
        <f>[7]Dezembro!$H$21</f>
        <v>*</v>
      </c>
      <c r="S11" s="11" t="str">
        <f>[7]Dezembro!$H$22</f>
        <v>*</v>
      </c>
      <c r="T11" s="11" t="str">
        <f>[7]Dezembro!$H$23</f>
        <v>*</v>
      </c>
      <c r="U11" s="11" t="str">
        <f>[7]Dezembro!$H$24</f>
        <v>*</v>
      </c>
      <c r="V11" s="11" t="str">
        <f>[7]Dezembro!$H$25</f>
        <v>*</v>
      </c>
      <c r="W11" s="11" t="str">
        <f>[7]Dezembro!$H$26</f>
        <v>*</v>
      </c>
      <c r="X11" s="11" t="str">
        <f>[7]Dezembro!$H$27</f>
        <v>*</v>
      </c>
      <c r="Y11" s="11" t="str">
        <f>[7]Dezembro!$H$28</f>
        <v>*</v>
      </c>
      <c r="Z11" s="11" t="str">
        <f>[7]Dezembro!$H$29</f>
        <v>*</v>
      </c>
      <c r="AA11" s="11" t="str">
        <f>[7]Dezembro!$H$30</f>
        <v>*</v>
      </c>
      <c r="AB11" s="11" t="str">
        <f>[7]Dezembro!$H$31</f>
        <v>*</v>
      </c>
      <c r="AC11" s="11" t="str">
        <f>[7]Dezembro!$H$32</f>
        <v>*</v>
      </c>
      <c r="AD11" s="11" t="str">
        <f>[7]Dezembro!$H$33</f>
        <v>*</v>
      </c>
      <c r="AE11" s="11" t="str">
        <f>[7]Dezembro!$H$34</f>
        <v>*</v>
      </c>
      <c r="AF11" s="11" t="str">
        <f>[7]Dezembro!$H$35</f>
        <v>*</v>
      </c>
      <c r="AG11" s="93" t="s">
        <v>226</v>
      </c>
      <c r="AH11" s="116" t="s">
        <v>226</v>
      </c>
    </row>
    <row r="12" spans="1:34" x14ac:dyDescent="0.2">
      <c r="A12" s="58" t="s">
        <v>41</v>
      </c>
      <c r="B12" s="11" t="str">
        <f>[8]Dezembro!$H$5</f>
        <v>*</v>
      </c>
      <c r="C12" s="11" t="str">
        <f>[8]Dezembro!$H$6</f>
        <v>*</v>
      </c>
      <c r="D12" s="11" t="str">
        <f>[8]Dezembro!$H$7</f>
        <v>*</v>
      </c>
      <c r="E12" s="11" t="str">
        <f>[8]Dezembro!$H$8</f>
        <v>*</v>
      </c>
      <c r="F12" s="11" t="str">
        <f>[8]Dezembro!$H$9</f>
        <v>*</v>
      </c>
      <c r="G12" s="11" t="str">
        <f>[8]Dezembro!$H$10</f>
        <v>*</v>
      </c>
      <c r="H12" s="11" t="str">
        <f>[8]Dezembro!$H$11</f>
        <v>*</v>
      </c>
      <c r="I12" s="11" t="str">
        <f>[8]Dezembro!$H$12</f>
        <v>*</v>
      </c>
      <c r="J12" s="11" t="str">
        <f>[8]Dezembro!$H$13</f>
        <v>*</v>
      </c>
      <c r="K12" s="11" t="str">
        <f>[8]Dezembro!$H$14</f>
        <v>*</v>
      </c>
      <c r="L12" s="11" t="str">
        <f>[8]Dezembro!$H$15</f>
        <v>*</v>
      </c>
      <c r="M12" s="11" t="str">
        <f>[8]Dezembro!$H$16</f>
        <v>*</v>
      </c>
      <c r="N12" s="11" t="str">
        <f>[8]Dezembro!$H$17</f>
        <v>*</v>
      </c>
      <c r="O12" s="11" t="str">
        <f>[8]Dezembro!$H$18</f>
        <v>*</v>
      </c>
      <c r="P12" s="11" t="str">
        <f>[8]Dezembro!$H$19</f>
        <v>*</v>
      </c>
      <c r="Q12" s="11" t="str">
        <f>[8]Dezembro!$H$20</f>
        <v>*</v>
      </c>
      <c r="R12" s="11" t="str">
        <f>[8]Dezembro!$H$21</f>
        <v>*</v>
      </c>
      <c r="S12" s="11" t="str">
        <f>[8]Dezembro!$H$22</f>
        <v>*</v>
      </c>
      <c r="T12" s="11" t="str">
        <f>[8]Dezembro!$H$23</f>
        <v>*</v>
      </c>
      <c r="U12" s="11" t="str">
        <f>[8]Dezembro!$H$24</f>
        <v>*</v>
      </c>
      <c r="V12" s="11" t="str">
        <f>[8]Dezembro!$H$25</f>
        <v>*</v>
      </c>
      <c r="W12" s="11" t="str">
        <f>[8]Dezembro!$H$26</f>
        <v>*</v>
      </c>
      <c r="X12" s="11" t="str">
        <f>[8]Dezembro!$H$27</f>
        <v>*</v>
      </c>
      <c r="Y12" s="11" t="str">
        <f>[8]Dezembro!$H$28</f>
        <v>*</v>
      </c>
      <c r="Z12" s="11" t="str">
        <f>[8]Dezembro!$H$29</f>
        <v>*</v>
      </c>
      <c r="AA12" s="11" t="str">
        <f>[8]Dezembro!$H$30</f>
        <v>*</v>
      </c>
      <c r="AB12" s="11" t="str">
        <f>[8]Dezembro!$H$31</f>
        <v>*</v>
      </c>
      <c r="AC12" s="11" t="str">
        <f>[8]Dezembro!$H$32</f>
        <v>*</v>
      </c>
      <c r="AD12" s="11" t="str">
        <f>[8]Dezembro!$H$33</f>
        <v>*</v>
      </c>
      <c r="AE12" s="11" t="str">
        <f>[8]Dezembro!$H$34</f>
        <v>*</v>
      </c>
      <c r="AF12" s="11" t="str">
        <f>[8]Dezembro!$H$35</f>
        <v>*</v>
      </c>
      <c r="AG12" s="15" t="s">
        <v>226</v>
      </c>
      <c r="AH12" s="126" t="s">
        <v>226</v>
      </c>
    </row>
    <row r="13" spans="1:34" x14ac:dyDescent="0.2">
      <c r="A13" s="58" t="s">
        <v>114</v>
      </c>
      <c r="B13" s="11">
        <f>[9]Dezembro!$H$5</f>
        <v>14.76</v>
      </c>
      <c r="C13" s="11">
        <f>[9]Dezembro!$H$6</f>
        <v>18</v>
      </c>
      <c r="D13" s="11">
        <f>[9]Dezembro!$H$7</f>
        <v>25.56</v>
      </c>
      <c r="E13" s="11">
        <f>[9]Dezembro!$H$8</f>
        <v>21.6</v>
      </c>
      <c r="F13" s="11">
        <f>[9]Dezembro!$H$9</f>
        <v>29.52</v>
      </c>
      <c r="G13" s="11">
        <f>[9]Dezembro!$H$10</f>
        <v>24.48</v>
      </c>
      <c r="H13" s="11">
        <f>[9]Dezembro!$H$11</f>
        <v>16.920000000000002</v>
      </c>
      <c r="I13" s="11">
        <f>[9]Dezembro!$H$12</f>
        <v>10.8</v>
      </c>
      <c r="J13" s="11">
        <f>[9]Dezembro!$H$13</f>
        <v>14.04</v>
      </c>
      <c r="K13" s="11">
        <f>[9]Dezembro!$H$14</f>
        <v>15.48</v>
      </c>
      <c r="L13" s="11">
        <f>[9]Dezembro!$H$15</f>
        <v>23.400000000000002</v>
      </c>
      <c r="M13" s="11">
        <f>[9]Dezembro!$H$16</f>
        <v>19.079999999999998</v>
      </c>
      <c r="N13" s="11">
        <f>[9]Dezembro!$H$17</f>
        <v>22.68</v>
      </c>
      <c r="O13" s="11">
        <f>[9]Dezembro!$H$18</f>
        <v>25.56</v>
      </c>
      <c r="P13" s="11">
        <f>[9]Dezembro!$H$19</f>
        <v>16.920000000000002</v>
      </c>
      <c r="Q13" s="11">
        <f>[9]Dezembro!$H$20</f>
        <v>25.56</v>
      </c>
      <c r="R13" s="11">
        <f>[9]Dezembro!$H$21</f>
        <v>22.68</v>
      </c>
      <c r="S13" s="11">
        <f>[9]Dezembro!$H$22</f>
        <v>15.48</v>
      </c>
      <c r="T13" s="11">
        <f>[9]Dezembro!$H$23</f>
        <v>21.6</v>
      </c>
      <c r="U13" s="11">
        <f>[9]Dezembro!$H$24</f>
        <v>20.16</v>
      </c>
      <c r="V13" s="11">
        <f>[9]Dezembro!$H$25</f>
        <v>18.720000000000002</v>
      </c>
      <c r="W13" s="11">
        <f>[9]Dezembro!$H$26</f>
        <v>16.559999999999999</v>
      </c>
      <c r="X13" s="11">
        <f>[9]Dezembro!$H$27</f>
        <v>12.96</v>
      </c>
      <c r="Y13" s="11">
        <f>[9]Dezembro!$H$28</f>
        <v>19.079999999999998</v>
      </c>
      <c r="Z13" s="11">
        <f>[9]Dezembro!$H$29</f>
        <v>18</v>
      </c>
      <c r="AA13" s="11">
        <f>[9]Dezembro!$H$30</f>
        <v>13.68</v>
      </c>
      <c r="AB13" s="11">
        <f>[9]Dezembro!$H$31</f>
        <v>14.76</v>
      </c>
      <c r="AC13" s="11">
        <f>[9]Dezembro!$H$32</f>
        <v>21.6</v>
      </c>
      <c r="AD13" s="11">
        <f>[9]Dezembro!$H$33</f>
        <v>18</v>
      </c>
      <c r="AE13" s="11">
        <f>[9]Dezembro!$H$34</f>
        <v>25.2</v>
      </c>
      <c r="AF13" s="11">
        <f>[9]Dezembro!$H$35</f>
        <v>20.16</v>
      </c>
      <c r="AG13" s="15">
        <f t="shared" ref="AG13" si="9">MAX(B13:AF13)</f>
        <v>29.52</v>
      </c>
      <c r="AH13" s="126">
        <f t="shared" ref="AH13" si="10">AVERAGE(B13:AF13)</f>
        <v>19.451612903225811</v>
      </c>
    </row>
    <row r="14" spans="1:34" x14ac:dyDescent="0.2">
      <c r="A14" s="58" t="s">
        <v>118</v>
      </c>
      <c r="B14" s="11" t="str">
        <f>[10]Dezembro!$H$5</f>
        <v>*</v>
      </c>
      <c r="C14" s="11" t="str">
        <f>[10]Dezembro!$H$6</f>
        <v>*</v>
      </c>
      <c r="D14" s="11" t="str">
        <f>[10]Dezembro!$H$7</f>
        <v>*</v>
      </c>
      <c r="E14" s="11" t="str">
        <f>[10]Dezembro!$H$8</f>
        <v>*</v>
      </c>
      <c r="F14" s="11" t="str">
        <f>[10]Dezembro!$H$9</f>
        <v>*</v>
      </c>
      <c r="G14" s="11" t="str">
        <f>[10]Dezembro!$H$10</f>
        <v>*</v>
      </c>
      <c r="H14" s="11" t="str">
        <f>[10]Dezembro!$H$11</f>
        <v>*</v>
      </c>
      <c r="I14" s="11" t="str">
        <f>[10]Dezembro!$H$12</f>
        <v>*</v>
      </c>
      <c r="J14" s="11" t="str">
        <f>[10]Dezembro!$H$13</f>
        <v>*</v>
      </c>
      <c r="K14" s="11" t="str">
        <f>[10]Dezembro!$H$14</f>
        <v>*</v>
      </c>
      <c r="L14" s="11" t="str">
        <f>[10]Dezembro!$H$15</f>
        <v>*</v>
      </c>
      <c r="M14" s="11" t="str">
        <f>[10]Dezembro!$H$16</f>
        <v>*</v>
      </c>
      <c r="N14" s="11" t="str">
        <f>[10]Dezembro!$H$17</f>
        <v>*</v>
      </c>
      <c r="O14" s="11" t="str">
        <f>[10]Dezembro!$H$18</f>
        <v>*</v>
      </c>
      <c r="P14" s="11" t="str">
        <f>[10]Dezembro!$H$19</f>
        <v>*</v>
      </c>
      <c r="Q14" s="11" t="str">
        <f>[10]Dezembro!$H$20</f>
        <v>*</v>
      </c>
      <c r="R14" s="11" t="str">
        <f>[10]Dezembro!$H$21</f>
        <v>*</v>
      </c>
      <c r="S14" s="11" t="str">
        <f>[10]Dezembro!$H$22</f>
        <v>*</v>
      </c>
      <c r="T14" s="11" t="str">
        <f>[10]Dezembro!$H$23</f>
        <v>*</v>
      </c>
      <c r="U14" s="11" t="str">
        <f>[10]Dezembro!$H$24</f>
        <v>*</v>
      </c>
      <c r="V14" s="11" t="str">
        <f>[10]Dezembro!$H$25</f>
        <v>*</v>
      </c>
      <c r="W14" s="11" t="str">
        <f>[10]Dezembro!$H$26</f>
        <v>*</v>
      </c>
      <c r="X14" s="11" t="str">
        <f>[10]Dezembro!$H$27</f>
        <v>*</v>
      </c>
      <c r="Y14" s="11" t="str">
        <f>[10]Dezembro!$H$28</f>
        <v>*</v>
      </c>
      <c r="Z14" s="11" t="str">
        <f>[10]Dezembro!$H$29</f>
        <v>*</v>
      </c>
      <c r="AA14" s="11" t="str">
        <f>[10]Dezembro!$H$30</f>
        <v>*</v>
      </c>
      <c r="AB14" s="11" t="str">
        <f>[10]Dezembro!$H$31</f>
        <v>*</v>
      </c>
      <c r="AC14" s="11" t="str">
        <f>[10]Dezembro!$H$32</f>
        <v>*</v>
      </c>
      <c r="AD14" s="11" t="str">
        <f>[10]Dezembro!$H$33</f>
        <v>*</v>
      </c>
      <c r="AE14" s="11" t="str">
        <f>[10]Dezembro!$H$34</f>
        <v>*</v>
      </c>
      <c r="AF14" s="11" t="str">
        <f>[10]Dezembro!$H$35</f>
        <v>*</v>
      </c>
      <c r="AG14" s="15" t="s">
        <v>226</v>
      </c>
      <c r="AH14" s="126" t="s">
        <v>226</v>
      </c>
    </row>
    <row r="15" spans="1:34" x14ac:dyDescent="0.2">
      <c r="A15" s="58" t="s">
        <v>121</v>
      </c>
      <c r="B15" s="11">
        <f>[11]Dezembro!$H$5</f>
        <v>11.16</v>
      </c>
      <c r="C15" s="11">
        <f>[11]Dezembro!$H$6</f>
        <v>16.2</v>
      </c>
      <c r="D15" s="11">
        <f>[11]Dezembro!$H$7</f>
        <v>28.8</v>
      </c>
      <c r="E15" s="11">
        <f>[11]Dezembro!$H$8</f>
        <v>21.240000000000002</v>
      </c>
      <c r="F15" s="11">
        <f>[11]Dezembro!$H$9</f>
        <v>18.720000000000002</v>
      </c>
      <c r="G15" s="11">
        <f>[11]Dezembro!$H$10</f>
        <v>15.48</v>
      </c>
      <c r="H15" s="11">
        <f>[11]Dezembro!$H$11</f>
        <v>12.24</v>
      </c>
      <c r="I15" s="11">
        <f>[11]Dezembro!$H$12</f>
        <v>9.7200000000000006</v>
      </c>
      <c r="J15" s="11">
        <f>[11]Dezembro!$H$13</f>
        <v>10.44</v>
      </c>
      <c r="K15" s="11">
        <f>[11]Dezembro!$H$14</f>
        <v>11.520000000000001</v>
      </c>
      <c r="L15" s="11">
        <f>[11]Dezembro!$H$15</f>
        <v>24.12</v>
      </c>
      <c r="M15" s="11">
        <f>[11]Dezembro!$H$16</f>
        <v>14.04</v>
      </c>
      <c r="N15" s="11">
        <f>[11]Dezembro!$H$17</f>
        <v>18.720000000000002</v>
      </c>
      <c r="O15" s="11">
        <f>[11]Dezembro!$H$18</f>
        <v>25.56</v>
      </c>
      <c r="P15" s="11">
        <f>[11]Dezembro!$H$19</f>
        <v>18</v>
      </c>
      <c r="Q15" s="11">
        <f>[11]Dezembro!$H$20</f>
        <v>18.36</v>
      </c>
      <c r="R15" s="11">
        <f>[11]Dezembro!$H$21</f>
        <v>27</v>
      </c>
      <c r="S15" s="11">
        <f>[11]Dezembro!$H$22</f>
        <v>19.079999999999998</v>
      </c>
      <c r="T15" s="11">
        <f>[11]Dezembro!$H$23</f>
        <v>17.64</v>
      </c>
      <c r="U15" s="11">
        <f>[11]Dezembro!$H$24</f>
        <v>23.040000000000003</v>
      </c>
      <c r="V15" s="11">
        <f>[11]Dezembro!$H$25</f>
        <v>21.240000000000002</v>
      </c>
      <c r="W15" s="11">
        <f>[11]Dezembro!$H$26</f>
        <v>10.8</v>
      </c>
      <c r="X15" s="11">
        <f>[11]Dezembro!$H$27</f>
        <v>11.16</v>
      </c>
      <c r="Y15" s="11">
        <f>[11]Dezembro!$H$28</f>
        <v>19.079999999999998</v>
      </c>
      <c r="Z15" s="11">
        <f>[11]Dezembro!$H$29</f>
        <v>23.759999999999998</v>
      </c>
      <c r="AA15" s="11">
        <f>[11]Dezembro!$H$30</f>
        <v>19.440000000000001</v>
      </c>
      <c r="AB15" s="11">
        <f>[11]Dezembro!$H$31</f>
        <v>17.64</v>
      </c>
      <c r="AC15" s="11">
        <f>[11]Dezembro!$H$32</f>
        <v>16.920000000000002</v>
      </c>
      <c r="AD15" s="11">
        <f>[11]Dezembro!$H$33</f>
        <v>23.759999999999998</v>
      </c>
      <c r="AE15" s="11">
        <f>[11]Dezembro!$H$34</f>
        <v>18.720000000000002</v>
      </c>
      <c r="AF15" s="11">
        <f>[11]Dezembro!$H$35</f>
        <v>19.079999999999998</v>
      </c>
      <c r="AG15" s="15">
        <f t="shared" ref="AG15" si="11">MAX(B15:AF15)</f>
        <v>28.8</v>
      </c>
      <c r="AH15" s="126">
        <f t="shared" ref="AH15" si="12">AVERAGE(B15:AF15)</f>
        <v>18.150967741935485</v>
      </c>
    </row>
    <row r="16" spans="1:34" x14ac:dyDescent="0.2">
      <c r="A16" s="58" t="s">
        <v>168</v>
      </c>
      <c r="B16" s="11" t="str">
        <f>[12]Dezembro!$H$5</f>
        <v>*</v>
      </c>
      <c r="C16" s="11" t="str">
        <f>[12]Dezembro!$H$6</f>
        <v>*</v>
      </c>
      <c r="D16" s="11" t="str">
        <f>[12]Dezembro!$H$7</f>
        <v>*</v>
      </c>
      <c r="E16" s="11" t="str">
        <f>[12]Dezembro!$H$8</f>
        <v>*</v>
      </c>
      <c r="F16" s="11" t="str">
        <f>[12]Dezembro!$H$9</f>
        <v>*</v>
      </c>
      <c r="G16" s="11" t="str">
        <f>[12]Dezembro!$H$10</f>
        <v>*</v>
      </c>
      <c r="H16" s="11" t="str">
        <f>[12]Dezembro!$H$11</f>
        <v>*</v>
      </c>
      <c r="I16" s="11" t="str">
        <f>[12]Dezembro!$H$12</f>
        <v>*</v>
      </c>
      <c r="J16" s="11" t="str">
        <f>[12]Dezembro!$H$13</f>
        <v>*</v>
      </c>
      <c r="K16" s="11" t="str">
        <f>[12]Dezembro!$H$14</f>
        <v>*</v>
      </c>
      <c r="L16" s="11" t="str">
        <f>[12]Dezembro!$H$15</f>
        <v>*</v>
      </c>
      <c r="M16" s="11" t="str">
        <f>[12]Dezembro!$H$16</f>
        <v>*</v>
      </c>
      <c r="N16" s="11" t="str">
        <f>[12]Dezembro!$H$17</f>
        <v>*</v>
      </c>
      <c r="O16" s="11" t="str">
        <f>[12]Dezembro!$H$18</f>
        <v>*</v>
      </c>
      <c r="P16" s="11" t="str">
        <f>[12]Dezembro!$H$19</f>
        <v>*</v>
      </c>
      <c r="Q16" s="11" t="str">
        <f>[12]Dezembro!$H$20</f>
        <v>*</v>
      </c>
      <c r="R16" s="11" t="str">
        <f>[12]Dezembro!$H$21</f>
        <v>*</v>
      </c>
      <c r="S16" s="11" t="str">
        <f>[12]Dezembro!$H$22</f>
        <v>*</v>
      </c>
      <c r="T16" s="11" t="str">
        <f>[12]Dezembro!$H$23</f>
        <v>*</v>
      </c>
      <c r="U16" s="11" t="str">
        <f>[12]Dezembro!$H$24</f>
        <v>*</v>
      </c>
      <c r="V16" s="11" t="str">
        <f>[12]Dezembro!$H$25</f>
        <v>*</v>
      </c>
      <c r="W16" s="11" t="str">
        <f>[12]Dezembro!$H$26</f>
        <v>*</v>
      </c>
      <c r="X16" s="11" t="str">
        <f>[12]Dezembro!$H$27</f>
        <v>*</v>
      </c>
      <c r="Y16" s="11" t="str">
        <f>[12]Dezembro!$H$28</f>
        <v>*</v>
      </c>
      <c r="Z16" s="11" t="str">
        <f>[12]Dezembro!$H$29</f>
        <v>*</v>
      </c>
      <c r="AA16" s="11" t="str">
        <f>[12]Dezembro!$H$30</f>
        <v>*</v>
      </c>
      <c r="AB16" s="11" t="str">
        <f>[12]Dezembro!$H$31</f>
        <v>*</v>
      </c>
      <c r="AC16" s="11" t="str">
        <f>[12]Dezembro!$H$32</f>
        <v>*</v>
      </c>
      <c r="AD16" s="11" t="str">
        <f>[12]Dezembro!$H$33</f>
        <v>*</v>
      </c>
      <c r="AE16" s="11" t="str">
        <f>[12]Dezembro!$H$34</f>
        <v>*</v>
      </c>
      <c r="AF16" s="11" t="str">
        <f>[12]Dezembro!$H$35</f>
        <v>*</v>
      </c>
      <c r="AG16" s="15" t="s">
        <v>226</v>
      </c>
      <c r="AH16" s="126" t="s">
        <v>226</v>
      </c>
    </row>
    <row r="17" spans="1:38" x14ac:dyDescent="0.2">
      <c r="A17" s="58" t="s">
        <v>2</v>
      </c>
      <c r="B17" s="11">
        <f>[13]Dezembro!$H$5</f>
        <v>19.8</v>
      </c>
      <c r="C17" s="11">
        <f>[13]Dezembro!$H$6</f>
        <v>16.920000000000002</v>
      </c>
      <c r="D17" s="11">
        <f>[13]Dezembro!$H$7</f>
        <v>29.52</v>
      </c>
      <c r="E17" s="11">
        <f>[13]Dezembro!$H$8</f>
        <v>23.759999999999998</v>
      </c>
      <c r="F17" s="11">
        <f>[13]Dezembro!$H$9</f>
        <v>22.32</v>
      </c>
      <c r="G17" s="11">
        <f>[13]Dezembro!$H$10</f>
        <v>9.7200000000000006</v>
      </c>
      <c r="H17" s="11">
        <f>[13]Dezembro!$H$11</f>
        <v>21.240000000000002</v>
      </c>
      <c r="I17" s="11">
        <f>[13]Dezembro!$H$12</f>
        <v>13.32</v>
      </c>
      <c r="J17" s="11">
        <f>[13]Dezembro!$H$13</f>
        <v>15.120000000000001</v>
      </c>
      <c r="K17" s="11">
        <f>[13]Dezembro!$H$14</f>
        <v>18</v>
      </c>
      <c r="L17" s="11">
        <f>[13]Dezembro!$H$15</f>
        <v>18</v>
      </c>
      <c r="M17" s="11">
        <f>[13]Dezembro!$H$16</f>
        <v>15.120000000000001</v>
      </c>
      <c r="N17" s="11">
        <f>[13]Dezembro!$H$17</f>
        <v>18.36</v>
      </c>
      <c r="O17" s="11">
        <f>[13]Dezembro!$H$18</f>
        <v>16.2</v>
      </c>
      <c r="P17" s="11">
        <f>[13]Dezembro!$H$19</f>
        <v>15.48</v>
      </c>
      <c r="Q17" s="11">
        <f>[13]Dezembro!$H$20</f>
        <v>12.96</v>
      </c>
      <c r="R17" s="11">
        <f>[13]Dezembro!$H$21</f>
        <v>18.720000000000002</v>
      </c>
      <c r="S17" s="11">
        <f>[13]Dezembro!$H$22</f>
        <v>13.32</v>
      </c>
      <c r="T17" s="11">
        <f>[13]Dezembro!$H$23</f>
        <v>19.8</v>
      </c>
      <c r="U17" s="11">
        <f>[13]Dezembro!$H$24</f>
        <v>14.76</v>
      </c>
      <c r="V17" s="11">
        <f>[13]Dezembro!$H$25</f>
        <v>19.8</v>
      </c>
      <c r="W17" s="11">
        <f>[13]Dezembro!$H$26</f>
        <v>19.079999999999998</v>
      </c>
      <c r="X17" s="11">
        <f>[13]Dezembro!$H$27</f>
        <v>24.12</v>
      </c>
      <c r="Y17" s="11">
        <f>[13]Dezembro!$H$28</f>
        <v>16.559999999999999</v>
      </c>
      <c r="Z17" s="11">
        <f>[13]Dezembro!$H$29</f>
        <v>23.040000000000003</v>
      </c>
      <c r="AA17" s="11">
        <f>[13]Dezembro!$H$30</f>
        <v>24.12</v>
      </c>
      <c r="AB17" s="11">
        <f>[13]Dezembro!$H$31</f>
        <v>18.720000000000002</v>
      </c>
      <c r="AC17" s="11">
        <f>[13]Dezembro!$H$32</f>
        <v>19.079999999999998</v>
      </c>
      <c r="AD17" s="11">
        <f>[13]Dezembro!$H$33</f>
        <v>17.28</v>
      </c>
      <c r="AE17" s="11">
        <f>[13]Dezembro!$H$34</f>
        <v>16.2</v>
      </c>
      <c r="AF17" s="11">
        <f>[13]Dezembro!$H$35</f>
        <v>17.28</v>
      </c>
      <c r="AG17" s="15">
        <f t="shared" ref="AG17:AG23" si="13">MAX(B17:AF17)</f>
        <v>29.52</v>
      </c>
      <c r="AH17" s="126">
        <f t="shared" ref="AH17:AH23" si="14">AVERAGE(B17:AF17)</f>
        <v>18.313548387096777</v>
      </c>
      <c r="AJ17" s="12" t="s">
        <v>47</v>
      </c>
    </row>
    <row r="18" spans="1:38" x14ac:dyDescent="0.2">
      <c r="A18" s="58" t="s">
        <v>3</v>
      </c>
      <c r="B18" s="11">
        <f>[14]Dezembro!$H$5</f>
        <v>31.680000000000003</v>
      </c>
      <c r="C18" s="11">
        <f>[14]Dezembro!$H$6</f>
        <v>27.720000000000002</v>
      </c>
      <c r="D18" s="11">
        <f>[14]Dezembro!$H$7</f>
        <v>21.6</v>
      </c>
      <c r="E18" s="11">
        <f>[14]Dezembro!$H$8</f>
        <v>12.96</v>
      </c>
      <c r="F18" s="11">
        <f>[14]Dezembro!$H$9</f>
        <v>15.840000000000002</v>
      </c>
      <c r="G18" s="11">
        <f>[14]Dezembro!$H$10</f>
        <v>15.840000000000002</v>
      </c>
      <c r="H18" s="11">
        <f>[14]Dezembro!$H$11</f>
        <v>14.04</v>
      </c>
      <c r="I18" s="11">
        <f>[14]Dezembro!$H$12</f>
        <v>14.4</v>
      </c>
      <c r="J18" s="11">
        <f>[14]Dezembro!$H$13</f>
        <v>7.5600000000000005</v>
      </c>
      <c r="K18" s="11">
        <f>[14]Dezembro!$H$14</f>
        <v>24.840000000000003</v>
      </c>
      <c r="L18" s="11">
        <f>[14]Dezembro!$H$15</f>
        <v>16.2</v>
      </c>
      <c r="M18" s="11">
        <f>[14]Dezembro!$H$16</f>
        <v>13.68</v>
      </c>
      <c r="N18" s="11">
        <f>[14]Dezembro!$H$17</f>
        <v>22.68</v>
      </c>
      <c r="O18" s="11">
        <f>[14]Dezembro!$H$18</f>
        <v>14.04</v>
      </c>
      <c r="P18" s="11">
        <f>[14]Dezembro!$H$19</f>
        <v>7.5600000000000005</v>
      </c>
      <c r="Q18" s="11">
        <f>[14]Dezembro!$H$20</f>
        <v>17.64</v>
      </c>
      <c r="R18" s="11">
        <f>[14]Dezembro!$H$21</f>
        <v>10.08</v>
      </c>
      <c r="S18" s="11">
        <f>[14]Dezembro!$H$22</f>
        <v>10.08</v>
      </c>
      <c r="T18" s="11">
        <f>[14]Dezembro!$H$23</f>
        <v>15.48</v>
      </c>
      <c r="U18" s="11">
        <f>[14]Dezembro!$H$24</f>
        <v>9</v>
      </c>
      <c r="V18" s="11">
        <f>[14]Dezembro!$H$25</f>
        <v>19.8</v>
      </c>
      <c r="W18" s="11">
        <f>[14]Dezembro!$H$26</f>
        <v>10.8</v>
      </c>
      <c r="X18" s="11">
        <f>[14]Dezembro!$H$27</f>
        <v>8.64</v>
      </c>
      <c r="Y18" s="11">
        <f>[14]Dezembro!$H$28</f>
        <v>25.92</v>
      </c>
      <c r="Z18" s="11">
        <f>[14]Dezembro!$H$29</f>
        <v>11.879999999999999</v>
      </c>
      <c r="AA18" s="11">
        <f>[14]Dezembro!$H$30</f>
        <v>10.44</v>
      </c>
      <c r="AB18" s="11">
        <f>[14]Dezembro!$H$31</f>
        <v>15.120000000000001</v>
      </c>
      <c r="AC18" s="11">
        <f>[14]Dezembro!$H$32</f>
        <v>15.840000000000002</v>
      </c>
      <c r="AD18" s="11">
        <f>[14]Dezembro!$H$33</f>
        <v>24.48</v>
      </c>
      <c r="AE18" s="11">
        <f>[14]Dezembro!$H$34</f>
        <v>13.32</v>
      </c>
      <c r="AF18" s="11">
        <f>[14]Dezembro!$H$35</f>
        <v>20.52</v>
      </c>
      <c r="AG18" s="15">
        <f>MAX(B18:AF18)</f>
        <v>31.680000000000003</v>
      </c>
      <c r="AH18" s="126">
        <f>AVERAGE(B18:AF18)</f>
        <v>16.118709677419353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[15]Dezembro!$H$5</f>
        <v>*</v>
      </c>
      <c r="C19" s="11" t="str">
        <f>[15]Dezembro!$H$6</f>
        <v>*</v>
      </c>
      <c r="D19" s="11" t="str">
        <f>[15]Dezembro!$H$7</f>
        <v>*</v>
      </c>
      <c r="E19" s="11" t="str">
        <f>[15]Dezembro!$H$8</f>
        <v>*</v>
      </c>
      <c r="F19" s="11" t="str">
        <f>[15]Dezembro!$H$9</f>
        <v>*</v>
      </c>
      <c r="G19" s="11" t="str">
        <f>[15]Dezembro!$H$10</f>
        <v>*</v>
      </c>
      <c r="H19" s="11" t="str">
        <f>[15]Dezembro!$H$11</f>
        <v>*</v>
      </c>
      <c r="I19" s="11" t="str">
        <f>[15]Dezembro!$H$12</f>
        <v>*</v>
      </c>
      <c r="J19" s="11" t="str">
        <f>[15]Dezembro!$H$13</f>
        <v>*</v>
      </c>
      <c r="K19" s="11" t="str">
        <f>[15]Dezembro!$H$14</f>
        <v>*</v>
      </c>
      <c r="L19" s="11" t="str">
        <f>[15]Dezembro!$H$15</f>
        <v>*</v>
      </c>
      <c r="M19" s="11" t="str">
        <f>[15]Dezembro!$H$16</f>
        <v>*</v>
      </c>
      <c r="N19" s="11" t="str">
        <f>[15]Dezembro!$H$17</f>
        <v>*</v>
      </c>
      <c r="O19" s="11" t="str">
        <f>[15]Dezembro!$H$18</f>
        <v>*</v>
      </c>
      <c r="P19" s="11" t="str">
        <f>[15]Dezembro!$H$19</f>
        <v>*</v>
      </c>
      <c r="Q19" s="11" t="str">
        <f>[15]Dezembro!$H$20</f>
        <v>*</v>
      </c>
      <c r="R19" s="11" t="str">
        <f>[15]Dezembro!$H$21</f>
        <v>*</v>
      </c>
      <c r="S19" s="11" t="str">
        <f>[15]Dezembro!$H$22</f>
        <v>*</v>
      </c>
      <c r="T19" s="11" t="str">
        <f>[15]Dezembro!$H$23</f>
        <v>*</v>
      </c>
      <c r="U19" s="11" t="str">
        <f>[15]Dezembro!$H$24</f>
        <v>*</v>
      </c>
      <c r="V19" s="11" t="str">
        <f>[15]Dezembro!$H$25</f>
        <v>*</v>
      </c>
      <c r="W19" s="11" t="str">
        <f>[15]Dezembro!$H$26</f>
        <v>*</v>
      </c>
      <c r="X19" s="11" t="str">
        <f>[15]Dezembro!$H$27</f>
        <v>*</v>
      </c>
      <c r="Y19" s="11" t="str">
        <f>[15]Dezembro!$H$28</f>
        <v>*</v>
      </c>
      <c r="Z19" s="11" t="str">
        <f>[15]Dezembro!$H$29</f>
        <v>*</v>
      </c>
      <c r="AA19" s="11" t="str">
        <f>[15]Dezembro!$H$30</f>
        <v>*</v>
      </c>
      <c r="AB19" s="11" t="str">
        <f>[15]Dezembro!$H$31</f>
        <v>*</v>
      </c>
      <c r="AC19" s="11" t="str">
        <f>[15]Dezembro!$H$32</f>
        <v>*</v>
      </c>
      <c r="AD19" s="11" t="str">
        <f>[15]Dezembro!$H$33</f>
        <v>*</v>
      </c>
      <c r="AE19" s="11" t="str">
        <f>[15]Dezembro!$H$34</f>
        <v>*</v>
      </c>
      <c r="AF19" s="11" t="str">
        <f>[15]Dezembro!$H$35</f>
        <v>*</v>
      </c>
      <c r="AG19" s="93" t="s">
        <v>226</v>
      </c>
      <c r="AH19" s="116" t="s">
        <v>226</v>
      </c>
      <c r="AJ19" t="s">
        <v>47</v>
      </c>
    </row>
    <row r="20" spans="1:38" x14ac:dyDescent="0.2">
      <c r="A20" s="58" t="s">
        <v>5</v>
      </c>
      <c r="B20" s="11">
        <f>[16]Dezembro!$H$5</f>
        <v>28.44</v>
      </c>
      <c r="C20" s="11">
        <f>[16]Dezembro!$H$6</f>
        <v>4.6800000000000006</v>
      </c>
      <c r="D20" s="11">
        <f>[16]Dezembro!$H$7</f>
        <v>13.68</v>
      </c>
      <c r="E20" s="11">
        <f>[16]Dezembro!$H$8</f>
        <v>16.2</v>
      </c>
      <c r="F20" s="11">
        <f>[16]Dezembro!$H$9</f>
        <v>11.520000000000001</v>
      </c>
      <c r="G20" s="11">
        <f>[16]Dezembro!$H$10</f>
        <v>13.68</v>
      </c>
      <c r="H20" s="11">
        <f>[16]Dezembro!$H$11</f>
        <v>1.8</v>
      </c>
      <c r="I20" s="11">
        <f>[16]Dezembro!$H$12</f>
        <v>2.52</v>
      </c>
      <c r="J20" s="11">
        <f>[16]Dezembro!$H$13</f>
        <v>14.04</v>
      </c>
      <c r="K20" s="11">
        <f>[16]Dezembro!$H$14</f>
        <v>2.52</v>
      </c>
      <c r="L20" s="11">
        <f>[16]Dezembro!$H$15</f>
        <v>12.96</v>
      </c>
      <c r="M20" s="11">
        <f>[16]Dezembro!$H$16</f>
        <v>6.48</v>
      </c>
      <c r="N20" s="11">
        <f>[16]Dezembro!$H$17</f>
        <v>10.8</v>
      </c>
      <c r="O20" s="11">
        <f>[16]Dezembro!$H$18</f>
        <v>16.2</v>
      </c>
      <c r="P20" s="11">
        <f>[16]Dezembro!$H$19</f>
        <v>11.16</v>
      </c>
      <c r="Q20" s="11">
        <f>[16]Dezembro!$H$20</f>
        <v>9.7200000000000006</v>
      </c>
      <c r="R20" s="11">
        <f>[16]Dezembro!$H$21</f>
        <v>15.48</v>
      </c>
      <c r="S20" s="11">
        <f>[16]Dezembro!$H$22</f>
        <v>11.16</v>
      </c>
      <c r="T20" s="11">
        <f>[16]Dezembro!$H$23</f>
        <v>15.840000000000002</v>
      </c>
      <c r="U20" s="11">
        <f>[16]Dezembro!$H$24</f>
        <v>17.28</v>
      </c>
      <c r="V20" s="11">
        <f>[16]Dezembro!$H$25</f>
        <v>16.2</v>
      </c>
      <c r="W20" s="11">
        <f>[16]Dezembro!$H$26</f>
        <v>11.879999999999999</v>
      </c>
      <c r="X20" s="11">
        <f>[16]Dezembro!$H$27</f>
        <v>19.079999999999998</v>
      </c>
      <c r="Y20" s="11">
        <f>[16]Dezembro!$H$28</f>
        <v>5.7600000000000007</v>
      </c>
      <c r="Z20" s="11">
        <f>[16]Dezembro!$H$29</f>
        <v>25.92</v>
      </c>
      <c r="AA20" s="11">
        <f>[16]Dezembro!$H$30</f>
        <v>15.120000000000001</v>
      </c>
      <c r="AB20" s="11">
        <f>[16]Dezembro!$H$31</f>
        <v>13.32</v>
      </c>
      <c r="AC20" s="11">
        <f>[16]Dezembro!$H$32</f>
        <v>7.5600000000000005</v>
      </c>
      <c r="AD20" s="11">
        <f>[16]Dezembro!$H$33</f>
        <v>6.48</v>
      </c>
      <c r="AE20" s="11">
        <f>[16]Dezembro!$H$34</f>
        <v>13.32</v>
      </c>
      <c r="AF20" s="11">
        <f>[16]Dezembro!$H$35</f>
        <v>4.32</v>
      </c>
      <c r="AG20" s="15">
        <f t="shared" si="13"/>
        <v>28.44</v>
      </c>
      <c r="AH20" s="126">
        <f t="shared" si="14"/>
        <v>12.100645161290322</v>
      </c>
      <c r="AI20" s="12" t="s">
        <v>47</v>
      </c>
      <c r="AK20" t="s">
        <v>47</v>
      </c>
    </row>
    <row r="21" spans="1:38" x14ac:dyDescent="0.2">
      <c r="A21" s="58" t="s">
        <v>43</v>
      </c>
      <c r="B21" s="11">
        <f>[17]Dezembro!$H$5</f>
        <v>26.28</v>
      </c>
      <c r="C21" s="11">
        <f>[17]Dezembro!$H$6</f>
        <v>22.68</v>
      </c>
      <c r="D21" s="11">
        <f>[17]Dezembro!$H$7</f>
        <v>31.319999999999997</v>
      </c>
      <c r="E21" s="11">
        <f>[17]Dezembro!$H$8</f>
        <v>25.56</v>
      </c>
      <c r="F21" s="11">
        <f>[17]Dezembro!$H$9</f>
        <v>19.8</v>
      </c>
      <c r="G21" s="11">
        <f>[17]Dezembro!$H$10</f>
        <v>18.36</v>
      </c>
      <c r="H21" s="11">
        <f>[17]Dezembro!$H$11</f>
        <v>21.96</v>
      </c>
      <c r="I21" s="11">
        <f>[17]Dezembro!$H$12</f>
        <v>21.240000000000002</v>
      </c>
      <c r="J21" s="11">
        <f>[17]Dezembro!$H$13</f>
        <v>24.48</v>
      </c>
      <c r="K21" s="11">
        <f>[17]Dezembro!$H$14</f>
        <v>23.400000000000002</v>
      </c>
      <c r="L21" s="11">
        <f>[17]Dezembro!$H$15</f>
        <v>28.08</v>
      </c>
      <c r="M21" s="11">
        <f>[17]Dezembro!$H$16</f>
        <v>22.68</v>
      </c>
      <c r="N21" s="11">
        <f>[17]Dezembro!$H$17</f>
        <v>23.400000000000002</v>
      </c>
      <c r="O21" s="11">
        <f>[17]Dezembro!$H$18</f>
        <v>29.52</v>
      </c>
      <c r="P21" s="11">
        <f>[17]Dezembro!$H$19</f>
        <v>28.8</v>
      </c>
      <c r="Q21" s="11">
        <f>[17]Dezembro!$H$20</f>
        <v>18</v>
      </c>
      <c r="R21" s="11">
        <f>[17]Dezembro!$H$21</f>
        <v>44.28</v>
      </c>
      <c r="S21" s="11">
        <f>[17]Dezembro!$H$22</f>
        <v>21.240000000000002</v>
      </c>
      <c r="T21" s="11">
        <f>[17]Dezembro!$H$23</f>
        <v>42.12</v>
      </c>
      <c r="U21" s="11">
        <f>[17]Dezembro!$H$24</f>
        <v>26.28</v>
      </c>
      <c r="V21" s="11">
        <f>[17]Dezembro!$H$25</f>
        <v>23.400000000000002</v>
      </c>
      <c r="W21" s="11">
        <f>[17]Dezembro!$H$26</f>
        <v>18.36</v>
      </c>
      <c r="X21" s="11">
        <f>[17]Dezembro!$H$27</f>
        <v>17.28</v>
      </c>
      <c r="Y21" s="11">
        <f>[17]Dezembro!$H$28</f>
        <v>16.920000000000002</v>
      </c>
      <c r="Z21" s="11">
        <f>[17]Dezembro!$H$29</f>
        <v>17.64</v>
      </c>
      <c r="AA21" s="11">
        <f>[17]Dezembro!$H$30</f>
        <v>26.64</v>
      </c>
      <c r="AB21" s="11">
        <f>[17]Dezembro!$H$31</f>
        <v>28.08</v>
      </c>
      <c r="AC21" s="11">
        <f>[17]Dezembro!$H$32</f>
        <v>32.76</v>
      </c>
      <c r="AD21" s="11">
        <f>[17]Dezembro!$H$33</f>
        <v>24.48</v>
      </c>
      <c r="AE21" s="11">
        <f>[17]Dezembro!$H$34</f>
        <v>20.16</v>
      </c>
      <c r="AF21" s="11">
        <f>[17]Dezembro!$H$35</f>
        <v>26.64</v>
      </c>
      <c r="AG21" s="15">
        <f>MAX(B21:AF21)</f>
        <v>44.28</v>
      </c>
      <c r="AH21" s="126">
        <f>AVERAGE(B21:AF21)</f>
        <v>24.898064516129029</v>
      </c>
    </row>
    <row r="22" spans="1:38" x14ac:dyDescent="0.2">
      <c r="A22" s="58" t="s">
        <v>6</v>
      </c>
      <c r="B22" s="11">
        <f>[18]Dezembro!$H$5</f>
        <v>15.48</v>
      </c>
      <c r="C22" s="11">
        <f>[18]Dezembro!$H$6</f>
        <v>16.2</v>
      </c>
      <c r="D22" s="11">
        <f>[18]Dezembro!$H$7</f>
        <v>18.36</v>
      </c>
      <c r="E22" s="11">
        <f>[18]Dezembro!$H$8</f>
        <v>13.32</v>
      </c>
      <c r="F22" s="11">
        <f>[18]Dezembro!$H$9</f>
        <v>8.64</v>
      </c>
      <c r="G22" s="11">
        <f>[18]Dezembro!$H$10</f>
        <v>16.2</v>
      </c>
      <c r="H22" s="11">
        <f>[18]Dezembro!$H$11</f>
        <v>18</v>
      </c>
      <c r="I22" s="11">
        <f>[18]Dezembro!$H$12</f>
        <v>13.32</v>
      </c>
      <c r="J22" s="11">
        <f>[18]Dezembro!$H$13</f>
        <v>10.8</v>
      </c>
      <c r="K22" s="11">
        <f>[18]Dezembro!$H$14</f>
        <v>19.079999999999998</v>
      </c>
      <c r="L22" s="11">
        <f>[18]Dezembro!$H$15</f>
        <v>14.4</v>
      </c>
      <c r="M22" s="11">
        <f>[18]Dezembro!$H$16</f>
        <v>15.840000000000002</v>
      </c>
      <c r="N22" s="11">
        <f>[18]Dezembro!$H$17</f>
        <v>16.2</v>
      </c>
      <c r="O22" s="11">
        <f>[18]Dezembro!$H$18</f>
        <v>16.920000000000002</v>
      </c>
      <c r="P22" s="11">
        <f>[18]Dezembro!$H$19</f>
        <v>19.440000000000001</v>
      </c>
      <c r="Q22" s="11">
        <f>[18]Dezembro!$H$20</f>
        <v>11.16</v>
      </c>
      <c r="R22" s="11">
        <f>[18]Dezembro!$H$21</f>
        <v>11.16</v>
      </c>
      <c r="S22" s="11">
        <f>[18]Dezembro!$H$22</f>
        <v>10.8</v>
      </c>
      <c r="T22" s="11">
        <f>[18]Dezembro!$H$23</f>
        <v>15.120000000000001</v>
      </c>
      <c r="U22" s="11">
        <f>[18]Dezembro!$H$24</f>
        <v>17.64</v>
      </c>
      <c r="V22" s="11">
        <f>[18]Dezembro!$H$25</f>
        <v>15.48</v>
      </c>
      <c r="W22" s="11">
        <f>[18]Dezembro!$H$26</f>
        <v>8.2799999999999994</v>
      </c>
      <c r="X22" s="11">
        <f>[18]Dezembro!$H$27</f>
        <v>11.520000000000001</v>
      </c>
      <c r="Y22" s="11">
        <f>[18]Dezembro!$H$28</f>
        <v>6.12</v>
      </c>
      <c r="Z22" s="11">
        <f>[18]Dezembro!$H$29</f>
        <v>15.120000000000001</v>
      </c>
      <c r="AA22" s="11">
        <f>[18]Dezembro!$H$30</f>
        <v>10.08</v>
      </c>
      <c r="AB22" s="11">
        <f>[18]Dezembro!$H$31</f>
        <v>10.44</v>
      </c>
      <c r="AC22" s="11">
        <f>[18]Dezembro!$H$32</f>
        <v>8.64</v>
      </c>
      <c r="AD22" s="11">
        <f>[18]Dezembro!$H$33</f>
        <v>25.2</v>
      </c>
      <c r="AE22" s="11">
        <f>[18]Dezembro!$H$34</f>
        <v>17.64</v>
      </c>
      <c r="AF22" s="11">
        <f>[18]Dezembro!$H$35</f>
        <v>13.68</v>
      </c>
      <c r="AG22" s="15">
        <f t="shared" si="13"/>
        <v>25.2</v>
      </c>
      <c r="AH22" s="126">
        <f t="shared" si="14"/>
        <v>14.202580645161289</v>
      </c>
    </row>
    <row r="23" spans="1:38" x14ac:dyDescent="0.2">
      <c r="A23" s="58" t="s">
        <v>7</v>
      </c>
      <c r="B23" s="11">
        <f>[19]Dezembro!$H$5</f>
        <v>15.840000000000002</v>
      </c>
      <c r="C23" s="11">
        <f>[19]Dezembro!$H$6</f>
        <v>10.8</v>
      </c>
      <c r="D23" s="11">
        <f>[19]Dezembro!$H$7</f>
        <v>22.68</v>
      </c>
      <c r="E23" s="11" t="str">
        <f>[19]Dezembro!$H$8</f>
        <v>*</v>
      </c>
      <c r="F23" s="11" t="str">
        <f>[19]Dezembro!$H$9</f>
        <v>*</v>
      </c>
      <c r="G23" s="11" t="str">
        <f>[19]Dezembro!$H$10</f>
        <v>*</v>
      </c>
      <c r="H23" s="11" t="str">
        <f>[19]Dezembro!$H$11</f>
        <v>*</v>
      </c>
      <c r="I23" s="11" t="str">
        <f>[19]Dezembro!$H$12</f>
        <v>*</v>
      </c>
      <c r="J23" s="11" t="str">
        <f>[19]Dezembro!$H$13</f>
        <v>*</v>
      </c>
      <c r="K23" s="11" t="str">
        <f>[19]Dezembro!$H$14</f>
        <v>*</v>
      </c>
      <c r="L23" s="11" t="str">
        <f>[19]Dezembro!$H$15</f>
        <v>*</v>
      </c>
      <c r="M23" s="11" t="str">
        <f>[19]Dezembro!$H$16</f>
        <v>*</v>
      </c>
      <c r="N23" s="11" t="str">
        <f>[19]Dezembro!$H$17</f>
        <v>*</v>
      </c>
      <c r="O23" s="11" t="str">
        <f>[19]Dezembro!$H$18</f>
        <v>*</v>
      </c>
      <c r="P23" s="11" t="str">
        <f>[19]Dezembro!$H$19</f>
        <v>*</v>
      </c>
      <c r="Q23" s="11" t="str">
        <f>[19]Dezembro!$H$20</f>
        <v>*</v>
      </c>
      <c r="R23" s="11" t="str">
        <f>[19]Dezembro!$H$21</f>
        <v>*</v>
      </c>
      <c r="S23" s="11" t="str">
        <f>[19]Dezembro!$H$22</f>
        <v>*</v>
      </c>
      <c r="T23" s="11" t="str">
        <f>[19]Dezembro!$H$23</f>
        <v>*</v>
      </c>
      <c r="U23" s="11" t="str">
        <f>[19]Dezembro!$H$24</f>
        <v>*</v>
      </c>
      <c r="V23" s="11" t="str">
        <f>[19]Dezembro!$H$25</f>
        <v>*</v>
      </c>
      <c r="W23" s="11" t="str">
        <f>[19]Dezembro!$H$26</f>
        <v>*</v>
      </c>
      <c r="X23" s="11" t="str">
        <f>[19]Dezembro!$H$27</f>
        <v>*</v>
      </c>
      <c r="Y23" s="11" t="str">
        <f>[19]Dezembro!$H$28</f>
        <v>*</v>
      </c>
      <c r="Z23" s="11" t="str">
        <f>[19]Dezembro!$H$29</f>
        <v>*</v>
      </c>
      <c r="AA23" s="11" t="str">
        <f>[19]Dezembro!$H$30</f>
        <v>*</v>
      </c>
      <c r="AB23" s="11">
        <f>[19]Dezembro!$H$31</f>
        <v>12.24</v>
      </c>
      <c r="AC23" s="11">
        <f>[19]Dezembro!$H$32</f>
        <v>13.68</v>
      </c>
      <c r="AD23" s="11">
        <f>[19]Dezembro!$H$33</f>
        <v>23.400000000000002</v>
      </c>
      <c r="AE23" s="11">
        <f>[19]Dezembro!$H$34</f>
        <v>18</v>
      </c>
      <c r="AF23" s="11">
        <f>[19]Dezembro!$H$35</f>
        <v>20.88</v>
      </c>
      <c r="AG23" s="15">
        <f t="shared" si="13"/>
        <v>23.400000000000002</v>
      </c>
      <c r="AH23" s="126">
        <f t="shared" si="14"/>
        <v>17.190000000000001</v>
      </c>
    </row>
    <row r="24" spans="1:38" x14ac:dyDescent="0.2">
      <c r="A24" s="58" t="s">
        <v>169</v>
      </c>
      <c r="B24" s="11" t="str">
        <f>[20]Dezembro!$H$5</f>
        <v>*</v>
      </c>
      <c r="C24" s="11" t="str">
        <f>[20]Dezembro!$H$6</f>
        <v>*</v>
      </c>
      <c r="D24" s="11" t="str">
        <f>[20]Dezembro!$H$7</f>
        <v>*</v>
      </c>
      <c r="E24" s="11" t="str">
        <f>[20]Dezembro!$H$8</f>
        <v>*</v>
      </c>
      <c r="F24" s="11" t="str">
        <f>[20]Dezembro!$H$9</f>
        <v>*</v>
      </c>
      <c r="G24" s="11" t="str">
        <f>[20]Dezembro!$H$10</f>
        <v>*</v>
      </c>
      <c r="H24" s="11" t="str">
        <f>[20]Dezembro!$H$11</f>
        <v>*</v>
      </c>
      <c r="I24" s="11" t="str">
        <f>[20]Dezembro!$H$12</f>
        <v>*</v>
      </c>
      <c r="J24" s="11" t="str">
        <f>[20]Dezembro!$H$13</f>
        <v>*</v>
      </c>
      <c r="K24" s="11" t="str">
        <f>[20]Dezembro!$H$14</f>
        <v>*</v>
      </c>
      <c r="L24" s="11" t="str">
        <f>[20]Dezembro!$H$15</f>
        <v>*</v>
      </c>
      <c r="M24" s="11" t="str">
        <f>[20]Dezembro!$H$16</f>
        <v>*</v>
      </c>
      <c r="N24" s="11" t="str">
        <f>[20]Dezembro!$H$17</f>
        <v>*</v>
      </c>
      <c r="O24" s="11" t="str">
        <f>[20]Dezembro!$H$18</f>
        <v>*</v>
      </c>
      <c r="P24" s="11" t="str">
        <f>[20]Dezembro!$H$19</f>
        <v>*</v>
      </c>
      <c r="Q24" s="11" t="str">
        <f>[20]Dezembro!$H$20</f>
        <v>*</v>
      </c>
      <c r="R24" s="11" t="str">
        <f>[20]Dezembro!$H$21</f>
        <v>*</v>
      </c>
      <c r="S24" s="11" t="str">
        <f>[20]Dezembro!$H$22</f>
        <v>*</v>
      </c>
      <c r="T24" s="11" t="str">
        <f>[20]Dezembro!$H$23</f>
        <v>*</v>
      </c>
      <c r="U24" s="11" t="str">
        <f>[20]Dezembro!$H$24</f>
        <v>*</v>
      </c>
      <c r="V24" s="11" t="str">
        <f>[20]Dezembro!$H$25</f>
        <v>*</v>
      </c>
      <c r="W24" s="11" t="str">
        <f>[20]Dezembro!$H$25</f>
        <v>*</v>
      </c>
      <c r="X24" s="11" t="str">
        <f>[20]Dezembro!$H$27</f>
        <v>*</v>
      </c>
      <c r="Y24" s="11" t="str">
        <f>[20]Dezembro!$H$28</f>
        <v>*</v>
      </c>
      <c r="Z24" s="11" t="str">
        <f>[20]Dezembro!$H$29</f>
        <v>*</v>
      </c>
      <c r="AA24" s="11" t="str">
        <f>[20]Dezembro!$H$30</f>
        <v>*</v>
      </c>
      <c r="AB24" s="11" t="str">
        <f>[20]Dezembro!$H$31</f>
        <v>*</v>
      </c>
      <c r="AC24" s="11" t="str">
        <f>[20]Dezembro!$H$32</f>
        <v>*</v>
      </c>
      <c r="AD24" s="11" t="str">
        <f>[20]Dezembro!$H$33</f>
        <v>*</v>
      </c>
      <c r="AE24" s="11" t="str">
        <f>[20]Dezembro!$H$34</f>
        <v>*</v>
      </c>
      <c r="AF24" s="11" t="str">
        <f>[20]Dezembro!$H$35</f>
        <v>*</v>
      </c>
      <c r="AG24" s="93" t="s">
        <v>226</v>
      </c>
      <c r="AH24" s="116" t="s">
        <v>226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[21]Dezembro!$H$5</f>
        <v>11.879999999999999</v>
      </c>
      <c r="C25" s="11">
        <f>[21]Dezembro!$H$6</f>
        <v>25.92</v>
      </c>
      <c r="D25" s="11">
        <f>[21]Dezembro!$H$7</f>
        <v>24.840000000000003</v>
      </c>
      <c r="E25" s="11">
        <f>[21]Dezembro!$H$8</f>
        <v>18.720000000000002</v>
      </c>
      <c r="F25" s="11">
        <f>[21]Dezembro!$H$9</f>
        <v>17.64</v>
      </c>
      <c r="G25" s="11">
        <f>[21]Dezembro!$H$10</f>
        <v>16.2</v>
      </c>
      <c r="H25" s="11">
        <f>[21]Dezembro!$H$11</f>
        <v>15.120000000000001</v>
      </c>
      <c r="I25" s="11">
        <f>[21]Dezembro!$H$12</f>
        <v>11.879999999999999</v>
      </c>
      <c r="J25" s="11">
        <f>[21]Dezembro!$H$13</f>
        <v>12.6</v>
      </c>
      <c r="K25" s="11">
        <f>[21]Dezembro!$H$14</f>
        <v>16.559999999999999</v>
      </c>
      <c r="L25" s="11">
        <f>[21]Dezembro!$H$15</f>
        <v>24.840000000000003</v>
      </c>
      <c r="M25" s="11">
        <f>[21]Dezembro!$H$16</f>
        <v>20.52</v>
      </c>
      <c r="N25" s="11">
        <f>[21]Dezembro!$H$17</f>
        <v>22.32</v>
      </c>
      <c r="O25" s="11">
        <f>[21]Dezembro!$H$18</f>
        <v>30.96</v>
      </c>
      <c r="P25" s="11">
        <f>[21]Dezembro!$H$19</f>
        <v>11.520000000000001</v>
      </c>
      <c r="Q25" s="11">
        <f>[21]Dezembro!$H$20</f>
        <v>20.16</v>
      </c>
      <c r="R25" s="11">
        <f>[21]Dezembro!$H$21</f>
        <v>16.920000000000002</v>
      </c>
      <c r="S25" s="11">
        <f>[21]Dezembro!$H$22</f>
        <v>19.079999999999998</v>
      </c>
      <c r="T25" s="11">
        <f>[21]Dezembro!$H$23</f>
        <v>25.2</v>
      </c>
      <c r="U25" s="11">
        <f>[21]Dezembro!$H$24</f>
        <v>22.32</v>
      </c>
      <c r="V25" s="11">
        <f>[21]Dezembro!$H$25</f>
        <v>18</v>
      </c>
      <c r="W25" s="11">
        <f>[21]Dezembro!$H$26</f>
        <v>13.32</v>
      </c>
      <c r="X25" s="11">
        <f>[21]Dezembro!$H$27</f>
        <v>14.04</v>
      </c>
      <c r="Y25" s="11">
        <f>[21]Dezembro!$H$28</f>
        <v>21.6</v>
      </c>
      <c r="Z25" s="11">
        <f>[21]Dezembro!$H$29</f>
        <v>26.28</v>
      </c>
      <c r="AA25" s="11">
        <f>[21]Dezembro!$H$30</f>
        <v>19.079999999999998</v>
      </c>
      <c r="AB25" s="11">
        <f>[21]Dezembro!$H$31</f>
        <v>16.2</v>
      </c>
      <c r="AC25" s="11">
        <f>[21]Dezembro!$H$32</f>
        <v>18.720000000000002</v>
      </c>
      <c r="AD25" s="11">
        <f>[21]Dezembro!$H$33</f>
        <v>18.36</v>
      </c>
      <c r="AE25" s="11">
        <f>[21]Dezembro!$H$34</f>
        <v>19.079999999999998</v>
      </c>
      <c r="AF25" s="11">
        <f>[21]Dezembro!$H$35</f>
        <v>22.32</v>
      </c>
      <c r="AG25" s="15">
        <f t="shared" ref="AG25:AG26" si="15">MAX(B25:AF25)</f>
        <v>30.96</v>
      </c>
      <c r="AH25" s="126">
        <f t="shared" ref="AH25:AH26" si="16">AVERAGE(B25:AF25)</f>
        <v>19.103225806451618</v>
      </c>
      <c r="AI25" s="12" t="s">
        <v>47</v>
      </c>
    </row>
    <row r="26" spans="1:38" x14ac:dyDescent="0.2">
      <c r="A26" s="58" t="s">
        <v>171</v>
      </c>
      <c r="B26" s="11">
        <f>[22]Dezembro!$H$5</f>
        <v>15.48</v>
      </c>
      <c r="C26" s="11">
        <f>[22]Dezembro!$H$6</f>
        <v>16.2</v>
      </c>
      <c r="D26" s="11">
        <f>[22]Dezembro!$H$7</f>
        <v>26.64</v>
      </c>
      <c r="E26" s="11">
        <f>[22]Dezembro!$H$8</f>
        <v>14.76</v>
      </c>
      <c r="F26" s="11">
        <f>[22]Dezembro!$H$9</f>
        <v>16.2</v>
      </c>
      <c r="G26" s="11">
        <f>[22]Dezembro!$H$10</f>
        <v>15.48</v>
      </c>
      <c r="H26" s="11">
        <f>[22]Dezembro!$H$11</f>
        <v>11.16</v>
      </c>
      <c r="I26" s="11">
        <f>[22]Dezembro!$H$12</f>
        <v>7.2</v>
      </c>
      <c r="J26" s="11">
        <f>[22]Dezembro!$H$13</f>
        <v>9.3600000000000012</v>
      </c>
      <c r="K26" s="11">
        <f>[22]Dezembro!$H$14</f>
        <v>10.44</v>
      </c>
      <c r="L26" s="11">
        <f>[22]Dezembro!$H$15</f>
        <v>18</v>
      </c>
      <c r="M26" s="11">
        <f>[22]Dezembro!$H$16</f>
        <v>12.96</v>
      </c>
      <c r="N26" s="11">
        <f>[22]Dezembro!$H$17</f>
        <v>22.32</v>
      </c>
      <c r="O26" s="11">
        <f>[22]Dezembro!$H$18</f>
        <v>14.76</v>
      </c>
      <c r="P26" s="11">
        <f>[22]Dezembro!$H$19</f>
        <v>16.559999999999999</v>
      </c>
      <c r="Q26" s="11">
        <f>[22]Dezembro!$H$20</f>
        <v>17.28</v>
      </c>
      <c r="R26" s="11">
        <f>[22]Dezembro!$H$21</f>
        <v>19.079999999999998</v>
      </c>
      <c r="S26" s="11">
        <f>[22]Dezembro!$H$22</f>
        <v>13.32</v>
      </c>
      <c r="T26" s="11">
        <f>[22]Dezembro!$H$23</f>
        <v>20.88</v>
      </c>
      <c r="U26" s="11">
        <f>[22]Dezembro!$H$24</f>
        <v>21.6</v>
      </c>
      <c r="V26" s="11">
        <f>[22]Dezembro!$H$25</f>
        <v>16.2</v>
      </c>
      <c r="W26" s="11">
        <f>[22]Dezembro!$H$26</f>
        <v>15.840000000000002</v>
      </c>
      <c r="X26" s="11">
        <f>[22]Dezembro!$H$27</f>
        <v>11.520000000000001</v>
      </c>
      <c r="Y26" s="11">
        <f>[22]Dezembro!$H$28</f>
        <v>13.32</v>
      </c>
      <c r="Z26" s="11">
        <f>[22]Dezembro!$H$29</f>
        <v>13.68</v>
      </c>
      <c r="AA26" s="11">
        <f>[22]Dezembro!$H$30</f>
        <v>14.76</v>
      </c>
      <c r="AB26" s="11">
        <f>[22]Dezembro!$H$31</f>
        <v>12.6</v>
      </c>
      <c r="AC26" s="11">
        <f>[22]Dezembro!$H$32</f>
        <v>14.76</v>
      </c>
      <c r="AD26" s="11">
        <f>[22]Dezembro!$H$33</f>
        <v>24.12</v>
      </c>
      <c r="AE26" s="11">
        <f>[22]Dezembro!$H$34</f>
        <v>22.68</v>
      </c>
      <c r="AF26" s="11">
        <f>[22]Dezembro!$H$35</f>
        <v>24.48</v>
      </c>
      <c r="AG26" s="15">
        <f t="shared" si="15"/>
        <v>26.64</v>
      </c>
      <c r="AH26" s="126">
        <f t="shared" si="16"/>
        <v>16.246451612903225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8" t="s">
        <v>8</v>
      </c>
      <c r="B27" s="11">
        <f>[23]Dezembro!$H$5</f>
        <v>10.8</v>
      </c>
      <c r="C27" s="11">
        <f>[23]Dezembro!$H$6</f>
        <v>14.4</v>
      </c>
      <c r="D27" s="11">
        <f>[23]Dezembro!$H$7</f>
        <v>30.6</v>
      </c>
      <c r="E27" s="11">
        <f>[23]Dezembro!$H$8</f>
        <v>12.6</v>
      </c>
      <c r="F27" s="11">
        <f>[23]Dezembro!$H$9</f>
        <v>11.520000000000001</v>
      </c>
      <c r="G27" s="11">
        <f>[23]Dezembro!$H$10</f>
        <v>17.64</v>
      </c>
      <c r="H27" s="11">
        <f>[23]Dezembro!$H$11</f>
        <v>11.520000000000001</v>
      </c>
      <c r="I27" s="11">
        <f>[23]Dezembro!$H$12</f>
        <v>7.2</v>
      </c>
      <c r="J27" s="11">
        <f>[23]Dezembro!$H$13</f>
        <v>10.08</v>
      </c>
      <c r="K27" s="11">
        <f>[23]Dezembro!$H$14</f>
        <v>9.7200000000000006</v>
      </c>
      <c r="L27" s="11">
        <f>[23]Dezembro!$H$15</f>
        <v>15.120000000000001</v>
      </c>
      <c r="M27" s="11">
        <f>[23]Dezembro!$H$16</f>
        <v>12.96</v>
      </c>
      <c r="N27" s="11">
        <f>[23]Dezembro!$H$17</f>
        <v>19.440000000000001</v>
      </c>
      <c r="O27" s="11">
        <f>[23]Dezembro!$H$18</f>
        <v>26.28</v>
      </c>
      <c r="P27" s="11">
        <f>[23]Dezembro!$H$19</f>
        <v>12.24</v>
      </c>
      <c r="Q27" s="11">
        <f>[23]Dezembro!$H$20</f>
        <v>21.6</v>
      </c>
      <c r="R27" s="11">
        <f>[23]Dezembro!$H$21</f>
        <v>12.96</v>
      </c>
      <c r="S27" s="11">
        <f>[23]Dezembro!$H$22</f>
        <v>11.879999999999999</v>
      </c>
      <c r="T27" s="11">
        <f>[23]Dezembro!$H$23</f>
        <v>19.8</v>
      </c>
      <c r="U27" s="11">
        <f>[23]Dezembro!$H$24</f>
        <v>21.6</v>
      </c>
      <c r="V27" s="11">
        <f>[23]Dezembro!$H$25</f>
        <v>19.440000000000001</v>
      </c>
      <c r="W27" s="11">
        <f>[23]Dezembro!$H$26</f>
        <v>11.879999999999999</v>
      </c>
      <c r="X27" s="11">
        <f>[23]Dezembro!$H$27</f>
        <v>12.6</v>
      </c>
      <c r="Y27" s="11">
        <f>[23]Dezembro!$H$28</f>
        <v>21.96</v>
      </c>
      <c r="Z27" s="11">
        <f>[23]Dezembro!$H$29</f>
        <v>21.240000000000002</v>
      </c>
      <c r="AA27" s="11">
        <f>[23]Dezembro!$H$30</f>
        <v>15.48</v>
      </c>
      <c r="AB27" s="11">
        <f>[23]Dezembro!$H$31</f>
        <v>21.96</v>
      </c>
      <c r="AC27" s="11">
        <f>[23]Dezembro!$H$32</f>
        <v>12.24</v>
      </c>
      <c r="AD27" s="11">
        <f>[23]Dezembro!$H$33</f>
        <v>16.559999999999999</v>
      </c>
      <c r="AE27" s="11">
        <f>[23]Dezembro!$H$34</f>
        <v>14.04</v>
      </c>
      <c r="AF27" s="11">
        <f>[23]Dezembro!$H$35</f>
        <v>15.48</v>
      </c>
      <c r="AG27" s="15">
        <f t="shared" ref="AG27:AG29" si="17">MAX(B27:AF27)</f>
        <v>30.6</v>
      </c>
      <c r="AH27" s="126">
        <f>AVERAGE(B27:AF27)</f>
        <v>15.898064516129034</v>
      </c>
      <c r="AK27" t="s">
        <v>47</v>
      </c>
    </row>
    <row r="28" spans="1:38" x14ac:dyDescent="0.2">
      <c r="A28" s="58" t="s">
        <v>9</v>
      </c>
      <c r="B28" s="11">
        <f>[24]Dezembro!$H$5</f>
        <v>9.7200000000000006</v>
      </c>
      <c r="C28" s="11">
        <f>[24]Dezembro!$H$6</f>
        <v>13.32</v>
      </c>
      <c r="D28" s="11">
        <f>[24]Dezembro!$H$7</f>
        <v>38.880000000000003</v>
      </c>
      <c r="E28" s="11">
        <f>[24]Dezembro!$H$8</f>
        <v>20.88</v>
      </c>
      <c r="F28" s="11">
        <f>[24]Dezembro!$H$9</f>
        <v>17.28</v>
      </c>
      <c r="G28" s="11">
        <f>[24]Dezembro!$H$10</f>
        <v>13.32</v>
      </c>
      <c r="H28" s="11">
        <f>[24]Dezembro!$H$11</f>
        <v>14.04</v>
      </c>
      <c r="I28" s="11">
        <f>[24]Dezembro!$H$12</f>
        <v>11.520000000000001</v>
      </c>
      <c r="J28" s="11">
        <f>[24]Dezembro!$H$13</f>
        <v>10.8</v>
      </c>
      <c r="K28" s="11">
        <f>[24]Dezembro!$H$14</f>
        <v>14.4</v>
      </c>
      <c r="L28" s="11">
        <f>[24]Dezembro!$H$15</f>
        <v>15.48</v>
      </c>
      <c r="M28" s="11">
        <f>[24]Dezembro!$H$16</f>
        <v>11.520000000000001</v>
      </c>
      <c r="N28" s="11">
        <f>[24]Dezembro!$H$17</f>
        <v>19.079999999999998</v>
      </c>
      <c r="O28" s="11">
        <f>[24]Dezembro!$H$18</f>
        <v>11.879999999999999</v>
      </c>
      <c r="P28" s="11">
        <f>[24]Dezembro!$H$19</f>
        <v>18.36</v>
      </c>
      <c r="Q28" s="11">
        <f>[24]Dezembro!$H$20</f>
        <v>19.440000000000001</v>
      </c>
      <c r="R28" s="11">
        <f>[24]Dezembro!$H$21</f>
        <v>16.2</v>
      </c>
      <c r="S28" s="11">
        <f>[24]Dezembro!$H$22</f>
        <v>27</v>
      </c>
      <c r="T28" s="11">
        <f>[24]Dezembro!$H$23</f>
        <v>23.759999999999998</v>
      </c>
      <c r="U28" s="11">
        <f>[24]Dezembro!$H$24</f>
        <v>24.840000000000003</v>
      </c>
      <c r="V28" s="11">
        <f>[24]Dezembro!$H$25</f>
        <v>20.16</v>
      </c>
      <c r="W28" s="11">
        <f>[24]Dezembro!$H$26</f>
        <v>12.96</v>
      </c>
      <c r="X28" s="11">
        <f>[24]Dezembro!$H$27</f>
        <v>11.879999999999999</v>
      </c>
      <c r="Y28" s="11">
        <f>[24]Dezembro!$H$28</f>
        <v>16.559999999999999</v>
      </c>
      <c r="Z28" s="11">
        <f>[24]Dezembro!$H$29</f>
        <v>15.840000000000002</v>
      </c>
      <c r="AA28" s="11">
        <f>[24]Dezembro!$H$30</f>
        <v>14.04</v>
      </c>
      <c r="AB28" s="11">
        <f>[24]Dezembro!$H$31</f>
        <v>17.64</v>
      </c>
      <c r="AC28" s="11">
        <f>[24]Dezembro!$H$32</f>
        <v>20.16</v>
      </c>
      <c r="AD28" s="11">
        <f>[24]Dezembro!$H$33</f>
        <v>21.96</v>
      </c>
      <c r="AE28" s="11">
        <f>[24]Dezembro!$H$34</f>
        <v>21.96</v>
      </c>
      <c r="AF28" s="11">
        <f>[24]Dezembro!$H$35</f>
        <v>26.64</v>
      </c>
      <c r="AG28" s="15">
        <f t="shared" si="17"/>
        <v>38.880000000000003</v>
      </c>
      <c r="AH28" s="126">
        <f t="shared" ref="AH28:AH31" si="18">AVERAGE(B28:AF28)</f>
        <v>17.790967741935482</v>
      </c>
      <c r="AK28" t="s">
        <v>47</v>
      </c>
    </row>
    <row r="29" spans="1:38" x14ac:dyDescent="0.2">
      <c r="A29" s="58" t="s">
        <v>42</v>
      </c>
      <c r="B29" s="11">
        <f>[25]Dezembro!$H$5</f>
        <v>11.16</v>
      </c>
      <c r="C29" s="11">
        <f>[25]Dezembro!$H$6</f>
        <v>13.32</v>
      </c>
      <c r="D29" s="11">
        <f>[25]Dezembro!$H$7</f>
        <v>11.879999999999999</v>
      </c>
      <c r="E29" s="11">
        <f>[25]Dezembro!$H$8</f>
        <v>7.5600000000000005</v>
      </c>
      <c r="F29" s="11">
        <f>[25]Dezembro!$H$9</f>
        <v>10.8</v>
      </c>
      <c r="G29" s="11">
        <f>[25]Dezembro!$H$10</f>
        <v>7.9200000000000008</v>
      </c>
      <c r="H29" s="11">
        <f>[25]Dezembro!$H$11</f>
        <v>7.2</v>
      </c>
      <c r="I29" s="11">
        <f>[25]Dezembro!$H$12</f>
        <v>7.5600000000000005</v>
      </c>
      <c r="J29" s="11">
        <f>[25]Dezembro!$H$13</f>
        <v>8.2799999999999994</v>
      </c>
      <c r="K29" s="11">
        <f>[25]Dezembro!$H$14</f>
        <v>12.24</v>
      </c>
      <c r="L29" s="11">
        <f>[25]Dezembro!$H$15</f>
        <v>17.64</v>
      </c>
      <c r="M29" s="11">
        <f>[25]Dezembro!$H$16</f>
        <v>14.4</v>
      </c>
      <c r="N29" s="11">
        <f>[25]Dezembro!$H$17</f>
        <v>15.120000000000001</v>
      </c>
      <c r="O29" s="11">
        <f>[25]Dezembro!$H$18</f>
        <v>14.04</v>
      </c>
      <c r="P29" s="11">
        <f>[25]Dezembro!$H$19</f>
        <v>10.44</v>
      </c>
      <c r="Q29" s="11">
        <f>[25]Dezembro!$H$20</f>
        <v>12.6</v>
      </c>
      <c r="R29" s="11">
        <f>[25]Dezembro!$H$21</f>
        <v>9.7200000000000006</v>
      </c>
      <c r="S29" s="11">
        <f>[25]Dezembro!$H$22</f>
        <v>9.7200000000000006</v>
      </c>
      <c r="T29" s="11">
        <f>[25]Dezembro!$H$23</f>
        <v>14.4</v>
      </c>
      <c r="U29" s="11">
        <f>[25]Dezembro!$H$24</f>
        <v>13.68</v>
      </c>
      <c r="V29" s="11">
        <f>[25]Dezembro!$H$25</f>
        <v>12.96</v>
      </c>
      <c r="W29" s="11">
        <f>[25]Dezembro!$H$26</f>
        <v>7.5600000000000005</v>
      </c>
      <c r="X29" s="11">
        <f>[25]Dezembro!$H$27</f>
        <v>6.84</v>
      </c>
      <c r="Y29" s="11">
        <f>[25]Dezembro!$H$28</f>
        <v>23.759999999999998</v>
      </c>
      <c r="Z29" s="11">
        <f>[25]Dezembro!$H$29</f>
        <v>13.32</v>
      </c>
      <c r="AA29" s="11">
        <f>[25]Dezembro!$H$30</f>
        <v>10.08</v>
      </c>
      <c r="AB29" s="11">
        <f>[25]Dezembro!$H$31</f>
        <v>10.8</v>
      </c>
      <c r="AC29" s="11">
        <f>[25]Dezembro!$H$32</f>
        <v>13.32</v>
      </c>
      <c r="AD29" s="11">
        <f>[25]Dezembro!$H$33</f>
        <v>11.520000000000001</v>
      </c>
      <c r="AE29" s="11">
        <f>[25]Dezembro!$H$34</f>
        <v>12.24</v>
      </c>
      <c r="AF29" s="11">
        <f>[25]Dezembro!$H$35</f>
        <v>12.24</v>
      </c>
      <c r="AG29" s="15">
        <f t="shared" si="17"/>
        <v>23.759999999999998</v>
      </c>
      <c r="AH29" s="126">
        <f t="shared" si="18"/>
        <v>11.752258064516129</v>
      </c>
      <c r="AJ29" t="s">
        <v>47</v>
      </c>
    </row>
    <row r="30" spans="1:38" x14ac:dyDescent="0.2">
      <c r="A30" s="58" t="s">
        <v>10</v>
      </c>
      <c r="B30" s="11" t="str">
        <f>[26]Dezembro!$H$5</f>
        <v>*</v>
      </c>
      <c r="C30" s="11" t="str">
        <f>[26]Dezembro!$H$6</f>
        <v>*</v>
      </c>
      <c r="D30" s="11" t="str">
        <f>[26]Dezembro!$H$7</f>
        <v>*</v>
      </c>
      <c r="E30" s="11" t="str">
        <f>[26]Dezembro!$H$8</f>
        <v>*</v>
      </c>
      <c r="F30" s="11" t="str">
        <f>[26]Dezembro!$H$9</f>
        <v>*</v>
      </c>
      <c r="G30" s="11" t="str">
        <f>[26]Dezembro!$H$10</f>
        <v>*</v>
      </c>
      <c r="H30" s="11" t="str">
        <f>[26]Dezembro!$H$11</f>
        <v>*</v>
      </c>
      <c r="I30" s="11" t="str">
        <f>[26]Dezembro!$H$12</f>
        <v>*</v>
      </c>
      <c r="J30" s="11" t="str">
        <f>[26]Dezembro!$H$13</f>
        <v>*</v>
      </c>
      <c r="K30" s="11" t="str">
        <f>[26]Dezembro!$H$14</f>
        <v>*</v>
      </c>
      <c r="L30" s="11" t="str">
        <f>[26]Dezembro!$H$15</f>
        <v>*</v>
      </c>
      <c r="M30" s="11" t="str">
        <f>[26]Dezembro!$H$16</f>
        <v>*</v>
      </c>
      <c r="N30" s="11" t="str">
        <f>[26]Dezembro!$H$17</f>
        <v>*</v>
      </c>
      <c r="O30" s="11" t="str">
        <f>[26]Dezembro!$H$18</f>
        <v>*</v>
      </c>
      <c r="P30" s="11" t="str">
        <f>[26]Dezembro!$H$19</f>
        <v>*</v>
      </c>
      <c r="Q30" s="11" t="str">
        <f>[26]Dezembro!$H$20</f>
        <v>*</v>
      </c>
      <c r="R30" s="11" t="str">
        <f>[26]Dezembro!$H$21</f>
        <v>*</v>
      </c>
      <c r="S30" s="11" t="str">
        <f>[26]Dezembro!$H$22</f>
        <v>*</v>
      </c>
      <c r="T30" s="11" t="str">
        <f>[26]Dezembro!$H$23</f>
        <v>*</v>
      </c>
      <c r="U30" s="11" t="str">
        <f>[26]Dezembro!$H$24</f>
        <v>*</v>
      </c>
      <c r="V30" s="11" t="str">
        <f>[26]Dezembro!$H$25</f>
        <v>*</v>
      </c>
      <c r="W30" s="11" t="str">
        <f>[26]Dezembro!$H$26</f>
        <v>*</v>
      </c>
      <c r="X30" s="11" t="str">
        <f>[26]Dezembro!$H$27</f>
        <v>*</v>
      </c>
      <c r="Y30" s="11" t="str">
        <f>[26]Dezembro!$H$28</f>
        <v>*</v>
      </c>
      <c r="Z30" s="11" t="str">
        <f>[26]Dezembro!$H$29</f>
        <v>*</v>
      </c>
      <c r="AA30" s="11" t="str">
        <f>[26]Dezembro!$H$30</f>
        <v>*</v>
      </c>
      <c r="AB30" s="11" t="str">
        <f>[26]Dezembro!$H$31</f>
        <v>*</v>
      </c>
      <c r="AC30" s="11" t="str">
        <f>[26]Dezembro!$H$32</f>
        <v>*</v>
      </c>
      <c r="AD30" s="11" t="str">
        <f>[26]Dezembro!$H$33</f>
        <v>*</v>
      </c>
      <c r="AE30" s="11" t="str">
        <f>[26]Dezembro!$H$34</f>
        <v>*</v>
      </c>
      <c r="AF30" s="11" t="str">
        <f>[26]Dezembro!$H$35</f>
        <v>*</v>
      </c>
      <c r="AG30" s="93" t="s">
        <v>226</v>
      </c>
      <c r="AH30" s="116" t="s">
        <v>226</v>
      </c>
      <c r="AL30" t="s">
        <v>47</v>
      </c>
    </row>
    <row r="31" spans="1:38" x14ac:dyDescent="0.2">
      <c r="A31" s="58" t="s">
        <v>172</v>
      </c>
      <c r="B31" s="11">
        <f>[27]Dezembro!$H$5</f>
        <v>15.840000000000002</v>
      </c>
      <c r="C31" s="11">
        <f>[27]Dezembro!$H$6</f>
        <v>18.720000000000002</v>
      </c>
      <c r="D31" s="11">
        <f>[27]Dezembro!$H$7</f>
        <v>25.2</v>
      </c>
      <c r="E31" s="11">
        <f>[27]Dezembro!$H$8</f>
        <v>18.36</v>
      </c>
      <c r="F31" s="11">
        <f>[27]Dezembro!$H$9</f>
        <v>14.4</v>
      </c>
      <c r="G31" s="11">
        <f>[27]Dezembro!$H$10</f>
        <v>24.12</v>
      </c>
      <c r="H31" s="11">
        <f>[27]Dezembro!$H$11</f>
        <v>18</v>
      </c>
      <c r="I31" s="11">
        <f>[27]Dezembro!$H$12</f>
        <v>12.96</v>
      </c>
      <c r="J31" s="11">
        <f>[27]Dezembro!$H$13</f>
        <v>10.08</v>
      </c>
      <c r="K31" s="11">
        <f>[27]Dezembro!$H$14</f>
        <v>14.04</v>
      </c>
      <c r="L31" s="11">
        <f>[27]Dezembro!$H$15</f>
        <v>21.240000000000002</v>
      </c>
      <c r="M31" s="11">
        <f>[27]Dezembro!$H$16</f>
        <v>15.48</v>
      </c>
      <c r="N31" s="11">
        <f>[27]Dezembro!$H$17</f>
        <v>27</v>
      </c>
      <c r="O31" s="11">
        <f>[27]Dezembro!$H$18</f>
        <v>21.240000000000002</v>
      </c>
      <c r="P31" s="11">
        <f>[27]Dezembro!$H$19</f>
        <v>18.720000000000002</v>
      </c>
      <c r="Q31" s="11">
        <f>[27]Dezembro!$H$20</f>
        <v>21.96</v>
      </c>
      <c r="R31" s="11">
        <f>[27]Dezembro!$H$21</f>
        <v>35.64</v>
      </c>
      <c r="S31" s="11">
        <f>[27]Dezembro!$H$22</f>
        <v>22.32</v>
      </c>
      <c r="T31" s="11">
        <f>[27]Dezembro!$H$23</f>
        <v>23.400000000000002</v>
      </c>
      <c r="U31" s="11">
        <f>[27]Dezembro!$H$24</f>
        <v>24.48</v>
      </c>
      <c r="V31" s="11">
        <f>[27]Dezembro!$H$25</f>
        <v>22.32</v>
      </c>
      <c r="W31" s="11">
        <f>[27]Dezembro!$H$26</f>
        <v>14.4</v>
      </c>
      <c r="X31" s="11">
        <f>[27]Dezembro!$H$27</f>
        <v>13.32</v>
      </c>
      <c r="Y31" s="11">
        <f>[27]Dezembro!$H$28</f>
        <v>19.079999999999998</v>
      </c>
      <c r="Z31" s="11">
        <f>[27]Dezembro!$H$29</f>
        <v>23.759999999999998</v>
      </c>
      <c r="AA31" s="11">
        <f>[27]Dezembro!$H$30</f>
        <v>20.88</v>
      </c>
      <c r="AB31" s="11">
        <f>[27]Dezembro!$H$31</f>
        <v>15.48</v>
      </c>
      <c r="AC31" s="11">
        <f>[27]Dezembro!$H$32</f>
        <v>21.6</v>
      </c>
      <c r="AD31" s="11">
        <f>[27]Dezembro!$H$33</f>
        <v>24.48</v>
      </c>
      <c r="AE31" s="11">
        <f>[27]Dezembro!$H$34</f>
        <v>23.040000000000003</v>
      </c>
      <c r="AF31" s="11">
        <f>[27]Dezembro!$H$35</f>
        <v>22.68</v>
      </c>
      <c r="AG31" s="15">
        <f t="shared" ref="AG31" si="19">MAX(B31:AF31)</f>
        <v>35.64</v>
      </c>
      <c r="AH31" s="126">
        <f t="shared" si="18"/>
        <v>20.136774193548383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[28]Dezembro!$H$5</f>
        <v>*</v>
      </c>
      <c r="C32" s="11" t="str">
        <f>[28]Dezembro!$H$6</f>
        <v>*</v>
      </c>
      <c r="D32" s="11" t="str">
        <f>[28]Dezembro!$H$7</f>
        <v>*</v>
      </c>
      <c r="E32" s="11" t="str">
        <f>[28]Dezembro!$H$8</f>
        <v>*</v>
      </c>
      <c r="F32" s="11" t="str">
        <f>[28]Dezembro!$H$9</f>
        <v>*</v>
      </c>
      <c r="G32" s="11" t="str">
        <f>[28]Dezembro!$H$10</f>
        <v>*</v>
      </c>
      <c r="H32" s="11" t="str">
        <f>[28]Dezembro!$H$11</f>
        <v>*</v>
      </c>
      <c r="I32" s="11" t="str">
        <f>[28]Dezembro!$H$12</f>
        <v>*</v>
      </c>
      <c r="J32" s="11" t="str">
        <f>[28]Dezembro!$H$13</f>
        <v>*</v>
      </c>
      <c r="K32" s="11" t="str">
        <f>[28]Dezembro!$H$14</f>
        <v>*</v>
      </c>
      <c r="L32" s="11" t="str">
        <f>[28]Dezembro!$H$15</f>
        <v>*</v>
      </c>
      <c r="M32" s="11" t="str">
        <f>[28]Dezembro!$H$16</f>
        <v>*</v>
      </c>
      <c r="N32" s="11" t="str">
        <f>[28]Dezembro!$H$17</f>
        <v>*</v>
      </c>
      <c r="O32" s="11" t="str">
        <f>[28]Dezembro!$H$18</f>
        <v>*</v>
      </c>
      <c r="P32" s="11" t="str">
        <f>[28]Dezembro!$H$19</f>
        <v>*</v>
      </c>
      <c r="Q32" s="11" t="str">
        <f>[28]Dezembro!$H$20</f>
        <v>*</v>
      </c>
      <c r="R32" s="11" t="str">
        <f>[28]Dezembro!$H$21</f>
        <v>*</v>
      </c>
      <c r="S32" s="11" t="str">
        <f>[28]Dezembro!$H$22</f>
        <v>*</v>
      </c>
      <c r="T32" s="11" t="str">
        <f>[28]Dezembro!$H$23</f>
        <v>*</v>
      </c>
      <c r="U32" s="11" t="str">
        <f>[28]Dezembro!$H$24</f>
        <v>*</v>
      </c>
      <c r="V32" s="11" t="str">
        <f>[28]Dezembro!$H$25</f>
        <v>*</v>
      </c>
      <c r="W32" s="11" t="str">
        <f>[28]Dezembro!$H$26</f>
        <v>*</v>
      </c>
      <c r="X32" s="11" t="str">
        <f>[28]Dezembro!$H$27</f>
        <v>*</v>
      </c>
      <c r="Y32" s="11" t="str">
        <f>[28]Dezembro!$H$28</f>
        <v>*</v>
      </c>
      <c r="Z32" s="11" t="str">
        <f>[28]Dezembro!$H$29</f>
        <v>*</v>
      </c>
      <c r="AA32" s="11" t="str">
        <f>[28]Dezembro!$H$30</f>
        <v>*</v>
      </c>
      <c r="AB32" s="11" t="str">
        <f>[28]Dezembro!$H$31</f>
        <v>*</v>
      </c>
      <c r="AC32" s="11" t="str">
        <f>[28]Dezembro!$H$32</f>
        <v>*</v>
      </c>
      <c r="AD32" s="11" t="str">
        <f>[28]Dezembro!$H$33</f>
        <v>*</v>
      </c>
      <c r="AE32" s="11" t="str">
        <f>[28]Dezembro!$H$34</f>
        <v>*</v>
      </c>
      <c r="AF32" s="11" t="str">
        <f>[28]Dezembro!$H$35</f>
        <v>*</v>
      </c>
      <c r="AG32" s="93" t="s">
        <v>226</v>
      </c>
      <c r="AH32" s="116" t="s">
        <v>226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 t="str">
        <f>[29]Dezembro!$H$5</f>
        <v>*</v>
      </c>
      <c r="C33" s="11" t="str">
        <f>[29]Dezembro!$H$6</f>
        <v>*</v>
      </c>
      <c r="D33" s="11" t="str">
        <f>[29]Dezembro!$H$7</f>
        <v>*</v>
      </c>
      <c r="E33" s="11">
        <f>[29]Dezembro!$H$8</f>
        <v>15.48</v>
      </c>
      <c r="F33" s="11">
        <f>[29]Dezembro!$H$9</f>
        <v>12.6</v>
      </c>
      <c r="G33" s="11">
        <f>[29]Dezembro!$H$10</f>
        <v>8.64</v>
      </c>
      <c r="H33" s="11">
        <f>[29]Dezembro!$H$11</f>
        <v>1.4400000000000002</v>
      </c>
      <c r="I33" s="11">
        <f>[29]Dezembro!$H$12</f>
        <v>0</v>
      </c>
      <c r="J33" s="11">
        <f>[29]Dezembro!$H$13</f>
        <v>0</v>
      </c>
      <c r="K33" s="11" t="str">
        <f>[29]Dezembro!$H$14</f>
        <v>*</v>
      </c>
      <c r="L33" s="11" t="str">
        <f>[29]Dezembro!$H$15</f>
        <v>*</v>
      </c>
      <c r="M33" s="11" t="str">
        <f>[29]Dezembro!$H$16</f>
        <v>*</v>
      </c>
      <c r="N33" s="11" t="str">
        <f>[29]Dezembro!$H$17</f>
        <v>*</v>
      </c>
      <c r="O33" s="11" t="str">
        <f>[29]Dezembro!$H$18</f>
        <v>*</v>
      </c>
      <c r="P33" s="11" t="str">
        <f>[29]Dezembro!$H$19</f>
        <v>*</v>
      </c>
      <c r="Q33" s="11" t="str">
        <f>[29]Dezembro!$H$20</f>
        <v>*</v>
      </c>
      <c r="R33" s="11" t="str">
        <f>[29]Dezembro!$H$21</f>
        <v>*</v>
      </c>
      <c r="S33" s="11" t="str">
        <f>[29]Dezembro!$H$22</f>
        <v>*</v>
      </c>
      <c r="T33" s="11" t="str">
        <f>[29]Dezembro!$H$23</f>
        <v>*</v>
      </c>
      <c r="U33" s="11" t="str">
        <f>[29]Dezembro!$H$24</f>
        <v>*</v>
      </c>
      <c r="V33" s="11" t="str">
        <f>[29]Dezembro!$H$25</f>
        <v>*</v>
      </c>
      <c r="W33" s="11" t="str">
        <f>[29]Dezembro!$H$26</f>
        <v>*</v>
      </c>
      <c r="X33" s="11" t="str">
        <f>[29]Dezembro!$H$27</f>
        <v>*</v>
      </c>
      <c r="Y33" s="11" t="str">
        <f>[29]Dezembro!$H$28</f>
        <v>*</v>
      </c>
      <c r="Z33" s="11" t="str">
        <f>[29]Dezembro!$H$29</f>
        <v>*</v>
      </c>
      <c r="AA33" s="11" t="str">
        <f>[29]Dezembro!$H$30</f>
        <v>*</v>
      </c>
      <c r="AB33" s="11" t="str">
        <f>[29]Dezembro!$H$31</f>
        <v>*</v>
      </c>
      <c r="AC33" s="11" t="str">
        <f>[29]Dezembro!$H$32</f>
        <v>*</v>
      </c>
      <c r="AD33" s="11" t="str">
        <f>[29]Dezembro!$H$33</f>
        <v>*</v>
      </c>
      <c r="AE33" s="11">
        <f>[29]Dezembro!$H$34</f>
        <v>8.2799999999999994</v>
      </c>
      <c r="AF33" s="11">
        <f>[29]Dezembro!$H$35</f>
        <v>11.16</v>
      </c>
      <c r="AG33" s="15">
        <f>MAX(B33:AF33)</f>
        <v>15.48</v>
      </c>
      <c r="AH33" s="126">
        <f t="shared" ref="AH33:AH35" si="20">AVERAGE(B33:AF33)</f>
        <v>7.1999999999999993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 t="str">
        <f>[30]Dezembro!$H$5</f>
        <v>*</v>
      </c>
      <c r="C34" s="11" t="str">
        <f>[30]Dezembro!$H$6</f>
        <v>*</v>
      </c>
      <c r="D34" s="11" t="str">
        <f>[30]Dezembro!$H$7</f>
        <v>*</v>
      </c>
      <c r="E34" s="11" t="str">
        <f>[30]Dezembro!$H$8</f>
        <v>*</v>
      </c>
      <c r="F34" s="11" t="str">
        <f>[30]Dezembro!$H$9</f>
        <v>*</v>
      </c>
      <c r="G34" s="11" t="str">
        <f>[30]Dezembro!$H$10</f>
        <v>*</v>
      </c>
      <c r="H34" s="11" t="str">
        <f>[30]Dezembro!$H$11</f>
        <v>*</v>
      </c>
      <c r="I34" s="11" t="str">
        <f>[30]Dezembro!$H$12</f>
        <v>*</v>
      </c>
      <c r="J34" s="11" t="str">
        <f>[30]Dezembro!$H$13</f>
        <v>*</v>
      </c>
      <c r="K34" s="11" t="str">
        <f>[30]Dezembro!$H$14</f>
        <v>*</v>
      </c>
      <c r="L34" s="11" t="str">
        <f>[30]Dezembro!$H$15</f>
        <v>*</v>
      </c>
      <c r="M34" s="11" t="str">
        <f>[30]Dezembro!$H$16</f>
        <v>*</v>
      </c>
      <c r="N34" s="11" t="str">
        <f>[30]Dezembro!$H$17</f>
        <v>*</v>
      </c>
      <c r="O34" s="11" t="str">
        <f>[30]Dezembro!$H$18</f>
        <v>*</v>
      </c>
      <c r="P34" s="11" t="str">
        <f>[30]Dezembro!$H$19</f>
        <v>*</v>
      </c>
      <c r="Q34" s="11" t="str">
        <f>[30]Dezembro!$H$20</f>
        <v>*</v>
      </c>
      <c r="R34" s="11" t="str">
        <f>[30]Dezembro!$H$21</f>
        <v>*</v>
      </c>
      <c r="S34" s="11" t="str">
        <f>[30]Dezembro!$H$22</f>
        <v>*</v>
      </c>
      <c r="T34" s="11" t="str">
        <f>[30]Dezembro!$H$23</f>
        <v>*</v>
      </c>
      <c r="U34" s="11" t="str">
        <f>[30]Dezembro!$H$24</f>
        <v>*</v>
      </c>
      <c r="V34" s="11" t="str">
        <f>[30]Dezembro!$H$25</f>
        <v>*</v>
      </c>
      <c r="W34" s="11" t="str">
        <f>[30]Dezembro!$H$26</f>
        <v>*</v>
      </c>
      <c r="X34" s="11" t="str">
        <f>[30]Dezembro!$H$27</f>
        <v>*</v>
      </c>
      <c r="Y34" s="11" t="str">
        <f>[30]Dezembro!$H$28</f>
        <v>*</v>
      </c>
      <c r="Z34" s="11" t="str">
        <f>[30]Dezembro!$H$29</f>
        <v>*</v>
      </c>
      <c r="AA34" s="11" t="str">
        <f>[30]Dezembro!$H$30</f>
        <v>*</v>
      </c>
      <c r="AB34" s="11" t="str">
        <f>[30]Dezembro!$H$31</f>
        <v>*</v>
      </c>
      <c r="AC34" s="11" t="str">
        <f>[30]Dezembro!$H$32</f>
        <v>*</v>
      </c>
      <c r="AD34" s="11" t="str">
        <f>[30]Dezembro!$H$33</f>
        <v>*</v>
      </c>
      <c r="AE34" s="11" t="str">
        <f>[30]Dezembro!$H$34</f>
        <v>*</v>
      </c>
      <c r="AF34" s="11" t="str">
        <f>[30]Dezembro!$H$35</f>
        <v>*</v>
      </c>
      <c r="AG34" s="93" t="s">
        <v>226</v>
      </c>
      <c r="AH34" s="116" t="s">
        <v>226</v>
      </c>
      <c r="AK34" t="s">
        <v>47</v>
      </c>
    </row>
    <row r="35" spans="1:38" x14ac:dyDescent="0.2">
      <c r="A35" s="58" t="s">
        <v>173</v>
      </c>
      <c r="B35" s="11">
        <f>[31]Dezembro!$H$5</f>
        <v>20.88</v>
      </c>
      <c r="C35" s="11">
        <f>[31]Dezembro!$H$6</f>
        <v>13.68</v>
      </c>
      <c r="D35" s="11">
        <f>[31]Dezembro!$H$7</f>
        <v>23.040000000000003</v>
      </c>
      <c r="E35" s="11">
        <f>[31]Dezembro!$H$8</f>
        <v>18.720000000000002</v>
      </c>
      <c r="F35" s="11">
        <f>[31]Dezembro!$H$9</f>
        <v>14.4</v>
      </c>
      <c r="G35" s="11">
        <f>[31]Dezembro!$H$10</f>
        <v>11.16</v>
      </c>
      <c r="H35" s="11">
        <f>[31]Dezembro!$H$11</f>
        <v>11.520000000000001</v>
      </c>
      <c r="I35" s="11">
        <f>[31]Dezembro!$H$12</f>
        <v>7.9200000000000008</v>
      </c>
      <c r="J35" s="11">
        <f>[31]Dezembro!$H$13</f>
        <v>10.44</v>
      </c>
      <c r="K35" s="11">
        <f>[31]Dezembro!$H$14</f>
        <v>13.32</v>
      </c>
      <c r="L35" s="11">
        <f>[31]Dezembro!$H$15</f>
        <v>18.36</v>
      </c>
      <c r="M35" s="11">
        <f>[31]Dezembro!$H$16</f>
        <v>11.520000000000001</v>
      </c>
      <c r="N35" s="11">
        <f>[31]Dezembro!$H$17</f>
        <v>20.16</v>
      </c>
      <c r="O35" s="11">
        <f>[31]Dezembro!$H$18</f>
        <v>10.8</v>
      </c>
      <c r="P35" s="11">
        <f>[31]Dezembro!$H$19</f>
        <v>10.8</v>
      </c>
      <c r="Q35" s="11">
        <f>[31]Dezembro!$H$20</f>
        <v>12.24</v>
      </c>
      <c r="R35" s="11">
        <f>[31]Dezembro!$H$21</f>
        <v>13.68</v>
      </c>
      <c r="S35" s="11">
        <f>[31]Dezembro!$H$22</f>
        <v>27.720000000000002</v>
      </c>
      <c r="T35" s="11">
        <f>[31]Dezembro!$H$23</f>
        <v>19.8</v>
      </c>
      <c r="U35" s="11">
        <f>[31]Dezembro!$H$24</f>
        <v>13.68</v>
      </c>
      <c r="V35" s="11">
        <f>[31]Dezembro!$H$25</f>
        <v>14.4</v>
      </c>
      <c r="W35" s="11">
        <f>[31]Dezembro!$H$26</f>
        <v>10.44</v>
      </c>
      <c r="X35" s="11">
        <f>[31]Dezembro!$H$27</f>
        <v>8.2799999999999994</v>
      </c>
      <c r="Y35" s="11">
        <f>[31]Dezembro!$H$28</f>
        <v>15.840000000000002</v>
      </c>
      <c r="Z35" s="11">
        <f>[31]Dezembro!$H$29</f>
        <v>15.48</v>
      </c>
      <c r="AA35" s="11">
        <f>[31]Dezembro!$H$30</f>
        <v>17.28</v>
      </c>
      <c r="AB35" s="11">
        <f>[31]Dezembro!$H$31</f>
        <v>15.840000000000002</v>
      </c>
      <c r="AC35" s="11">
        <f>[31]Dezembro!$H$32</f>
        <v>14.04</v>
      </c>
      <c r="AD35" s="11">
        <f>[31]Dezembro!$H$33</f>
        <v>19.440000000000001</v>
      </c>
      <c r="AE35" s="11">
        <f>[31]Dezembro!$H$34</f>
        <v>14.04</v>
      </c>
      <c r="AF35" s="11">
        <f>[31]Dezembro!$H$35</f>
        <v>16.559999999999999</v>
      </c>
      <c r="AG35" s="15">
        <f t="shared" ref="AG35" si="21">MAX(B35:AF35)</f>
        <v>27.720000000000002</v>
      </c>
      <c r="AH35" s="126">
        <f t="shared" si="20"/>
        <v>15.015483870967744</v>
      </c>
      <c r="AK35" t="s">
        <v>47</v>
      </c>
      <c r="AL35" s="12" t="s">
        <v>47</v>
      </c>
    </row>
    <row r="36" spans="1:38" x14ac:dyDescent="0.2">
      <c r="A36" s="58" t="s">
        <v>144</v>
      </c>
      <c r="B36" s="11" t="str">
        <f>[32]Dezembro!$H$5</f>
        <v>*</v>
      </c>
      <c r="C36" s="11" t="str">
        <f>[32]Dezembro!$H$6</f>
        <v>*</v>
      </c>
      <c r="D36" s="11" t="str">
        <f>[32]Dezembro!$H$7</f>
        <v>*</v>
      </c>
      <c r="E36" s="11" t="str">
        <f>[32]Dezembro!$H$8</f>
        <v>*</v>
      </c>
      <c r="F36" s="11" t="str">
        <f>[32]Dezembro!$H$9</f>
        <v>*</v>
      </c>
      <c r="G36" s="11" t="str">
        <f>[32]Dezembro!$H$10</f>
        <v>*</v>
      </c>
      <c r="H36" s="11" t="str">
        <f>[32]Dezembro!$H$11</f>
        <v>*</v>
      </c>
      <c r="I36" s="11" t="str">
        <f>[32]Dezembro!$H$12</f>
        <v>*</v>
      </c>
      <c r="J36" s="11" t="str">
        <f>[32]Dezembro!$H$13</f>
        <v>*</v>
      </c>
      <c r="K36" s="11" t="str">
        <f>[32]Dezembro!$H$14</f>
        <v>*</v>
      </c>
      <c r="L36" s="11" t="str">
        <f>[32]Dezembro!$H$15</f>
        <v>*</v>
      </c>
      <c r="M36" s="11" t="str">
        <f>[32]Dezembro!$H$16</f>
        <v>*</v>
      </c>
      <c r="N36" s="11" t="str">
        <f>[32]Dezembro!$H$17</f>
        <v>*</v>
      </c>
      <c r="O36" s="11" t="str">
        <f>[32]Dezembro!$H$18</f>
        <v>*</v>
      </c>
      <c r="P36" s="11" t="str">
        <f>[32]Dezembro!$H$19</f>
        <v>*</v>
      </c>
      <c r="Q36" s="11" t="str">
        <f>[32]Dezembro!$H$20</f>
        <v>*</v>
      </c>
      <c r="R36" s="11" t="str">
        <f>[32]Dezembro!$H$21</f>
        <v>*</v>
      </c>
      <c r="S36" s="11" t="str">
        <f>[32]Dezembro!$H$22</f>
        <v>*</v>
      </c>
      <c r="T36" s="11" t="str">
        <f>[32]Dezembro!$H$23</f>
        <v>*</v>
      </c>
      <c r="U36" s="11" t="str">
        <f>[32]Dezembro!$H$24</f>
        <v>*</v>
      </c>
      <c r="V36" s="11" t="str">
        <f>[32]Dezembro!$H$25</f>
        <v>*</v>
      </c>
      <c r="W36" s="11" t="str">
        <f>[32]Dezembro!$H$26</f>
        <v>*</v>
      </c>
      <c r="X36" s="11" t="str">
        <f>[32]Dezembro!$H$27</f>
        <v>*</v>
      </c>
      <c r="Y36" s="11" t="str">
        <f>[32]Dezembro!$H$28</f>
        <v>*</v>
      </c>
      <c r="Z36" s="11" t="str">
        <f>[32]Dezembro!$H$29</f>
        <v>*</v>
      </c>
      <c r="AA36" s="11" t="str">
        <f>[32]Dezembro!$H$30</f>
        <v>*</v>
      </c>
      <c r="AB36" s="11" t="str">
        <f>[32]Dezembro!$H$31</f>
        <v>*</v>
      </c>
      <c r="AC36" s="11" t="str">
        <f>[32]Dezembro!$H$32</f>
        <v>*</v>
      </c>
      <c r="AD36" s="11" t="str">
        <f>[32]Dezembro!$H$33</f>
        <v>*</v>
      </c>
      <c r="AE36" s="11" t="str">
        <f>[32]Dezembro!$H$34</f>
        <v>*</v>
      </c>
      <c r="AF36" s="11" t="str">
        <f>[32]Dezembro!$H$35</f>
        <v>*</v>
      </c>
      <c r="AG36" s="93" t="s">
        <v>226</v>
      </c>
      <c r="AH36" s="116" t="s">
        <v>226</v>
      </c>
      <c r="AK36" t="s">
        <v>47</v>
      </c>
    </row>
    <row r="37" spans="1:38" x14ac:dyDescent="0.2">
      <c r="A37" s="58" t="s">
        <v>14</v>
      </c>
      <c r="B37" s="11" t="str">
        <f>[33]Dezembro!$H$5</f>
        <v>*</v>
      </c>
      <c r="C37" s="11" t="str">
        <f>[33]Dezembro!$H$6</f>
        <v>*</v>
      </c>
      <c r="D37" s="11" t="str">
        <f>[33]Dezembro!$H$7</f>
        <v>*</v>
      </c>
      <c r="E37" s="11" t="str">
        <f>[33]Dezembro!$H$8</f>
        <v>*</v>
      </c>
      <c r="F37" s="11" t="str">
        <f>[33]Dezembro!$H$9</f>
        <v>*</v>
      </c>
      <c r="G37" s="11" t="str">
        <f>[33]Dezembro!$H$10</f>
        <v>*</v>
      </c>
      <c r="H37" s="11" t="str">
        <f>[33]Dezembro!$H$11</f>
        <v>*</v>
      </c>
      <c r="I37" s="11" t="str">
        <f>[33]Dezembro!$H$12</f>
        <v>*</v>
      </c>
      <c r="J37" s="11" t="str">
        <f>[33]Dezembro!$H$13</f>
        <v>*</v>
      </c>
      <c r="K37" s="11" t="str">
        <f>[33]Dezembro!$H$14</f>
        <v>*</v>
      </c>
      <c r="L37" s="11" t="str">
        <f>[33]Dezembro!$H$15</f>
        <v>*</v>
      </c>
      <c r="M37" s="11" t="str">
        <f>[33]Dezembro!$H$16</f>
        <v>*</v>
      </c>
      <c r="N37" s="11" t="str">
        <f>[33]Dezembro!$H$17</f>
        <v>*</v>
      </c>
      <c r="O37" s="11" t="str">
        <f>[33]Dezembro!$H$18</f>
        <v>*</v>
      </c>
      <c r="P37" s="11" t="str">
        <f>[33]Dezembro!$H$19</f>
        <v>*</v>
      </c>
      <c r="Q37" s="11" t="str">
        <f>[33]Dezembro!$H$20</f>
        <v>*</v>
      </c>
      <c r="R37" s="11" t="str">
        <f>[33]Dezembro!$H$21</f>
        <v>*</v>
      </c>
      <c r="S37" s="11" t="str">
        <f>[33]Dezembro!$H$22</f>
        <v>*</v>
      </c>
      <c r="T37" s="11" t="str">
        <f>[33]Dezembro!$H$23</f>
        <v>*</v>
      </c>
      <c r="U37" s="11" t="str">
        <f>[33]Dezembro!$H$24</f>
        <v>*</v>
      </c>
      <c r="V37" s="11" t="str">
        <f>[33]Dezembro!$H$25</f>
        <v>*</v>
      </c>
      <c r="W37" s="11" t="str">
        <f>[33]Dezembro!$H$26</f>
        <v>*</v>
      </c>
      <c r="X37" s="11" t="str">
        <f>[33]Dezembro!$H$27</f>
        <v>*</v>
      </c>
      <c r="Y37" s="11" t="str">
        <f>[33]Dezembro!$H$28</f>
        <v>*</v>
      </c>
      <c r="Z37" s="11" t="str">
        <f>[33]Dezembro!$H$29</f>
        <v>*</v>
      </c>
      <c r="AA37" s="11" t="str">
        <f>[33]Dezembro!$H$30</f>
        <v>*</v>
      </c>
      <c r="AB37" s="11" t="str">
        <f>[33]Dezembro!$H$31</f>
        <v>*</v>
      </c>
      <c r="AC37" s="11" t="str">
        <f>[33]Dezembro!$H$32</f>
        <v>*</v>
      </c>
      <c r="AD37" s="11" t="str">
        <f>[33]Dezembro!$H$33</f>
        <v>*</v>
      </c>
      <c r="AE37" s="11" t="str">
        <f>[33]Dezembro!$H$34</f>
        <v>*</v>
      </c>
      <c r="AF37" s="11" t="str">
        <f>[33]Dezembro!$H$35</f>
        <v>*</v>
      </c>
      <c r="AG37" s="93" t="s">
        <v>226</v>
      </c>
      <c r="AH37" s="116" t="s">
        <v>226</v>
      </c>
      <c r="AK37" t="s">
        <v>47</v>
      </c>
    </row>
    <row r="38" spans="1:38" x14ac:dyDescent="0.2">
      <c r="A38" s="58" t="s">
        <v>174</v>
      </c>
      <c r="B38" s="11">
        <f>[34]Dezembro!$H$5</f>
        <v>6.12</v>
      </c>
      <c r="C38" s="11">
        <f>[34]Dezembro!$H$6</f>
        <v>7.9200000000000008</v>
      </c>
      <c r="D38" s="11">
        <f>[34]Dezembro!$H$7</f>
        <v>6.12</v>
      </c>
      <c r="E38" s="11">
        <f>[34]Dezembro!$H$8</f>
        <v>10.44</v>
      </c>
      <c r="F38" s="11">
        <f>[34]Dezembro!$H$9</f>
        <v>12.6</v>
      </c>
      <c r="G38" s="11">
        <f>[34]Dezembro!$H$10</f>
        <v>9.3600000000000012</v>
      </c>
      <c r="H38" s="11">
        <f>[34]Dezembro!$H$11</f>
        <v>6.48</v>
      </c>
      <c r="I38" s="11">
        <f>[34]Dezembro!$H$12</f>
        <v>5.7600000000000007</v>
      </c>
      <c r="J38" s="11">
        <f>[34]Dezembro!$H$13</f>
        <v>7.5600000000000005</v>
      </c>
      <c r="K38" s="11">
        <f>[34]Dezembro!$H$14</f>
        <v>16.2</v>
      </c>
      <c r="L38" s="11">
        <f>[34]Dezembro!$H$15</f>
        <v>7.2</v>
      </c>
      <c r="M38" s="11">
        <f>[34]Dezembro!$H$16</f>
        <v>5.7600000000000007</v>
      </c>
      <c r="N38" s="11">
        <f>[34]Dezembro!$H$17</f>
        <v>5.04</v>
      </c>
      <c r="O38" s="11">
        <f>[34]Dezembro!$H$18</f>
        <v>7.9200000000000008</v>
      </c>
      <c r="P38" s="11">
        <f>[34]Dezembro!$H$19</f>
        <v>12.6</v>
      </c>
      <c r="Q38" s="11">
        <f>[34]Dezembro!$H$20</f>
        <v>5.7600000000000007</v>
      </c>
      <c r="R38" s="11">
        <f>[34]Dezembro!$H$21</f>
        <v>6.48</v>
      </c>
      <c r="S38" s="11">
        <f>[34]Dezembro!$H$22</f>
        <v>6.84</v>
      </c>
      <c r="T38" s="11">
        <f>[34]Dezembro!$H$23</f>
        <v>3.6</v>
      </c>
      <c r="U38" s="11">
        <f>[34]Dezembro!$H$24</f>
        <v>3.24</v>
      </c>
      <c r="V38" s="11">
        <f>[34]Dezembro!$H$25</f>
        <v>12.24</v>
      </c>
      <c r="W38" s="11">
        <f>[34]Dezembro!$H$26</f>
        <v>11.16</v>
      </c>
      <c r="X38" s="11">
        <f>[34]Dezembro!$H$27</f>
        <v>6.84</v>
      </c>
      <c r="Y38" s="11">
        <f>[34]Dezembro!$H$28</f>
        <v>6.84</v>
      </c>
      <c r="Z38" s="11">
        <f>[34]Dezembro!$H$29</f>
        <v>6.84</v>
      </c>
      <c r="AA38" s="11">
        <f>[34]Dezembro!$H$30</f>
        <v>5.7600000000000007</v>
      </c>
      <c r="AB38" s="11">
        <f>[34]Dezembro!$H$31</f>
        <v>8.2799999999999994</v>
      </c>
      <c r="AC38" s="11">
        <f>[34]Dezembro!$H$32</f>
        <v>7.2</v>
      </c>
      <c r="AD38" s="11">
        <f>[34]Dezembro!$H$33</f>
        <v>7.2</v>
      </c>
      <c r="AE38" s="11">
        <f>[34]Dezembro!$H$34</f>
        <v>12.24</v>
      </c>
      <c r="AF38" s="11">
        <f>[34]Dezembro!$H$35</f>
        <v>5.04</v>
      </c>
      <c r="AG38" s="15">
        <f t="shared" ref="AG38" si="22">MAX(B38:AF38)</f>
        <v>16.2</v>
      </c>
      <c r="AH38" s="126">
        <f t="shared" ref="AH38" si="23">AVERAGE(B38:AF38)</f>
        <v>7.8270967741935484</v>
      </c>
    </row>
    <row r="39" spans="1:38" x14ac:dyDescent="0.2">
      <c r="A39" s="58" t="s">
        <v>15</v>
      </c>
      <c r="B39" s="11" t="str">
        <f>[35]Dezembro!$H$5</f>
        <v>*</v>
      </c>
      <c r="C39" s="11" t="str">
        <f>[35]Dezembro!$H$6</f>
        <v>*</v>
      </c>
      <c r="D39" s="11" t="str">
        <f>[35]Dezembro!$H$7</f>
        <v>*</v>
      </c>
      <c r="E39" s="11" t="str">
        <f>[35]Dezembro!$H$8</f>
        <v>*</v>
      </c>
      <c r="F39" s="11" t="str">
        <f>[35]Dezembro!$H$9</f>
        <v>*</v>
      </c>
      <c r="G39" s="11" t="str">
        <f>[35]Dezembro!$H$10</f>
        <v>*</v>
      </c>
      <c r="H39" s="11" t="str">
        <f>[35]Dezembro!$H$11</f>
        <v>*</v>
      </c>
      <c r="I39" s="11" t="str">
        <f>[35]Dezembro!$H$12</f>
        <v>*</v>
      </c>
      <c r="J39" s="11" t="str">
        <f>[35]Dezembro!$H$13</f>
        <v>*</v>
      </c>
      <c r="K39" s="11" t="str">
        <f>[35]Dezembro!$H$14</f>
        <v>*</v>
      </c>
      <c r="L39" s="11" t="str">
        <f>[35]Dezembro!$H$15</f>
        <v>*</v>
      </c>
      <c r="M39" s="11" t="str">
        <f>[35]Dezembro!$H$16</f>
        <v>*</v>
      </c>
      <c r="N39" s="11" t="str">
        <f>[35]Dezembro!$H$17</f>
        <v>*</v>
      </c>
      <c r="O39" s="11" t="str">
        <f>[35]Dezembro!$H$18</f>
        <v>*</v>
      </c>
      <c r="P39" s="11" t="str">
        <f>[35]Dezembro!$H$19</f>
        <v>*</v>
      </c>
      <c r="Q39" s="11" t="str">
        <f>[35]Dezembro!$H$20</f>
        <v>*</v>
      </c>
      <c r="R39" s="11" t="str">
        <f>[35]Dezembro!$H$21</f>
        <v>*</v>
      </c>
      <c r="S39" s="11" t="str">
        <f>[35]Dezembro!$H$22</f>
        <v>*</v>
      </c>
      <c r="T39" s="11" t="str">
        <f>[35]Dezembro!$H$23</f>
        <v>*</v>
      </c>
      <c r="U39" s="11" t="str">
        <f>[35]Dezembro!$H$24</f>
        <v>*</v>
      </c>
      <c r="V39" s="11" t="str">
        <f>[35]Dezembro!$H$25</f>
        <v>*</v>
      </c>
      <c r="W39" s="11" t="str">
        <f>[35]Dezembro!$H$26</f>
        <v>*</v>
      </c>
      <c r="X39" s="11" t="str">
        <f>[35]Dezembro!$H$27</f>
        <v>*</v>
      </c>
      <c r="Y39" s="11" t="str">
        <f>[35]Dezembro!$H$28</f>
        <v>*</v>
      </c>
      <c r="Z39" s="11" t="str">
        <f>[35]Dezembro!$H$29</f>
        <v>*</v>
      </c>
      <c r="AA39" s="11" t="str">
        <f>[35]Dezembro!$H$30</f>
        <v>*</v>
      </c>
      <c r="AB39" s="11" t="str">
        <f>[35]Dezembro!$H$31</f>
        <v>*</v>
      </c>
      <c r="AC39" s="11" t="str">
        <f>[35]Dezembro!$H$32</f>
        <v>*</v>
      </c>
      <c r="AD39" s="11" t="str">
        <f>[35]Dezembro!$H$33</f>
        <v>*</v>
      </c>
      <c r="AE39" s="11" t="str">
        <f>[35]Dezembro!$H$34</f>
        <v>*</v>
      </c>
      <c r="AF39" s="11" t="str">
        <f>[35]Dezembro!$H$35</f>
        <v>*</v>
      </c>
      <c r="AG39" s="15" t="s">
        <v>226</v>
      </c>
      <c r="AH39" s="126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 t="str">
        <f>[36]Dezembro!$H$5</f>
        <v>*</v>
      </c>
      <c r="C40" s="11" t="str">
        <f>[36]Dezembro!$H$6</f>
        <v>*</v>
      </c>
      <c r="D40" s="11" t="str">
        <f>[36]Dezembro!$H$7</f>
        <v>*</v>
      </c>
      <c r="E40" s="11">
        <f>[36]Dezembro!$H$8</f>
        <v>10.8</v>
      </c>
      <c r="F40" s="11">
        <f>[36]Dezembro!$H$9</f>
        <v>15.120000000000001</v>
      </c>
      <c r="G40" s="11">
        <f>[36]Dezembro!$H$10</f>
        <v>14.76</v>
      </c>
      <c r="H40" s="11">
        <f>[36]Dezembro!$H$11</f>
        <v>11.520000000000001</v>
      </c>
      <c r="I40" s="11">
        <f>[36]Dezembro!$H$12</f>
        <v>6.12</v>
      </c>
      <c r="J40" s="11" t="str">
        <f>[36]Dezembro!$H$13</f>
        <v>*</v>
      </c>
      <c r="K40" s="11" t="str">
        <f>[36]Dezembro!$H$14</f>
        <v>*</v>
      </c>
      <c r="L40" s="11" t="str">
        <f>[36]Dezembro!$H$15</f>
        <v>*</v>
      </c>
      <c r="M40" s="11" t="str">
        <f>[36]Dezembro!$H$16</f>
        <v>*</v>
      </c>
      <c r="N40" s="11" t="str">
        <f>[36]Dezembro!$H$17</f>
        <v>*</v>
      </c>
      <c r="O40" s="11" t="str">
        <f>[36]Dezembro!$H$18</f>
        <v>*</v>
      </c>
      <c r="P40" s="11">
        <f>[36]Dezembro!$H$19</f>
        <v>12.24</v>
      </c>
      <c r="Q40" s="11">
        <f>[36]Dezembro!$H$20</f>
        <v>17.28</v>
      </c>
      <c r="R40" s="11">
        <f>[36]Dezembro!$H$21</f>
        <v>7.9200000000000008</v>
      </c>
      <c r="S40" s="11">
        <f>[36]Dezembro!$H$22</f>
        <v>4.32</v>
      </c>
      <c r="T40" s="11" t="str">
        <f>[36]Dezembro!$H$23</f>
        <v>*</v>
      </c>
      <c r="U40" s="11" t="str">
        <f>[36]Dezembro!$H$24</f>
        <v>*</v>
      </c>
      <c r="V40" s="11" t="str">
        <f>[36]Dezembro!$H$25</f>
        <v>*</v>
      </c>
      <c r="W40" s="11" t="str">
        <f>[36]Dezembro!$H$26</f>
        <v>*</v>
      </c>
      <c r="X40" s="11">
        <f>[36]Dezembro!$H$27</f>
        <v>11.879999999999999</v>
      </c>
      <c r="Y40" s="11">
        <f>[36]Dezembro!$H$28</f>
        <v>10.08</v>
      </c>
      <c r="Z40" s="11">
        <f>[36]Dezembro!$H$29</f>
        <v>12.24</v>
      </c>
      <c r="AA40" s="11">
        <f>[36]Dezembro!$H$30</f>
        <v>6.84</v>
      </c>
      <c r="AB40" s="11" t="str">
        <f>[36]Dezembro!$H$31</f>
        <v>*</v>
      </c>
      <c r="AC40" s="11" t="str">
        <f>[36]Dezembro!$H$32</f>
        <v>*</v>
      </c>
      <c r="AD40" s="11" t="str">
        <f>[36]Dezembro!$H$33</f>
        <v>*</v>
      </c>
      <c r="AE40" s="11" t="str">
        <f>[36]Dezembro!$H$34</f>
        <v>*</v>
      </c>
      <c r="AF40" s="11" t="str">
        <f>[36]Dezembro!$H$35</f>
        <v>*</v>
      </c>
      <c r="AG40" s="15">
        <f t="shared" ref="AG40:AG41" si="24">MAX(B40:AF40)</f>
        <v>17.28</v>
      </c>
      <c r="AH40" s="126">
        <f t="shared" ref="AH40:AH41" si="25">AVERAGE(B40:AF40)</f>
        <v>10.855384615384615</v>
      </c>
      <c r="AK40" t="s">
        <v>47</v>
      </c>
    </row>
    <row r="41" spans="1:38" x14ac:dyDescent="0.2">
      <c r="A41" s="58" t="s">
        <v>175</v>
      </c>
      <c r="B41" s="11">
        <f>[37]Dezembro!$H$5</f>
        <v>12.96</v>
      </c>
      <c r="C41" s="11">
        <f>[37]Dezembro!$H$6</f>
        <v>21.96</v>
      </c>
      <c r="D41" s="11">
        <f>[37]Dezembro!$H$7</f>
        <v>28.44</v>
      </c>
      <c r="E41" s="11">
        <f>[37]Dezembro!$H$8</f>
        <v>16.559999999999999</v>
      </c>
      <c r="F41" s="11">
        <f>[37]Dezembro!$H$9</f>
        <v>13.68</v>
      </c>
      <c r="G41" s="11">
        <f>[37]Dezembro!$H$10</f>
        <v>17.64</v>
      </c>
      <c r="H41" s="11">
        <f>[37]Dezembro!$H$11</f>
        <v>25.2</v>
      </c>
      <c r="I41" s="11">
        <f>[37]Dezembro!$H$12</f>
        <v>11.879999999999999</v>
      </c>
      <c r="J41" s="11">
        <f>[37]Dezembro!$H$13</f>
        <v>9.3600000000000012</v>
      </c>
      <c r="K41" s="11">
        <f>[37]Dezembro!$H$14</f>
        <v>26.28</v>
      </c>
      <c r="L41" s="11">
        <f>[37]Dezembro!$H$15</f>
        <v>19.079999999999998</v>
      </c>
      <c r="M41" s="11">
        <f>[37]Dezembro!$H$16</f>
        <v>20.16</v>
      </c>
      <c r="N41" s="11">
        <f>[37]Dezembro!$H$17</f>
        <v>21.240000000000002</v>
      </c>
      <c r="O41" s="11">
        <f>[37]Dezembro!$H$18</f>
        <v>20.88</v>
      </c>
      <c r="P41" s="11">
        <f>[37]Dezembro!$H$19</f>
        <v>17.64</v>
      </c>
      <c r="Q41" s="11">
        <f>[37]Dezembro!$H$20</f>
        <v>13.32</v>
      </c>
      <c r="R41" s="11">
        <f>[37]Dezembro!$H$21</f>
        <v>36</v>
      </c>
      <c r="S41" s="11">
        <f>[37]Dezembro!$H$22</f>
        <v>11.520000000000001</v>
      </c>
      <c r="T41" s="11">
        <f>[37]Dezembro!$H$23</f>
        <v>21.240000000000002</v>
      </c>
      <c r="U41" s="11">
        <f>[37]Dezembro!$H$24</f>
        <v>27.720000000000002</v>
      </c>
      <c r="V41" s="11">
        <f>[37]Dezembro!$H$25</f>
        <v>20.16</v>
      </c>
      <c r="W41" s="11">
        <f>[37]Dezembro!$H$26</f>
        <v>10.08</v>
      </c>
      <c r="X41" s="11">
        <f>[37]Dezembro!$H$27</f>
        <v>13.68</v>
      </c>
      <c r="Y41" s="11">
        <f>[37]Dezembro!$H$28</f>
        <v>11.16</v>
      </c>
      <c r="Z41" s="11">
        <f>[37]Dezembro!$H$29</f>
        <v>15.48</v>
      </c>
      <c r="AA41" s="11">
        <f>[37]Dezembro!$H$30</f>
        <v>14.76</v>
      </c>
      <c r="AB41" s="11">
        <f>[37]Dezembro!$H$31</f>
        <v>23.040000000000003</v>
      </c>
      <c r="AC41" s="11">
        <f>[37]Dezembro!$H$32</f>
        <v>20.16</v>
      </c>
      <c r="AD41" s="11">
        <f>[37]Dezembro!$H$33</f>
        <v>19.8</v>
      </c>
      <c r="AE41" s="11">
        <f>[37]Dezembro!$H$34</f>
        <v>19.8</v>
      </c>
      <c r="AF41" s="11">
        <f>[37]Dezembro!$H$35</f>
        <v>14.76</v>
      </c>
      <c r="AG41" s="15">
        <f t="shared" si="24"/>
        <v>36</v>
      </c>
      <c r="AH41" s="126">
        <f t="shared" si="25"/>
        <v>18.569032258064517</v>
      </c>
      <c r="AK41" t="s">
        <v>47</v>
      </c>
    </row>
    <row r="42" spans="1:38" x14ac:dyDescent="0.2">
      <c r="A42" s="58" t="s">
        <v>17</v>
      </c>
      <c r="B42" s="11">
        <f>[38]Dezembro!$H$5</f>
        <v>15.48</v>
      </c>
      <c r="C42" s="11">
        <f>[38]Dezembro!$H$6</f>
        <v>14.4</v>
      </c>
      <c r="D42" s="11">
        <f>[38]Dezembro!$H$7</f>
        <v>28.08</v>
      </c>
      <c r="E42" s="11">
        <f>[38]Dezembro!$H$8</f>
        <v>16.559999999999999</v>
      </c>
      <c r="F42" s="11">
        <f>[38]Dezembro!$H$9</f>
        <v>16.2</v>
      </c>
      <c r="G42" s="11">
        <f>[38]Dezembro!$H$10</f>
        <v>13.32</v>
      </c>
      <c r="H42" s="11">
        <f>[38]Dezembro!$H$11</f>
        <v>9.3600000000000012</v>
      </c>
      <c r="I42" s="11">
        <f>[38]Dezembro!$H$12</f>
        <v>9.3600000000000012</v>
      </c>
      <c r="J42" s="11">
        <f>[38]Dezembro!$H$13</f>
        <v>3.24</v>
      </c>
      <c r="K42" s="11">
        <f>[38]Dezembro!$H$14</f>
        <v>9.3600000000000012</v>
      </c>
      <c r="L42" s="11">
        <f>[38]Dezembro!$H$15</f>
        <v>15.840000000000002</v>
      </c>
      <c r="M42" s="11">
        <f>[38]Dezembro!$H$16</f>
        <v>10.08</v>
      </c>
      <c r="N42" s="11">
        <f>[38]Dezembro!$H$17</f>
        <v>22.68</v>
      </c>
      <c r="O42" s="11">
        <f>[38]Dezembro!$H$18</f>
        <v>12.96</v>
      </c>
      <c r="P42" s="11">
        <f>[38]Dezembro!$H$19</f>
        <v>17.28</v>
      </c>
      <c r="Q42" s="11">
        <f>[38]Dezembro!$H$20</f>
        <v>18.720000000000002</v>
      </c>
      <c r="R42" s="11">
        <f>[38]Dezembro!$H$21</f>
        <v>15.120000000000001</v>
      </c>
      <c r="S42" s="11">
        <f>[38]Dezembro!$H$22</f>
        <v>16.920000000000002</v>
      </c>
      <c r="T42" s="11">
        <f>[38]Dezembro!$H$23</f>
        <v>20.52</v>
      </c>
      <c r="U42" s="11">
        <f>[38]Dezembro!$H$24</f>
        <v>16.920000000000002</v>
      </c>
      <c r="V42" s="11">
        <f>[38]Dezembro!$H$25</f>
        <v>23.040000000000003</v>
      </c>
      <c r="W42" s="11">
        <f>[38]Dezembro!$H$26</f>
        <v>9.3600000000000012</v>
      </c>
      <c r="X42" s="11">
        <f>[38]Dezembro!$H$27</f>
        <v>9.7200000000000006</v>
      </c>
      <c r="Y42" s="11">
        <f>[38]Dezembro!$H$28</f>
        <v>9</v>
      </c>
      <c r="Z42" s="11">
        <f>[38]Dezembro!$H$29</f>
        <v>10.8</v>
      </c>
      <c r="AA42" s="11">
        <f>[38]Dezembro!$H$30</f>
        <v>10.44</v>
      </c>
      <c r="AB42" s="11">
        <f>[38]Dezembro!$H$31</f>
        <v>17.64</v>
      </c>
      <c r="AC42" s="11">
        <f>[38]Dezembro!$H$32</f>
        <v>16.2</v>
      </c>
      <c r="AD42" s="11">
        <f>[38]Dezembro!$H$33</f>
        <v>19.079999999999998</v>
      </c>
      <c r="AE42" s="11">
        <f>[38]Dezembro!$H$34</f>
        <v>17.28</v>
      </c>
      <c r="AF42" s="11">
        <f>[38]Dezembro!$H$35</f>
        <v>24.48</v>
      </c>
      <c r="AG42" s="15">
        <f t="shared" ref="AG42" si="26">MAX(B42:AF42)</f>
        <v>28.08</v>
      </c>
      <c r="AH42" s="126">
        <f t="shared" ref="AH42:AH43" si="27">AVERAGE(B42:AF42)</f>
        <v>15.143225806451614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[39]Dezembro!$H$5</f>
        <v>19.8</v>
      </c>
      <c r="C43" s="11">
        <f>[39]Dezembro!$H$6</f>
        <v>15.840000000000002</v>
      </c>
      <c r="D43" s="11">
        <f>[39]Dezembro!$H$7</f>
        <v>24.12</v>
      </c>
      <c r="E43" s="11">
        <f>[39]Dezembro!$H$8</f>
        <v>18</v>
      </c>
      <c r="F43" s="11">
        <f>[39]Dezembro!$H$9</f>
        <v>18.720000000000002</v>
      </c>
      <c r="G43" s="11">
        <f>[39]Dezembro!$H$10</f>
        <v>16.2</v>
      </c>
      <c r="H43" s="11">
        <f>[39]Dezembro!$H$11</f>
        <v>19.8</v>
      </c>
      <c r="I43" s="11">
        <f>[39]Dezembro!$H$12</f>
        <v>13.32</v>
      </c>
      <c r="J43" s="11">
        <f>[39]Dezembro!$H$13</f>
        <v>10.8</v>
      </c>
      <c r="K43" s="11">
        <f>[39]Dezembro!$H$14</f>
        <v>21.96</v>
      </c>
      <c r="L43" s="11">
        <f>[39]Dezembro!$H$15</f>
        <v>25.56</v>
      </c>
      <c r="M43" s="11">
        <f>[39]Dezembro!$H$16</f>
        <v>24.12</v>
      </c>
      <c r="N43" s="11">
        <f>[39]Dezembro!$H$17</f>
        <v>20.52</v>
      </c>
      <c r="O43" s="11">
        <f>[39]Dezembro!$H$18</f>
        <v>20.88</v>
      </c>
      <c r="P43" s="11">
        <f>[39]Dezembro!$H$19</f>
        <v>22.32</v>
      </c>
      <c r="Q43" s="11">
        <f>[39]Dezembro!$H$20</f>
        <v>19.440000000000001</v>
      </c>
      <c r="R43" s="11">
        <f>[39]Dezembro!$H$21</f>
        <v>21.6</v>
      </c>
      <c r="S43" s="11">
        <f>[39]Dezembro!$H$22</f>
        <v>22.32</v>
      </c>
      <c r="T43" s="11">
        <f>[39]Dezembro!$H$23</f>
        <v>20.52</v>
      </c>
      <c r="U43" s="11">
        <f>[39]Dezembro!$H$24</f>
        <v>22.32</v>
      </c>
      <c r="V43" s="11">
        <f>[39]Dezembro!$H$25</f>
        <v>24.12</v>
      </c>
      <c r="W43" s="11">
        <f>[39]Dezembro!$H$26</f>
        <v>20.52</v>
      </c>
      <c r="X43" s="11">
        <f>[39]Dezembro!$H$27</f>
        <v>19.8</v>
      </c>
      <c r="Y43" s="11">
        <f>[39]Dezembro!$H$28</f>
        <v>25.2</v>
      </c>
      <c r="Z43" s="11">
        <f>[39]Dezembro!$H$29</f>
        <v>23.400000000000002</v>
      </c>
      <c r="AA43" s="11">
        <f>[39]Dezembro!$H$30</f>
        <v>26.64</v>
      </c>
      <c r="AB43" s="11">
        <f>[39]Dezembro!$H$31</f>
        <v>15.120000000000001</v>
      </c>
      <c r="AC43" s="11">
        <f>[39]Dezembro!$H$32</f>
        <v>24.48</v>
      </c>
      <c r="AD43" s="11">
        <f>[39]Dezembro!$H$33</f>
        <v>18.720000000000002</v>
      </c>
      <c r="AE43" s="11">
        <f>[39]Dezembro!$H$34</f>
        <v>17.28</v>
      </c>
      <c r="AF43" s="11">
        <f>[39]Dezembro!$H$35</f>
        <v>13.32</v>
      </c>
      <c r="AG43" s="93">
        <f>MAX(B43:AF43)</f>
        <v>26.64</v>
      </c>
      <c r="AH43" s="116">
        <f t="shared" si="27"/>
        <v>20.218064516129036</v>
      </c>
      <c r="AL43" t="s">
        <v>47</v>
      </c>
    </row>
    <row r="44" spans="1:38" x14ac:dyDescent="0.2">
      <c r="A44" s="58" t="s">
        <v>18</v>
      </c>
      <c r="B44" s="11">
        <f>[40]Dezembro!$H$5</f>
        <v>20.88</v>
      </c>
      <c r="C44" s="11">
        <f>[40]Dezembro!$H$6</f>
        <v>13.68</v>
      </c>
      <c r="D44" s="11">
        <f>[40]Dezembro!$H$7</f>
        <v>32.4</v>
      </c>
      <c r="E44" s="11">
        <f>[40]Dezembro!$H$8</f>
        <v>20.16</v>
      </c>
      <c r="F44" s="11">
        <f>[40]Dezembro!$H$9</f>
        <v>27.720000000000002</v>
      </c>
      <c r="G44" s="11">
        <f>[40]Dezembro!$H$10</f>
        <v>21.240000000000002</v>
      </c>
      <c r="H44" s="11">
        <f>[40]Dezembro!$H$11</f>
        <v>20.88</v>
      </c>
      <c r="I44" s="11">
        <f>[40]Dezembro!$H$12</f>
        <v>18.36</v>
      </c>
      <c r="J44" s="11">
        <f>[40]Dezembro!$H$13</f>
        <v>15.120000000000001</v>
      </c>
      <c r="K44" s="11">
        <f>[40]Dezembro!$H$14</f>
        <v>18.36</v>
      </c>
      <c r="L44" s="11">
        <f>[40]Dezembro!$H$15</f>
        <v>15.48</v>
      </c>
      <c r="M44" s="11">
        <f>[40]Dezembro!$H$16</f>
        <v>21.6</v>
      </c>
      <c r="N44" s="11">
        <f>[40]Dezembro!$H$17</f>
        <v>25.2</v>
      </c>
      <c r="O44" s="11">
        <f>[40]Dezembro!$H$18</f>
        <v>22.32</v>
      </c>
      <c r="P44" s="11" t="str">
        <f>[40]Dezembro!$H$19</f>
        <v>*</v>
      </c>
      <c r="Q44" s="11">
        <f>[40]Dezembro!$H$20</f>
        <v>15.120000000000001</v>
      </c>
      <c r="R44" s="11">
        <f>[40]Dezembro!$H$21</f>
        <v>5.04</v>
      </c>
      <c r="S44" s="11">
        <f>[40]Dezembro!$H$22</f>
        <v>7.9200000000000008</v>
      </c>
      <c r="T44" s="11">
        <f>[40]Dezembro!$H$23</f>
        <v>5.04</v>
      </c>
      <c r="U44" s="11">
        <f>[40]Dezembro!$H$24</f>
        <v>17.28</v>
      </c>
      <c r="V44" s="11">
        <f>[40]Dezembro!$H$25</f>
        <v>6.48</v>
      </c>
      <c r="W44" s="11">
        <f>[40]Dezembro!$H$26</f>
        <v>14.04</v>
      </c>
      <c r="X44" s="11" t="str">
        <f>[40]Dezembro!$H$27</f>
        <v>*</v>
      </c>
      <c r="Y44" s="11" t="str">
        <f>[40]Dezembro!$H$28</f>
        <v>*</v>
      </c>
      <c r="Z44" s="11">
        <f>[40]Dezembro!$H$29</f>
        <v>11.879999999999999</v>
      </c>
      <c r="AA44" s="11">
        <f>[40]Dezembro!$H$30</f>
        <v>14.04</v>
      </c>
      <c r="AB44" s="11">
        <f>[40]Dezembro!$H$31</f>
        <v>18.720000000000002</v>
      </c>
      <c r="AC44" s="11">
        <f>[40]Dezembro!$H$32</f>
        <v>20.52</v>
      </c>
      <c r="AD44" s="11">
        <f>[40]Dezembro!$H$33</f>
        <v>18.36</v>
      </c>
      <c r="AE44" s="11">
        <f>[40]Dezembro!$H$34</f>
        <v>18.720000000000002</v>
      </c>
      <c r="AF44" s="11">
        <f>[40]Dezembro!$H$35</f>
        <v>21.96</v>
      </c>
      <c r="AG44" s="15">
        <f t="shared" ref="AG44" si="28">MAX(B44:AF44)</f>
        <v>32.4</v>
      </c>
      <c r="AH44" s="126">
        <f t="shared" ref="AH44" si="29">AVERAGE(B44:AF44)</f>
        <v>17.447142857142861</v>
      </c>
      <c r="AJ44" t="s">
        <v>47</v>
      </c>
      <c r="AK44" t="s">
        <v>47</v>
      </c>
      <c r="AL44" t="s">
        <v>47</v>
      </c>
    </row>
    <row r="45" spans="1:38" x14ac:dyDescent="0.2">
      <c r="A45" s="58" t="s">
        <v>162</v>
      </c>
      <c r="B45" s="11" t="str">
        <f>[41]Dezembro!$H$5</f>
        <v>*</v>
      </c>
      <c r="C45" s="11" t="str">
        <f>[41]Dezembro!$H$6</f>
        <v>*</v>
      </c>
      <c r="D45" s="11" t="str">
        <f>[41]Dezembro!$H$7</f>
        <v>*</v>
      </c>
      <c r="E45" s="11" t="str">
        <f>[41]Dezembro!$H$8</f>
        <v>*</v>
      </c>
      <c r="F45" s="11" t="str">
        <f>[41]Dezembro!$H$9</f>
        <v>*</v>
      </c>
      <c r="G45" s="11" t="str">
        <f>[41]Dezembro!$H$10</f>
        <v>*</v>
      </c>
      <c r="H45" s="11" t="str">
        <f>[41]Dezembro!$H$11</f>
        <v>*</v>
      </c>
      <c r="I45" s="11" t="str">
        <f>[41]Dezembro!$H$12</f>
        <v>*</v>
      </c>
      <c r="J45" s="11" t="str">
        <f>[41]Dezembro!$H$13</f>
        <v>*</v>
      </c>
      <c r="K45" s="11" t="str">
        <f>[41]Dezembro!$H$14</f>
        <v>*</v>
      </c>
      <c r="L45" s="11" t="str">
        <f>[41]Dezembro!$H$15</f>
        <v>*</v>
      </c>
      <c r="M45" s="11" t="str">
        <f>[41]Dezembro!$H$16</f>
        <v>*</v>
      </c>
      <c r="N45" s="11" t="str">
        <f>[41]Dezembro!$H$17</f>
        <v>*</v>
      </c>
      <c r="O45" s="11" t="str">
        <f>[41]Dezembro!$H$18</f>
        <v>*</v>
      </c>
      <c r="P45" s="11" t="str">
        <f>[41]Dezembro!$H$19</f>
        <v>*</v>
      </c>
      <c r="Q45" s="11" t="str">
        <f>[41]Dezembro!$H$20</f>
        <v>*</v>
      </c>
      <c r="R45" s="11" t="str">
        <f>[41]Dezembro!$H$21</f>
        <v>*</v>
      </c>
      <c r="S45" s="11" t="str">
        <f>[41]Dezembro!$H$22</f>
        <v>*</v>
      </c>
      <c r="T45" s="11" t="str">
        <f>[41]Dezembro!$H$23</f>
        <v>*</v>
      </c>
      <c r="U45" s="11" t="str">
        <f>[41]Dezembro!$H$24</f>
        <v>*</v>
      </c>
      <c r="V45" s="11" t="str">
        <f>[41]Dezembro!$H$25</f>
        <v>*</v>
      </c>
      <c r="W45" s="11" t="str">
        <f>[41]Dezembro!$H$26</f>
        <v>*</v>
      </c>
      <c r="X45" s="11" t="str">
        <f>[41]Dezembro!$H$27</f>
        <v>*</v>
      </c>
      <c r="Y45" s="11" t="str">
        <f>[41]Dezembro!$H$28</f>
        <v>*</v>
      </c>
      <c r="Z45" s="11" t="str">
        <f>[41]Dezembro!$H$29</f>
        <v>*</v>
      </c>
      <c r="AA45" s="11" t="str">
        <f>[41]Dezembro!$H$30</f>
        <v>*</v>
      </c>
      <c r="AB45" s="11" t="str">
        <f>[41]Dezembro!$H$31</f>
        <v>*</v>
      </c>
      <c r="AC45" s="11" t="str">
        <f>[41]Dezembro!$H$32</f>
        <v>*</v>
      </c>
      <c r="AD45" s="11" t="str">
        <f>[41]Dezembro!$H$33</f>
        <v>*</v>
      </c>
      <c r="AE45" s="11" t="str">
        <f>[41]Dezembro!$H$34</f>
        <v>*</v>
      </c>
      <c r="AF45" s="11" t="str">
        <f>[41]Dezembro!$H$35</f>
        <v>*</v>
      </c>
      <c r="AG45" s="93" t="s">
        <v>226</v>
      </c>
      <c r="AH45" s="116" t="s">
        <v>226</v>
      </c>
      <c r="AL45" s="12" t="s">
        <v>47</v>
      </c>
    </row>
    <row r="46" spans="1:38" x14ac:dyDescent="0.2">
      <c r="A46" s="58" t="s">
        <v>19</v>
      </c>
      <c r="B46" s="11">
        <f>[42]Dezembro!$H$5</f>
        <v>0</v>
      </c>
      <c r="C46" s="11">
        <f>[42]Dezembro!$H$6</f>
        <v>5.04</v>
      </c>
      <c r="D46" s="11">
        <f>[42]Dezembro!$H$7</f>
        <v>0</v>
      </c>
      <c r="E46" s="11">
        <f>[42]Dezembro!$H$8</f>
        <v>1.08</v>
      </c>
      <c r="F46" s="11">
        <f>[42]Dezembro!$H$9</f>
        <v>0</v>
      </c>
      <c r="G46" s="11">
        <f>[42]Dezembro!$H$10</f>
        <v>0</v>
      </c>
      <c r="H46" s="11">
        <f>[42]Dezembro!$H$11</f>
        <v>0.36000000000000004</v>
      </c>
      <c r="I46" s="11">
        <f>[42]Dezembro!$H$12</f>
        <v>0</v>
      </c>
      <c r="J46" s="11">
        <f>[42]Dezembro!$H$13</f>
        <v>0</v>
      </c>
      <c r="K46" s="11">
        <f>[42]Dezembro!$H$14</f>
        <v>0.36000000000000004</v>
      </c>
      <c r="L46" s="11">
        <f>[42]Dezembro!$H$15</f>
        <v>4.32</v>
      </c>
      <c r="M46" s="11">
        <f>[42]Dezembro!$H$16</f>
        <v>1.08</v>
      </c>
      <c r="N46" s="11">
        <f>[42]Dezembro!$H$17</f>
        <v>9.3600000000000012</v>
      </c>
      <c r="O46" s="11">
        <f>[42]Dezembro!$H$18</f>
        <v>4.32</v>
      </c>
      <c r="P46" s="11">
        <f>[42]Dezembro!$H$19</f>
        <v>0.72000000000000008</v>
      </c>
      <c r="Q46" s="11">
        <f>[42]Dezembro!$H$20</f>
        <v>2.52</v>
      </c>
      <c r="R46" s="11">
        <f>[42]Dezembro!$H$21</f>
        <v>0</v>
      </c>
      <c r="S46" s="11">
        <f>[42]Dezembro!$H$22</f>
        <v>3.24</v>
      </c>
      <c r="T46" s="11">
        <f>[42]Dezembro!$H$23</f>
        <v>7.2</v>
      </c>
      <c r="U46" s="11">
        <f>[42]Dezembro!$H$24</f>
        <v>2.52</v>
      </c>
      <c r="V46" s="11">
        <f>[42]Dezembro!$H$25</f>
        <v>0</v>
      </c>
      <c r="W46" s="11">
        <f>[42]Dezembro!$H$26</f>
        <v>0.72000000000000008</v>
      </c>
      <c r="X46" s="11">
        <f>[42]Dezembro!$H$27</f>
        <v>0</v>
      </c>
      <c r="Y46" s="11">
        <f>[42]Dezembro!$H$28</f>
        <v>4.6800000000000006</v>
      </c>
      <c r="Z46" s="11">
        <f>[42]Dezembro!$H$29</f>
        <v>7.5600000000000005</v>
      </c>
      <c r="AA46" s="11">
        <f>[42]Dezembro!$H$30</f>
        <v>0</v>
      </c>
      <c r="AB46" s="11">
        <f>[42]Dezembro!$H$31</f>
        <v>19.079999999999998</v>
      </c>
      <c r="AC46" s="11">
        <f>[42]Dezembro!$H$32</f>
        <v>10.08</v>
      </c>
      <c r="AD46" s="11">
        <f>[42]Dezembro!$H$33</f>
        <v>1.8</v>
      </c>
      <c r="AE46" s="11">
        <f>[42]Dezembro!$H$34</f>
        <v>14.76</v>
      </c>
      <c r="AF46" s="11">
        <f>[42]Dezembro!$H$35</f>
        <v>2.16</v>
      </c>
      <c r="AG46" s="15">
        <f t="shared" ref="AG46:AG47" si="30">MAX(B46:AF46)</f>
        <v>19.079999999999998</v>
      </c>
      <c r="AH46" s="126">
        <f t="shared" ref="AH46" si="31">AVERAGE(B46:AF46)</f>
        <v>3.3212903225806452</v>
      </c>
      <c r="AI46" s="12" t="s">
        <v>47</v>
      </c>
    </row>
    <row r="47" spans="1:38" x14ac:dyDescent="0.2">
      <c r="A47" s="58" t="s">
        <v>31</v>
      </c>
      <c r="B47" s="11">
        <f>[43]Dezembro!$H$5</f>
        <v>10.44</v>
      </c>
      <c r="C47" s="11">
        <f>[43]Dezembro!$H$6</f>
        <v>12.6</v>
      </c>
      <c r="D47" s="11">
        <f>[43]Dezembro!$H$7</f>
        <v>18.720000000000002</v>
      </c>
      <c r="E47" s="11">
        <f>[43]Dezembro!$H$8</f>
        <v>15.840000000000002</v>
      </c>
      <c r="F47" s="11">
        <f>[43]Dezembro!$H$9</f>
        <v>14.4</v>
      </c>
      <c r="G47" s="11">
        <f>[43]Dezembro!$H$10</f>
        <v>12.24</v>
      </c>
      <c r="H47" s="11">
        <f>[43]Dezembro!$H$11</f>
        <v>16.920000000000002</v>
      </c>
      <c r="I47" s="11">
        <f>[43]Dezembro!$H$12</f>
        <v>10.44</v>
      </c>
      <c r="J47" s="11">
        <f>[43]Dezembro!$H$13</f>
        <v>13.32</v>
      </c>
      <c r="K47" s="11">
        <f>[43]Dezembro!$H$14</f>
        <v>7.5600000000000005</v>
      </c>
      <c r="L47" s="11">
        <f>[43]Dezembro!$H$15</f>
        <v>14.76</v>
      </c>
      <c r="M47" s="11">
        <f>[43]Dezembro!$H$16</f>
        <v>12.6</v>
      </c>
      <c r="N47" s="11">
        <f>[43]Dezembro!$H$17</f>
        <v>14.04</v>
      </c>
      <c r="O47" s="11">
        <f>[43]Dezembro!$H$18</f>
        <v>16.920000000000002</v>
      </c>
      <c r="P47" s="11">
        <f>[43]Dezembro!$H$19</f>
        <v>10.44</v>
      </c>
      <c r="Q47" s="11">
        <f>[43]Dezembro!$H$20</f>
        <v>12.6</v>
      </c>
      <c r="R47" s="11">
        <f>[43]Dezembro!$H$21</f>
        <v>14.04</v>
      </c>
      <c r="S47" s="11">
        <f>[43]Dezembro!$H$22</f>
        <v>16.920000000000002</v>
      </c>
      <c r="T47" s="11">
        <f>[43]Dezembro!$H$23</f>
        <v>15.840000000000002</v>
      </c>
      <c r="U47" s="11">
        <f>[43]Dezembro!$H$24</f>
        <v>10.8</v>
      </c>
      <c r="V47" s="11">
        <f>[43]Dezembro!$H$25</f>
        <v>19.079999999999998</v>
      </c>
      <c r="W47" s="11">
        <f>[43]Dezembro!$H$26</f>
        <v>9.3600000000000012</v>
      </c>
      <c r="X47" s="11">
        <f>[43]Dezembro!$H$27</f>
        <v>10.08</v>
      </c>
      <c r="Y47" s="11">
        <f>[43]Dezembro!$H$28</f>
        <v>14.04</v>
      </c>
      <c r="Z47" s="11">
        <f>[43]Dezembro!$H$29</f>
        <v>17.64</v>
      </c>
      <c r="AA47" s="11">
        <f>[43]Dezembro!$H$30</f>
        <v>13.32</v>
      </c>
      <c r="AB47" s="11">
        <f>[43]Dezembro!$H$31</f>
        <v>13.68</v>
      </c>
      <c r="AC47" s="11">
        <f>[43]Dezembro!$H$32</f>
        <v>14.76</v>
      </c>
      <c r="AD47" s="11">
        <f>[43]Dezembro!$H$33</f>
        <v>12.96</v>
      </c>
      <c r="AE47" s="11">
        <f>[43]Dezembro!$H$34</f>
        <v>14.4</v>
      </c>
      <c r="AF47" s="11">
        <f>[43]Dezembro!$H$35</f>
        <v>15.120000000000001</v>
      </c>
      <c r="AG47" s="15">
        <f t="shared" si="30"/>
        <v>19.079999999999998</v>
      </c>
      <c r="AH47" s="126">
        <f>AVERAGE(B47:AF47)</f>
        <v>13.738064516129031</v>
      </c>
    </row>
    <row r="48" spans="1:38" x14ac:dyDescent="0.2">
      <c r="A48" s="58" t="s">
        <v>44</v>
      </c>
      <c r="B48" s="11" t="str">
        <f>[44]Dezembro!$H$5</f>
        <v>*</v>
      </c>
      <c r="C48" s="11" t="str">
        <f>[44]Dezembro!$H$6</f>
        <v>*</v>
      </c>
      <c r="D48" s="11" t="str">
        <f>[44]Dezembro!$H$7</f>
        <v>*</v>
      </c>
      <c r="E48" s="11" t="str">
        <f>[44]Dezembro!$H$8</f>
        <v>*</v>
      </c>
      <c r="F48" s="11" t="str">
        <f>[44]Dezembro!$H$9</f>
        <v>*</v>
      </c>
      <c r="G48" s="11" t="str">
        <f>[44]Dezembro!$H$10</f>
        <v>*</v>
      </c>
      <c r="H48" s="11" t="str">
        <f>[44]Dezembro!$H$11</f>
        <v>*</v>
      </c>
      <c r="I48" s="11" t="str">
        <f>[44]Dezembro!$H$12</f>
        <v>*</v>
      </c>
      <c r="J48" s="11" t="str">
        <f>[44]Dezembro!$H$13</f>
        <v>*</v>
      </c>
      <c r="K48" s="11" t="str">
        <f>[44]Dezembro!$H$14</f>
        <v>*</v>
      </c>
      <c r="L48" s="11" t="str">
        <f>[44]Dezembro!$H$15</f>
        <v>*</v>
      </c>
      <c r="M48" s="11" t="str">
        <f>[44]Dezembro!$H$16</f>
        <v>*</v>
      </c>
      <c r="N48" s="11" t="str">
        <f>[44]Dezembro!$H$17</f>
        <v>*</v>
      </c>
      <c r="O48" s="11" t="str">
        <f>[44]Dezembro!$H$18</f>
        <v>*</v>
      </c>
      <c r="P48" s="11" t="str">
        <f>[44]Dezembro!$H$19</f>
        <v>*</v>
      </c>
      <c r="Q48" s="11" t="str">
        <f>[44]Dezembro!$H$20</f>
        <v>*</v>
      </c>
      <c r="R48" s="11" t="str">
        <f>[44]Dezembro!$H$21</f>
        <v>*</v>
      </c>
      <c r="S48" s="11" t="str">
        <f>[44]Dezembro!$H$22</f>
        <v>*</v>
      </c>
      <c r="T48" s="11" t="str">
        <f>[44]Dezembro!$H$23</f>
        <v>*</v>
      </c>
      <c r="U48" s="11" t="str">
        <f>[44]Dezembro!$H$24</f>
        <v>*</v>
      </c>
      <c r="V48" s="11" t="str">
        <f>[44]Dezembro!$H$25</f>
        <v>*</v>
      </c>
      <c r="W48" s="11" t="str">
        <f>[44]Dezembro!$H$26</f>
        <v>*</v>
      </c>
      <c r="X48" s="11" t="str">
        <f>[44]Dezembro!$H$27</f>
        <v>*</v>
      </c>
      <c r="Y48" s="11" t="str">
        <f>[44]Dezembro!$H$28</f>
        <v>*</v>
      </c>
      <c r="Z48" s="11" t="str">
        <f>[44]Dezembro!$H$29</f>
        <v>*</v>
      </c>
      <c r="AA48" s="11" t="str">
        <f>[44]Dezembro!$H$30</f>
        <v>*</v>
      </c>
      <c r="AB48" s="11" t="str">
        <f>[44]Dezembro!$H$31</f>
        <v>*</v>
      </c>
      <c r="AC48" s="11" t="str">
        <f>[44]Dezembro!$H$32</f>
        <v>*</v>
      </c>
      <c r="AD48" s="11" t="str">
        <f>[44]Dezembro!$H$33</f>
        <v>*</v>
      </c>
      <c r="AE48" s="11" t="str">
        <f>[44]Dezembro!$H$34</f>
        <v>*</v>
      </c>
      <c r="AF48" s="11" t="str">
        <f>[44]Dezembro!$H$35</f>
        <v>*</v>
      </c>
      <c r="AG48" s="93" t="s">
        <v>226</v>
      </c>
      <c r="AH48" s="116" t="s">
        <v>226</v>
      </c>
      <c r="AI48" s="12" t="s">
        <v>47</v>
      </c>
    </row>
    <row r="49" spans="1:38" x14ac:dyDescent="0.2">
      <c r="A49" s="58" t="s">
        <v>20</v>
      </c>
      <c r="B49" s="11" t="str">
        <f>[45]Dezembro!$H$5</f>
        <v>*</v>
      </c>
      <c r="C49" s="11" t="str">
        <f>[45]Dezembro!$H$6</f>
        <v>*</v>
      </c>
      <c r="D49" s="11" t="str">
        <f>[45]Dezembro!$H$7</f>
        <v>*</v>
      </c>
      <c r="E49" s="11" t="str">
        <f>[45]Dezembro!$H$8</f>
        <v>*</v>
      </c>
      <c r="F49" s="11" t="str">
        <f>[45]Dezembro!$H$9</f>
        <v>*</v>
      </c>
      <c r="G49" s="11" t="str">
        <f>[45]Dezembro!$H$10</f>
        <v>*</v>
      </c>
      <c r="H49" s="11" t="str">
        <f>[45]Dezembro!$H$11</f>
        <v>*</v>
      </c>
      <c r="I49" s="11" t="str">
        <f>[45]Dezembro!$H$12</f>
        <v>*</v>
      </c>
      <c r="J49" s="11" t="str">
        <f>[45]Dezembro!$H$13</f>
        <v>*</v>
      </c>
      <c r="K49" s="11" t="str">
        <f>[45]Dezembro!$H$14</f>
        <v>*</v>
      </c>
      <c r="L49" s="11" t="str">
        <f>[45]Dezembro!$H$15</f>
        <v>*</v>
      </c>
      <c r="M49" s="11" t="str">
        <f>[45]Dezembro!$H$16</f>
        <v>*</v>
      </c>
      <c r="N49" s="11" t="str">
        <f>[45]Dezembro!$H$17</f>
        <v>*</v>
      </c>
      <c r="O49" s="11" t="str">
        <f>[45]Dezembro!$H$18</f>
        <v>*</v>
      </c>
      <c r="P49" s="11" t="str">
        <f>[45]Dezembro!$H$19</f>
        <v>*</v>
      </c>
      <c r="Q49" s="11" t="str">
        <f>[45]Dezembro!$H$20</f>
        <v>*</v>
      </c>
      <c r="R49" s="11" t="str">
        <f>[45]Dezembro!$H$21</f>
        <v>*</v>
      </c>
      <c r="S49" s="11" t="str">
        <f>[45]Dezembro!$H$22</f>
        <v>*</v>
      </c>
      <c r="T49" s="11" t="str">
        <f>[45]Dezembro!$H$23</f>
        <v>*</v>
      </c>
      <c r="U49" s="11" t="str">
        <f>[45]Dezembro!$H$24</f>
        <v>*</v>
      </c>
      <c r="V49" s="11" t="str">
        <f>[45]Dezembro!$H$25</f>
        <v>*</v>
      </c>
      <c r="W49" s="11" t="str">
        <f>[45]Dezembro!$H$26</f>
        <v>*</v>
      </c>
      <c r="X49" s="11" t="str">
        <f>[45]Dezembro!$H$27</f>
        <v>*</v>
      </c>
      <c r="Y49" s="11" t="str">
        <f>[45]Dezembro!$H$28</f>
        <v>*</v>
      </c>
      <c r="Z49" s="11" t="str">
        <f>[45]Dezembro!$H$29</f>
        <v>*</v>
      </c>
      <c r="AA49" s="11" t="str">
        <f>[45]Dezembro!$H$30</f>
        <v>*</v>
      </c>
      <c r="AB49" s="11" t="str">
        <f>[45]Dezembro!$H$31</f>
        <v>*</v>
      </c>
      <c r="AC49" s="11" t="str">
        <f>[45]Dezembro!$H$32</f>
        <v>*</v>
      </c>
      <c r="AD49" s="11" t="str">
        <f>[45]Dezembro!$H$33</f>
        <v>*</v>
      </c>
      <c r="AE49" s="11" t="str">
        <f>[45]Dezembro!$H$34</f>
        <v>*</v>
      </c>
      <c r="AF49" s="11" t="str">
        <f>[45]Dezembro!$H$35</f>
        <v>*</v>
      </c>
      <c r="AG49" s="15" t="s">
        <v>226</v>
      </c>
      <c r="AH49" s="126" t="s">
        <v>226</v>
      </c>
    </row>
    <row r="50" spans="1:38" s="5" customFormat="1" ht="17.100000000000001" customHeight="1" x14ac:dyDescent="0.2">
      <c r="A50" s="59" t="s">
        <v>33</v>
      </c>
      <c r="B50" s="13">
        <f t="shared" ref="B50:AG50" si="32">MAX(B5:B49)</f>
        <v>31.680000000000003</v>
      </c>
      <c r="C50" s="13">
        <f t="shared" si="32"/>
        <v>27.720000000000002</v>
      </c>
      <c r="D50" s="13">
        <f t="shared" si="32"/>
        <v>38.880000000000003</v>
      </c>
      <c r="E50" s="13">
        <f t="shared" si="32"/>
        <v>25.56</v>
      </c>
      <c r="F50" s="13">
        <f t="shared" si="32"/>
        <v>29.52</v>
      </c>
      <c r="G50" s="13">
        <f t="shared" si="32"/>
        <v>24.48</v>
      </c>
      <c r="H50" s="13">
        <f t="shared" si="32"/>
        <v>25.2</v>
      </c>
      <c r="I50" s="13">
        <f t="shared" si="32"/>
        <v>21.240000000000002</v>
      </c>
      <c r="J50" s="13">
        <f t="shared" si="32"/>
        <v>24.48</v>
      </c>
      <c r="K50" s="13">
        <f t="shared" si="32"/>
        <v>26.28</v>
      </c>
      <c r="L50" s="13">
        <f t="shared" si="32"/>
        <v>28.08</v>
      </c>
      <c r="M50" s="13">
        <f t="shared" si="32"/>
        <v>24.12</v>
      </c>
      <c r="N50" s="13">
        <f t="shared" si="32"/>
        <v>27</v>
      </c>
      <c r="O50" s="13">
        <f t="shared" si="32"/>
        <v>30.96</v>
      </c>
      <c r="P50" s="13">
        <f t="shared" si="32"/>
        <v>28.8</v>
      </c>
      <c r="Q50" s="13">
        <f t="shared" si="32"/>
        <v>25.56</v>
      </c>
      <c r="R50" s="13">
        <f t="shared" si="32"/>
        <v>44.28</v>
      </c>
      <c r="S50" s="13">
        <f t="shared" si="32"/>
        <v>27.720000000000002</v>
      </c>
      <c r="T50" s="13">
        <f t="shared" si="32"/>
        <v>42.12</v>
      </c>
      <c r="U50" s="13">
        <f t="shared" si="32"/>
        <v>27.720000000000002</v>
      </c>
      <c r="V50" s="13">
        <f t="shared" si="32"/>
        <v>24.12</v>
      </c>
      <c r="W50" s="13">
        <f t="shared" si="32"/>
        <v>20.52</v>
      </c>
      <c r="X50" s="13">
        <f t="shared" si="32"/>
        <v>24.12</v>
      </c>
      <c r="Y50" s="13">
        <f t="shared" si="32"/>
        <v>25.92</v>
      </c>
      <c r="Z50" s="13">
        <f t="shared" si="32"/>
        <v>26.28</v>
      </c>
      <c r="AA50" s="13">
        <f t="shared" si="32"/>
        <v>26.64</v>
      </c>
      <c r="AB50" s="13">
        <f t="shared" si="32"/>
        <v>28.08</v>
      </c>
      <c r="AC50" s="13">
        <f t="shared" si="32"/>
        <v>32.76</v>
      </c>
      <c r="AD50" s="13">
        <f t="shared" si="32"/>
        <v>25.2</v>
      </c>
      <c r="AE50" s="13">
        <f t="shared" si="32"/>
        <v>25.2</v>
      </c>
      <c r="AF50" s="13">
        <f t="shared" ref="AF50" si="33">MAX(AF5:AF49)</f>
        <v>26.64</v>
      </c>
      <c r="AG50" s="15">
        <f t="shared" si="32"/>
        <v>44.28</v>
      </c>
      <c r="AH50" s="94">
        <f>AVERAGE(AH5:AH49)</f>
        <v>15.194617916645566</v>
      </c>
      <c r="AK50" s="5" t="s">
        <v>47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8" t="s">
        <v>97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t="s">
        <v>47</v>
      </c>
      <c r="AK5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9" t="s">
        <v>98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  <c r="AL54" t="s">
        <v>47</v>
      </c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60" spans="1:38" x14ac:dyDescent="0.2">
      <c r="AA60" s="3" t="s">
        <v>47</v>
      </c>
      <c r="AH60" t="s">
        <v>47</v>
      </c>
      <c r="AK60" t="s">
        <v>47</v>
      </c>
      <c r="AL60" s="12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  <c r="AK64" t="s">
        <v>47</v>
      </c>
    </row>
    <row r="65" spans="7:38" x14ac:dyDescent="0.2">
      <c r="W65" s="3" t="s">
        <v>47</v>
      </c>
      <c r="Z65" s="3" t="s">
        <v>47</v>
      </c>
    </row>
    <row r="66" spans="7:38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8" x14ac:dyDescent="0.2">
      <c r="K68" s="3" t="s">
        <v>47</v>
      </c>
      <c r="M68" s="3" t="s">
        <v>47</v>
      </c>
    </row>
    <row r="69" spans="7:38" x14ac:dyDescent="0.2">
      <c r="G69" s="3" t="s">
        <v>47</v>
      </c>
    </row>
    <row r="70" spans="7:38" x14ac:dyDescent="0.2">
      <c r="M70" s="3" t="s">
        <v>47</v>
      </c>
      <c r="AL70" s="12" t="s">
        <v>47</v>
      </c>
    </row>
    <row r="72" spans="7:38" x14ac:dyDescent="0.2">
      <c r="R72" s="3" t="s">
        <v>47</v>
      </c>
    </row>
    <row r="73" spans="7:38" x14ac:dyDescent="0.2">
      <c r="AL73" s="12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AN68" sqref="AN68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6" t="s">
        <v>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8" s="4" customFormat="1" ht="16.5" customHeight="1" x14ac:dyDescent="0.2">
      <c r="A2" s="182" t="s">
        <v>21</v>
      </c>
      <c r="B2" s="153" t="s">
        <v>235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86"/>
    </row>
    <row r="3" spans="1:38" s="5" customFormat="1" ht="12" customHeight="1" x14ac:dyDescent="0.2">
      <c r="A3" s="183"/>
      <c r="B3" s="184">
        <v>1</v>
      </c>
      <c r="C3" s="178">
        <f>SUM(B3+1)</f>
        <v>2</v>
      </c>
      <c r="D3" s="178">
        <f t="shared" ref="D3:AD3" si="0">SUM(C3+1)</f>
        <v>3</v>
      </c>
      <c r="E3" s="178">
        <f t="shared" si="0"/>
        <v>4</v>
      </c>
      <c r="F3" s="178">
        <f t="shared" si="0"/>
        <v>5</v>
      </c>
      <c r="G3" s="178">
        <f t="shared" si="0"/>
        <v>6</v>
      </c>
      <c r="H3" s="178">
        <f t="shared" si="0"/>
        <v>7</v>
      </c>
      <c r="I3" s="178">
        <f t="shared" si="0"/>
        <v>8</v>
      </c>
      <c r="J3" s="178">
        <f t="shared" si="0"/>
        <v>9</v>
      </c>
      <c r="K3" s="178">
        <f t="shared" si="0"/>
        <v>10</v>
      </c>
      <c r="L3" s="178">
        <f t="shared" si="0"/>
        <v>11</v>
      </c>
      <c r="M3" s="178">
        <f t="shared" si="0"/>
        <v>12</v>
      </c>
      <c r="N3" s="178">
        <f t="shared" si="0"/>
        <v>13</v>
      </c>
      <c r="O3" s="178">
        <f t="shared" si="0"/>
        <v>14</v>
      </c>
      <c r="P3" s="178">
        <f t="shared" si="0"/>
        <v>15</v>
      </c>
      <c r="Q3" s="178">
        <f t="shared" si="0"/>
        <v>16</v>
      </c>
      <c r="R3" s="178">
        <f t="shared" si="0"/>
        <v>17</v>
      </c>
      <c r="S3" s="178">
        <f t="shared" si="0"/>
        <v>18</v>
      </c>
      <c r="T3" s="178">
        <f t="shared" si="0"/>
        <v>19</v>
      </c>
      <c r="U3" s="178">
        <f t="shared" si="0"/>
        <v>20</v>
      </c>
      <c r="V3" s="178">
        <f t="shared" si="0"/>
        <v>21</v>
      </c>
      <c r="W3" s="178">
        <f t="shared" si="0"/>
        <v>22</v>
      </c>
      <c r="X3" s="178">
        <f t="shared" si="0"/>
        <v>23</v>
      </c>
      <c r="Y3" s="178">
        <f t="shared" si="0"/>
        <v>24</v>
      </c>
      <c r="Z3" s="178">
        <f t="shared" si="0"/>
        <v>25</v>
      </c>
      <c r="AA3" s="178">
        <f t="shared" si="0"/>
        <v>26</v>
      </c>
      <c r="AB3" s="178">
        <f t="shared" si="0"/>
        <v>27</v>
      </c>
      <c r="AC3" s="178">
        <f t="shared" si="0"/>
        <v>28</v>
      </c>
      <c r="AD3" s="178">
        <f t="shared" si="0"/>
        <v>29</v>
      </c>
      <c r="AE3" s="187">
        <v>30</v>
      </c>
      <c r="AF3" s="189">
        <v>31</v>
      </c>
      <c r="AG3" s="121" t="s">
        <v>222</v>
      </c>
    </row>
    <row r="4" spans="1:38" s="5" customFormat="1" ht="13.5" customHeight="1" x14ac:dyDescent="0.2">
      <c r="A4" s="183"/>
      <c r="B4" s="185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88"/>
      <c r="AF4" s="152"/>
      <c r="AG4" s="122" t="s">
        <v>35</v>
      </c>
    </row>
    <row r="5" spans="1:38" s="5" customFormat="1" x14ac:dyDescent="0.2">
      <c r="A5" s="98" t="s">
        <v>40</v>
      </c>
      <c r="B5" s="134" t="str">
        <f>[1]Dezembro!$I$5</f>
        <v>S</v>
      </c>
      <c r="C5" s="134" t="str">
        <f>[1]Dezembro!$I$6</f>
        <v>SE</v>
      </c>
      <c r="D5" s="134" t="str">
        <f>[1]Dezembro!$I$7</f>
        <v>L</v>
      </c>
      <c r="E5" s="134" t="str">
        <f>[1]Dezembro!$I$8</f>
        <v>L</v>
      </c>
      <c r="F5" s="134" t="str">
        <f>[1]Dezembro!$I$9</f>
        <v>NE</v>
      </c>
      <c r="G5" s="134" t="str">
        <f>[1]Dezembro!$I$10</f>
        <v>NE</v>
      </c>
      <c r="H5" s="134" t="str">
        <f>[1]Dezembro!$I$11</f>
        <v>NE</v>
      </c>
      <c r="I5" s="134" t="str">
        <f>[1]Dezembro!$I$12</f>
        <v>NO</v>
      </c>
      <c r="J5" s="134" t="str">
        <f>[1]Dezembro!$I$13</f>
        <v>NO</v>
      </c>
      <c r="K5" s="134" t="str">
        <f>[1]Dezembro!$I$14</f>
        <v>S</v>
      </c>
      <c r="L5" s="134" t="str">
        <f>[1]Dezembro!$I$15</f>
        <v>SE</v>
      </c>
      <c r="M5" s="134" t="str">
        <f>[1]Dezembro!$I$16</f>
        <v>S</v>
      </c>
      <c r="N5" s="134" t="str">
        <f>[1]Dezembro!$I$17</f>
        <v>SE</v>
      </c>
      <c r="O5" s="134" t="str">
        <f>[1]Dezembro!$I$18</f>
        <v>NE</v>
      </c>
      <c r="P5" s="134" t="str">
        <f>[1]Dezembro!$I$19</f>
        <v>L</v>
      </c>
      <c r="Q5" s="134" t="str">
        <f>[1]Dezembro!$I$20</f>
        <v>SE</v>
      </c>
      <c r="R5" s="134" t="str">
        <f>[1]Dezembro!$I$21</f>
        <v>NE</v>
      </c>
      <c r="S5" s="134" t="str">
        <f>[1]Dezembro!$I$22</f>
        <v>NO</v>
      </c>
      <c r="T5" s="134" t="str">
        <f>[1]Dezembro!$I$23</f>
        <v>NE</v>
      </c>
      <c r="U5" s="134" t="str">
        <f>[1]Dezembro!$I$24</f>
        <v>SE</v>
      </c>
      <c r="V5" s="134" t="str">
        <f>[1]Dezembro!$I$25</f>
        <v>L</v>
      </c>
      <c r="W5" s="134" t="str">
        <f>[1]Dezembro!$I$26</f>
        <v>N</v>
      </c>
      <c r="X5" s="134" t="str">
        <f>[1]Dezembro!$I$27</f>
        <v>SO</v>
      </c>
      <c r="Y5" s="134" t="str">
        <f>[1]Dezembro!$I$28</f>
        <v>SO</v>
      </c>
      <c r="Z5" s="134" t="str">
        <f>[1]Dezembro!$I$29</f>
        <v>O</v>
      </c>
      <c r="AA5" s="134" t="str">
        <f>[1]Dezembro!$I$30</f>
        <v>O</v>
      </c>
      <c r="AB5" s="134" t="str">
        <f>[1]Dezembro!$I$31</f>
        <v>SO</v>
      </c>
      <c r="AC5" s="134" t="str">
        <f>[1]Dezembro!$I$32</f>
        <v>SE</v>
      </c>
      <c r="AD5" s="134" t="str">
        <f>[1]Dezembro!$I$33</f>
        <v>NE</v>
      </c>
      <c r="AE5" s="134" t="str">
        <f>[1]Dezembro!$I$34</f>
        <v>L</v>
      </c>
      <c r="AF5" s="134" t="str">
        <f>[1]Dezembro!$I$35</f>
        <v>L</v>
      </c>
      <c r="AG5" s="135" t="str">
        <f>[1]Dezembro!$I$36</f>
        <v>NE</v>
      </c>
    </row>
    <row r="6" spans="1:38" x14ac:dyDescent="0.2">
      <c r="A6" s="98" t="s">
        <v>0</v>
      </c>
      <c r="B6" s="11" t="str">
        <f>[2]Dezembro!$I$5</f>
        <v>*</v>
      </c>
      <c r="C6" s="11" t="str">
        <f>[2]Dezembro!$I$6</f>
        <v>*</v>
      </c>
      <c r="D6" s="11" t="str">
        <f>[2]Dezembro!$I$7</f>
        <v>*</v>
      </c>
      <c r="E6" s="11" t="str">
        <f>[2]Dezembro!$I$8</f>
        <v>*</v>
      </c>
      <c r="F6" s="11" t="str">
        <f>[2]Dezembro!$I$9</f>
        <v>*</v>
      </c>
      <c r="G6" s="11" t="str">
        <f>[2]Dezembro!$I$10</f>
        <v>*</v>
      </c>
      <c r="H6" s="11" t="str">
        <f>[2]Dezembro!$I$11</f>
        <v>*</v>
      </c>
      <c r="I6" s="11" t="str">
        <f>[2]Dezembro!$I$12</f>
        <v>*</v>
      </c>
      <c r="J6" s="11" t="str">
        <f>[2]Dezembro!$I$13</f>
        <v>*</v>
      </c>
      <c r="K6" s="11" t="str">
        <f>[2]Dezembro!$I$14</f>
        <v>*</v>
      </c>
      <c r="L6" s="11" t="str">
        <f>[2]Dezembro!$I$15</f>
        <v>*</v>
      </c>
      <c r="M6" s="11" t="str">
        <f>[2]Dezembro!$I$16</f>
        <v>*</v>
      </c>
      <c r="N6" s="11" t="str">
        <f>[2]Dezembro!$I$17</f>
        <v>*</v>
      </c>
      <c r="O6" s="11" t="str">
        <f>[2]Dezembro!$I$18</f>
        <v>*</v>
      </c>
      <c r="P6" s="11" t="str">
        <f>[2]Dezembro!$I$19</f>
        <v>*</v>
      </c>
      <c r="Q6" s="11" t="str">
        <f>[2]Dezembro!$I$20</f>
        <v>*</v>
      </c>
      <c r="R6" s="11" t="str">
        <f>[2]Dezembro!$I$21</f>
        <v>*</v>
      </c>
      <c r="S6" s="11" t="str">
        <f>[2]Dezembro!$I$22</f>
        <v>*</v>
      </c>
      <c r="T6" s="131" t="str">
        <f>[2]Dezembro!$I$23</f>
        <v>*</v>
      </c>
      <c r="U6" s="131" t="str">
        <f>[2]Dezembro!$I$24</f>
        <v>*</v>
      </c>
      <c r="V6" s="131" t="str">
        <f>[2]Dezembro!$I$25</f>
        <v>*</v>
      </c>
      <c r="W6" s="131" t="str">
        <f>[2]Dezembro!$I$26</f>
        <v>*</v>
      </c>
      <c r="X6" s="131" t="str">
        <f>[2]Dezembro!$I$27</f>
        <v>*</v>
      </c>
      <c r="Y6" s="131" t="str">
        <f>[2]Dezembro!$I$28</f>
        <v>*</v>
      </c>
      <c r="Z6" s="131" t="str">
        <f>[2]Dezembro!$I$29</f>
        <v>*</v>
      </c>
      <c r="AA6" s="131" t="str">
        <f>[2]Dezembro!$I$30</f>
        <v>*</v>
      </c>
      <c r="AB6" s="131" t="str">
        <f>[2]Dezembro!$I$31</f>
        <v>*</v>
      </c>
      <c r="AC6" s="131" t="str">
        <f>[2]Dezembro!$I$32</f>
        <v>*</v>
      </c>
      <c r="AD6" s="131" t="str">
        <f>[2]Dezembro!$I$33</f>
        <v>*</v>
      </c>
      <c r="AE6" s="131" t="str">
        <f>[2]Dezembro!$I$34</f>
        <v>*</v>
      </c>
      <c r="AF6" s="131" t="str">
        <f>[2]Dezembro!$I$35</f>
        <v>*</v>
      </c>
      <c r="AG6" s="127" t="str">
        <f>[2]Dezembro!$I$36</f>
        <v>*</v>
      </c>
    </row>
    <row r="7" spans="1:38" x14ac:dyDescent="0.2">
      <c r="A7" s="98" t="s">
        <v>104</v>
      </c>
      <c r="B7" s="131" t="str">
        <f>[3]Dezembro!$I$5</f>
        <v>S</v>
      </c>
      <c r="C7" s="131" t="str">
        <f>[3]Dezembro!$I$6</f>
        <v>NE</v>
      </c>
      <c r="D7" s="131" t="str">
        <f>[3]Dezembro!$I$7</f>
        <v>N</v>
      </c>
      <c r="E7" s="131" t="str">
        <f>[3]Dezembro!$I$8</f>
        <v>NE</v>
      </c>
      <c r="F7" s="131" t="str">
        <f>[3]Dezembro!$I$9</f>
        <v>O</v>
      </c>
      <c r="G7" s="131" t="str">
        <f>[3]Dezembro!$I$10</f>
        <v>S</v>
      </c>
      <c r="H7" s="131" t="str">
        <f>[3]Dezembro!$I$11</f>
        <v>S</v>
      </c>
      <c r="I7" s="131" t="str">
        <f>[3]Dezembro!$I$12</f>
        <v>SE</v>
      </c>
      <c r="J7" s="131" t="str">
        <f>[3]Dezembro!$I$13</f>
        <v>SO</v>
      </c>
      <c r="K7" s="131" t="str">
        <f>[3]Dezembro!$I$14</f>
        <v>SO</v>
      </c>
      <c r="L7" s="131" t="str">
        <f>[3]Dezembro!$I$15</f>
        <v>N</v>
      </c>
      <c r="M7" s="131" t="str">
        <f>[3]Dezembro!$I$16</f>
        <v>NE</v>
      </c>
      <c r="N7" s="131" t="str">
        <f>[3]Dezembro!$I$17</f>
        <v>NE</v>
      </c>
      <c r="O7" s="131" t="str">
        <f>[3]Dezembro!$I$18</f>
        <v>SE</v>
      </c>
      <c r="P7" s="131" t="str">
        <f>[3]Dezembro!$I$19</f>
        <v>NO</v>
      </c>
      <c r="Q7" s="131" t="str">
        <f>[3]Dezembro!$I$20</f>
        <v>N</v>
      </c>
      <c r="R7" s="131" t="str">
        <f>[3]Dezembro!$I$21</f>
        <v>SE</v>
      </c>
      <c r="S7" s="131" t="str">
        <f>[3]Dezembro!$I$22</f>
        <v>NO</v>
      </c>
      <c r="T7" s="131" t="str">
        <f>[3]Dezembro!$I$23</f>
        <v>NO</v>
      </c>
      <c r="U7" s="131" t="str">
        <f>[3]Dezembro!$I$24</f>
        <v>NE</v>
      </c>
      <c r="V7" s="131" t="str">
        <f>[3]Dezembro!$I$25</f>
        <v>S</v>
      </c>
      <c r="W7" s="131" t="str">
        <f>[3]Dezembro!$I$26</f>
        <v>SO</v>
      </c>
      <c r="X7" s="131" t="str">
        <f>[3]Dezembro!$I$27</f>
        <v>S</v>
      </c>
      <c r="Y7" s="131" t="str">
        <f>[3]Dezembro!$I$28</f>
        <v>SE</v>
      </c>
      <c r="Z7" s="131" t="str">
        <f>[3]Dezembro!$I$29</f>
        <v>SE</v>
      </c>
      <c r="AA7" s="131" t="str">
        <f>[3]Dezembro!$I$30</f>
        <v>SE</v>
      </c>
      <c r="AB7" s="131" t="str">
        <f>[3]Dezembro!$I$31</f>
        <v>S</v>
      </c>
      <c r="AC7" s="131" t="str">
        <f>[3]Dezembro!$I$32</f>
        <v>NE</v>
      </c>
      <c r="AD7" s="131" t="str">
        <f>[3]Dezembro!$I$33</f>
        <v>NE</v>
      </c>
      <c r="AE7" s="131" t="str">
        <f>[3]Dezembro!$I$34</f>
        <v>NO</v>
      </c>
      <c r="AF7" s="131" t="str">
        <f>[3]Dezembro!$I$35</f>
        <v>NO</v>
      </c>
      <c r="AG7" s="127" t="str">
        <f>[3]Dezembro!$I$36</f>
        <v>NE</v>
      </c>
    </row>
    <row r="8" spans="1:38" x14ac:dyDescent="0.2">
      <c r="A8" s="98" t="s">
        <v>1</v>
      </c>
      <c r="B8" s="11" t="str">
        <f>[4]Dezembro!$I$5</f>
        <v>*</v>
      </c>
      <c r="C8" s="11" t="str">
        <f>[4]Dezembro!$I$6</f>
        <v>*</v>
      </c>
      <c r="D8" s="11" t="str">
        <f>[4]Dezembro!$I$7</f>
        <v>*</v>
      </c>
      <c r="E8" s="11" t="str">
        <f>[4]Dezembro!$I$8</f>
        <v>*</v>
      </c>
      <c r="F8" s="11" t="str">
        <f>[4]Dezembro!$I$9</f>
        <v>*</v>
      </c>
      <c r="G8" s="11" t="str">
        <f>[4]Dezembro!$I$10</f>
        <v>*</v>
      </c>
      <c r="H8" s="11" t="str">
        <f>[4]Dezembro!$I$11</f>
        <v>*</v>
      </c>
      <c r="I8" s="11" t="str">
        <f>[4]Dezembro!$I$12</f>
        <v>*</v>
      </c>
      <c r="J8" s="11" t="str">
        <f>[4]Dezembro!$I$13</f>
        <v>*</v>
      </c>
      <c r="K8" s="11" t="str">
        <f>[4]Dezembro!$I$14</f>
        <v>*</v>
      </c>
      <c r="L8" s="11" t="str">
        <f>[4]Dezembro!$I$15</f>
        <v>*</v>
      </c>
      <c r="M8" s="11" t="str">
        <f>[4]Dezembro!$I$16</f>
        <v>*</v>
      </c>
      <c r="N8" s="11" t="str">
        <f>[4]Dezembro!$I$17</f>
        <v>*</v>
      </c>
      <c r="O8" s="11" t="str">
        <f>[4]Dezembro!$I$18</f>
        <v>*</v>
      </c>
      <c r="P8" s="11" t="str">
        <f>[4]Dezembro!$I$19</f>
        <v>*</v>
      </c>
      <c r="Q8" s="11" t="str">
        <f>[4]Dezembro!$I$20</f>
        <v>*</v>
      </c>
      <c r="R8" s="11" t="str">
        <f>[4]Dezembro!$I$21</f>
        <v>*</v>
      </c>
      <c r="S8" s="11" t="str">
        <f>[4]Dezembro!$I$22</f>
        <v>*</v>
      </c>
      <c r="T8" s="131" t="str">
        <f>[4]Dezembro!$I$23</f>
        <v>*</v>
      </c>
      <c r="U8" s="131" t="str">
        <f>[4]Dezembro!$I$24</f>
        <v>*</v>
      </c>
      <c r="V8" s="131" t="str">
        <f>[4]Dezembro!$I$25</f>
        <v>*</v>
      </c>
      <c r="W8" s="131" t="str">
        <f>[4]Dezembro!$I$26</f>
        <v>*</v>
      </c>
      <c r="X8" s="131" t="str">
        <f>[4]Dezembro!$I$27</f>
        <v>*</v>
      </c>
      <c r="Y8" s="131" t="str">
        <f>[4]Dezembro!$I$28</f>
        <v>*</v>
      </c>
      <c r="Z8" s="131" t="str">
        <f>[4]Dezembro!$I$29</f>
        <v>*</v>
      </c>
      <c r="AA8" s="131" t="str">
        <f>[4]Dezembro!$I$30</f>
        <v>*</v>
      </c>
      <c r="AB8" s="131" t="str">
        <f>[4]Dezembro!$I$31</f>
        <v>*</v>
      </c>
      <c r="AC8" s="131" t="str">
        <f>[4]Dezembro!$I$32</f>
        <v>*</v>
      </c>
      <c r="AD8" s="131" t="str">
        <f>[4]Dezembro!$I$33</f>
        <v>*</v>
      </c>
      <c r="AE8" s="131" t="str">
        <f>[4]Dezembro!$I$34</f>
        <v>N</v>
      </c>
      <c r="AF8" s="131" t="str">
        <f>[4]Dezembro!$I$35</f>
        <v>SO</v>
      </c>
      <c r="AG8" s="127" t="str">
        <f>[4]Dezembro!$I$36</f>
        <v>N</v>
      </c>
    </row>
    <row r="9" spans="1:38" x14ac:dyDescent="0.2">
      <c r="A9" s="98" t="s">
        <v>167</v>
      </c>
      <c r="B9" s="11" t="str">
        <f>[5]Dezembro!$I$5</f>
        <v>L</v>
      </c>
      <c r="C9" s="11" t="str">
        <f>[5]Dezembro!$I$6</f>
        <v>N</v>
      </c>
      <c r="D9" s="11" t="str">
        <f>[5]Dezembro!$I$7</f>
        <v>NO</v>
      </c>
      <c r="E9" s="11" t="str">
        <f>[5]Dezembro!$I$8</f>
        <v>NE</v>
      </c>
      <c r="F9" s="11" t="str">
        <f>[5]Dezembro!$I$9</f>
        <v>O</v>
      </c>
      <c r="G9" s="11" t="str">
        <f>[5]Dezembro!$I$10</f>
        <v>SO</v>
      </c>
      <c r="H9" s="11" t="str">
        <f>[5]Dezembro!$I$11</f>
        <v>S</v>
      </c>
      <c r="I9" s="11" t="str">
        <f>[5]Dezembro!$I$12</f>
        <v>S</v>
      </c>
      <c r="J9" s="11" t="str">
        <f>[5]Dezembro!$I$13</f>
        <v>S</v>
      </c>
      <c r="K9" s="11" t="str">
        <f>[5]Dezembro!$I$14</f>
        <v>NE</v>
      </c>
      <c r="L9" s="11" t="str">
        <f>[5]Dezembro!$I$15</f>
        <v>N</v>
      </c>
      <c r="M9" s="11" t="str">
        <f>[5]Dezembro!$I$16</f>
        <v>NE</v>
      </c>
      <c r="N9" s="11" t="str">
        <f>[5]Dezembro!$I$17</f>
        <v>NO</v>
      </c>
      <c r="O9" s="11" t="str">
        <f>[5]Dezembro!$I$18</f>
        <v>N</v>
      </c>
      <c r="P9" s="11" t="str">
        <f>[5]Dezembro!$I$19</f>
        <v>NO</v>
      </c>
      <c r="Q9" s="11" t="str">
        <f>[5]Dezembro!$I$20</f>
        <v>N</v>
      </c>
      <c r="R9" s="11" t="str">
        <f>[5]Dezembro!$I$21</f>
        <v>N</v>
      </c>
      <c r="S9" s="11" t="str">
        <f>[5]Dezembro!$I$22</f>
        <v>N</v>
      </c>
      <c r="T9" s="131" t="str">
        <f>[5]Dezembro!$I$23</f>
        <v>N</v>
      </c>
      <c r="U9" s="131" t="str">
        <f>[5]Dezembro!$I$24</f>
        <v>N</v>
      </c>
      <c r="V9" s="131" t="str">
        <f>[5]Dezembro!$I$25</f>
        <v>L</v>
      </c>
      <c r="W9" s="131" t="str">
        <f>[5]Dezembro!$I$26</f>
        <v>S</v>
      </c>
      <c r="X9" s="131" t="str">
        <f>[5]Dezembro!$I$27</f>
        <v>SE</v>
      </c>
      <c r="Y9" s="131" t="str">
        <f>[5]Dezembro!$I$28</f>
        <v>L</v>
      </c>
      <c r="Z9" s="131" t="str">
        <f>[5]Dezembro!$I$29</f>
        <v>L</v>
      </c>
      <c r="AA9" s="131" t="str">
        <f>[5]Dezembro!$I$30</f>
        <v>L</v>
      </c>
      <c r="AB9" s="131" t="str">
        <f>[5]Dezembro!$I$31</f>
        <v>L</v>
      </c>
      <c r="AC9" s="131" t="str">
        <f>[5]Dezembro!$I$32</f>
        <v>N</v>
      </c>
      <c r="AD9" s="131" t="str">
        <f>[5]Dezembro!$I$33</f>
        <v>N</v>
      </c>
      <c r="AE9" s="131" t="str">
        <f>[5]Dezembro!$I$34</f>
        <v>NO</v>
      </c>
      <c r="AF9" s="131" t="str">
        <f>[5]Dezembro!$I$35</f>
        <v>NO</v>
      </c>
      <c r="AG9" s="140" t="str">
        <f>[5]Dezembro!$I$36</f>
        <v>N</v>
      </c>
    </row>
    <row r="10" spans="1:38" x14ac:dyDescent="0.2">
      <c r="A10" s="98" t="s">
        <v>111</v>
      </c>
      <c r="B10" s="11" t="str">
        <f>[6]Dezembro!$I$5</f>
        <v>*</v>
      </c>
      <c r="C10" s="11" t="str">
        <f>[6]Dezembro!$I$6</f>
        <v>*</v>
      </c>
      <c r="D10" s="11" t="str">
        <f>[6]Dezembro!$I$7</f>
        <v>*</v>
      </c>
      <c r="E10" s="11" t="str">
        <f>[6]Dezembro!$I$8</f>
        <v>*</v>
      </c>
      <c r="F10" s="11" t="str">
        <f>[6]Dezembro!$I$9</f>
        <v>*</v>
      </c>
      <c r="G10" s="11" t="str">
        <f>[6]Dezembro!$I$10</f>
        <v>*</v>
      </c>
      <c r="H10" s="11" t="str">
        <f>[6]Dezembro!$I$11</f>
        <v>*</v>
      </c>
      <c r="I10" s="11" t="str">
        <f>[6]Dezembro!$I$12</f>
        <v>*</v>
      </c>
      <c r="J10" s="11" t="str">
        <f>[6]Dezembro!$I$13</f>
        <v>*</v>
      </c>
      <c r="K10" s="11" t="str">
        <f>[6]Dezembro!$I$14</f>
        <v>*</v>
      </c>
      <c r="L10" s="11" t="str">
        <f>[6]Dezembro!$I$15</f>
        <v>*</v>
      </c>
      <c r="M10" s="11" t="str">
        <f>[6]Dezembro!$I$16</f>
        <v>*</v>
      </c>
      <c r="N10" s="11" t="str">
        <f>[6]Dezembro!$I$17</f>
        <v>*</v>
      </c>
      <c r="O10" s="11" t="str">
        <f>[6]Dezembro!$I$18</f>
        <v>*</v>
      </c>
      <c r="P10" s="11" t="str">
        <f>[6]Dezembro!$I$19</f>
        <v>*</v>
      </c>
      <c r="Q10" s="11" t="str">
        <f>[6]Dezembro!$I$20</f>
        <v>*</v>
      </c>
      <c r="R10" s="11" t="str">
        <f>[6]Dezembro!$I$21</f>
        <v>*</v>
      </c>
      <c r="S10" s="11" t="str">
        <f>[6]Dezembro!$I$22</f>
        <v>*</v>
      </c>
      <c r="T10" s="131" t="str">
        <f>[6]Dezembro!$I$23</f>
        <v>*</v>
      </c>
      <c r="U10" s="131" t="str">
        <f>[6]Dezembro!$I$24</f>
        <v>*</v>
      </c>
      <c r="V10" s="131" t="str">
        <f>[6]Dezembro!$I$25</f>
        <v>*</v>
      </c>
      <c r="W10" s="131" t="str">
        <f>[6]Dezembro!$I$26</f>
        <v>*</v>
      </c>
      <c r="X10" s="131" t="str">
        <f>[6]Dezembro!$I$27</f>
        <v>*</v>
      </c>
      <c r="Y10" s="131" t="str">
        <f>[6]Dezembro!$I$28</f>
        <v>*</v>
      </c>
      <c r="Z10" s="131" t="str">
        <f>[6]Dezembro!$I$29</f>
        <v>*</v>
      </c>
      <c r="AA10" s="131" t="str">
        <f>[6]Dezembro!$I$30</f>
        <v>*</v>
      </c>
      <c r="AB10" s="131" t="str">
        <f>[6]Dezembro!$I$31</f>
        <v>*</v>
      </c>
      <c r="AC10" s="131" t="str">
        <f>[6]Dezembro!$I$32</f>
        <v>*</v>
      </c>
      <c r="AD10" s="131" t="str">
        <f>[6]Dezembro!$I$33</f>
        <v>*</v>
      </c>
      <c r="AE10" s="131" t="str">
        <f>[6]Dezembro!$I$34</f>
        <v>*</v>
      </c>
      <c r="AF10" s="131" t="str">
        <f>[6]Dezembro!$I$35</f>
        <v>*</v>
      </c>
      <c r="AG10" s="140" t="str">
        <f>[6]Dezembro!$I$36</f>
        <v>*</v>
      </c>
    </row>
    <row r="11" spans="1:38" x14ac:dyDescent="0.2">
      <c r="A11" s="98" t="s">
        <v>64</v>
      </c>
      <c r="B11" s="11" t="str">
        <f>[7]Dezembro!$I$5</f>
        <v>*</v>
      </c>
      <c r="C11" s="11" t="str">
        <f>[7]Dezembro!$I$6</f>
        <v>*</v>
      </c>
      <c r="D11" s="11" t="str">
        <f>[7]Dezembro!$I$7</f>
        <v>*</v>
      </c>
      <c r="E11" s="11" t="str">
        <f>[7]Dezembro!$I$8</f>
        <v>*</v>
      </c>
      <c r="F11" s="11" t="str">
        <f>[7]Dezembro!$I$9</f>
        <v>*</v>
      </c>
      <c r="G11" s="11" t="str">
        <f>[7]Dezembro!$I$10</f>
        <v>*</v>
      </c>
      <c r="H11" s="11" t="str">
        <f>[7]Dezembro!$I$11</f>
        <v>*</v>
      </c>
      <c r="I11" s="11" t="str">
        <f>[7]Dezembro!$I$12</f>
        <v>*</v>
      </c>
      <c r="J11" s="11" t="str">
        <f>[7]Dezembro!$I$13</f>
        <v>*</v>
      </c>
      <c r="K11" s="11" t="str">
        <f>[7]Dezembro!$I$14</f>
        <v>*</v>
      </c>
      <c r="L11" s="11" t="str">
        <f>[7]Dezembro!$I$15</f>
        <v>*</v>
      </c>
      <c r="M11" s="11" t="str">
        <f>[7]Dezembro!$I$16</f>
        <v>*</v>
      </c>
      <c r="N11" s="11" t="str">
        <f>[7]Dezembro!$I$17</f>
        <v>*</v>
      </c>
      <c r="O11" s="11" t="str">
        <f>[7]Dezembro!$I$18</f>
        <v>*</v>
      </c>
      <c r="P11" s="11" t="str">
        <f>[7]Dezembro!$I$19</f>
        <v>*</v>
      </c>
      <c r="Q11" s="11" t="str">
        <f>[7]Dezembro!$I$20</f>
        <v>*</v>
      </c>
      <c r="R11" s="11" t="str">
        <f>[7]Dezembro!$I$21</f>
        <v>*</v>
      </c>
      <c r="S11" s="11" t="str">
        <f>[7]Dezembro!$I$22</f>
        <v>*</v>
      </c>
      <c r="T11" s="131" t="str">
        <f>[7]Dezembro!$I$23</f>
        <v>*</v>
      </c>
      <c r="U11" s="131" t="str">
        <f>[7]Dezembro!$I$24</f>
        <v>*</v>
      </c>
      <c r="V11" s="131" t="str">
        <f>[7]Dezembro!$I$25</f>
        <v>*</v>
      </c>
      <c r="W11" s="131" t="str">
        <f>[7]Dezembro!$I$26</f>
        <v>*</v>
      </c>
      <c r="X11" s="131" t="str">
        <f>[7]Dezembro!$I$27</f>
        <v>*</v>
      </c>
      <c r="Y11" s="131" t="str">
        <f>[7]Dezembro!$I$28</f>
        <v>*</v>
      </c>
      <c r="Z11" s="131" t="str">
        <f>[7]Dezembro!$I$29</f>
        <v>*</v>
      </c>
      <c r="AA11" s="131" t="str">
        <f>[7]Dezembro!$I$30</f>
        <v>*</v>
      </c>
      <c r="AB11" s="131" t="str">
        <f>[7]Dezembro!$I$31</f>
        <v>*</v>
      </c>
      <c r="AC11" s="131" t="str">
        <f>[7]Dezembro!$I$32</f>
        <v>*</v>
      </c>
      <c r="AD11" s="131" t="str">
        <f>[7]Dezembro!$I$33</f>
        <v>*</v>
      </c>
      <c r="AE11" s="131" t="str">
        <f>[7]Dezembro!$I$34</f>
        <v>*</v>
      </c>
      <c r="AF11" s="131" t="str">
        <f>[7]Dezembro!$I$35</f>
        <v>*</v>
      </c>
      <c r="AG11" s="127" t="str">
        <f>[7]Dezembro!$I$36</f>
        <v>*</v>
      </c>
    </row>
    <row r="12" spans="1:38" x14ac:dyDescent="0.2">
      <c r="A12" s="98" t="s">
        <v>41</v>
      </c>
      <c r="B12" s="136" t="str">
        <f>[8]Dezembro!$I$5</f>
        <v>*</v>
      </c>
      <c r="C12" s="136" t="str">
        <f>[8]Dezembro!$I$6</f>
        <v>*</v>
      </c>
      <c r="D12" s="136" t="str">
        <f>[8]Dezembro!$I$7</f>
        <v>*</v>
      </c>
      <c r="E12" s="136" t="str">
        <f>[8]Dezembro!$I$8</f>
        <v>*</v>
      </c>
      <c r="F12" s="136" t="str">
        <f>[8]Dezembro!$I$9</f>
        <v>*</v>
      </c>
      <c r="G12" s="136" t="str">
        <f>[8]Dezembro!$I$10</f>
        <v>*</v>
      </c>
      <c r="H12" s="136" t="str">
        <f>[8]Dezembro!$I$11</f>
        <v>*</v>
      </c>
      <c r="I12" s="136" t="str">
        <f>[8]Dezembro!$I$12</f>
        <v>*</v>
      </c>
      <c r="J12" s="136" t="str">
        <f>[8]Dezembro!$I$13</f>
        <v>*</v>
      </c>
      <c r="K12" s="136" t="str">
        <f>[8]Dezembro!$I$14</f>
        <v>*</v>
      </c>
      <c r="L12" s="136" t="str">
        <f>[8]Dezembro!$I$15</f>
        <v>*</v>
      </c>
      <c r="M12" s="136" t="str">
        <f>[8]Dezembro!$I$16</f>
        <v>*</v>
      </c>
      <c r="N12" s="136" t="str">
        <f>[8]Dezembro!$I$17</f>
        <v>*</v>
      </c>
      <c r="O12" s="136" t="str">
        <f>[8]Dezembro!$I$18</f>
        <v>*</v>
      </c>
      <c r="P12" s="136" t="str">
        <f>[8]Dezembro!$I$19</f>
        <v>*</v>
      </c>
      <c r="Q12" s="136" t="str">
        <f>[8]Dezembro!$I$20</f>
        <v>*</v>
      </c>
      <c r="R12" s="136" t="str">
        <f>[8]Dezembro!$I$21</f>
        <v>*</v>
      </c>
      <c r="S12" s="136" t="str">
        <f>[8]Dezembro!$I$22</f>
        <v>*</v>
      </c>
      <c r="T12" s="131" t="str">
        <f>[8]Dezembro!$I$23</f>
        <v>*</v>
      </c>
      <c r="U12" s="131" t="str">
        <f>[8]Dezembro!$I$24</f>
        <v>*</v>
      </c>
      <c r="V12" s="131" t="str">
        <f>[8]Dezembro!$I$25</f>
        <v>*</v>
      </c>
      <c r="W12" s="131" t="str">
        <f>[8]Dezembro!$I$26</f>
        <v>*</v>
      </c>
      <c r="X12" s="131" t="str">
        <f>[8]Dezembro!$I$27</f>
        <v>*</v>
      </c>
      <c r="Y12" s="131" t="str">
        <f>[8]Dezembro!$I$28</f>
        <v>*</v>
      </c>
      <c r="Z12" s="131" t="str">
        <f>[8]Dezembro!$I$29</f>
        <v>*</v>
      </c>
      <c r="AA12" s="131" t="str">
        <f>[8]Dezembro!$I$30</f>
        <v>*</v>
      </c>
      <c r="AB12" s="131" t="str">
        <f>[8]Dezembro!$I$31</f>
        <v>*</v>
      </c>
      <c r="AC12" s="131" t="str">
        <f>[8]Dezembro!$I$32</f>
        <v>*</v>
      </c>
      <c r="AD12" s="131" t="str">
        <f>[8]Dezembro!$I$33</f>
        <v>*</v>
      </c>
      <c r="AE12" s="131" t="str">
        <f>[8]Dezembro!$I$34</f>
        <v>*</v>
      </c>
      <c r="AF12" s="131" t="str">
        <f>[8]Dezembro!$I$35</f>
        <v>*</v>
      </c>
      <c r="AG12" s="127" t="str">
        <f>[8]Dezembro!$I$36</f>
        <v>*</v>
      </c>
      <c r="AJ12" t="s">
        <v>47</v>
      </c>
    </row>
    <row r="13" spans="1:38" x14ac:dyDescent="0.2">
      <c r="A13" s="98" t="s">
        <v>114</v>
      </c>
      <c r="B13" s="11" t="str">
        <f>[9]Dezembro!$I$5</f>
        <v>NO</v>
      </c>
      <c r="C13" s="11" t="str">
        <f>[9]Dezembro!$I$6</f>
        <v>N</v>
      </c>
      <c r="D13" s="11" t="str">
        <f>[9]Dezembro!$I$7</f>
        <v>N</v>
      </c>
      <c r="E13" s="11" t="str">
        <f>[9]Dezembro!$I$8</f>
        <v>N</v>
      </c>
      <c r="F13" s="11" t="str">
        <f>[9]Dezembro!$I$9</f>
        <v>N</v>
      </c>
      <c r="G13" s="11" t="str">
        <f>[9]Dezembro!$I$10</f>
        <v>SO</v>
      </c>
      <c r="H13" s="11" t="str">
        <f>[9]Dezembro!$I$11</f>
        <v>S</v>
      </c>
      <c r="I13" s="11" t="str">
        <f>[9]Dezembro!$I$12</f>
        <v>SO</v>
      </c>
      <c r="J13" s="11" t="str">
        <f>[9]Dezembro!$I$13</f>
        <v>O</v>
      </c>
      <c r="K13" s="11" t="str">
        <f>[9]Dezembro!$I$14</f>
        <v>O</v>
      </c>
      <c r="L13" s="11" t="str">
        <f>[9]Dezembro!$I$15</f>
        <v>N</v>
      </c>
      <c r="M13" s="11" t="str">
        <f>[9]Dezembro!$I$16</f>
        <v>N</v>
      </c>
      <c r="N13" s="11" t="str">
        <f>[9]Dezembro!$I$17</f>
        <v>N</v>
      </c>
      <c r="O13" s="11" t="str">
        <f>[9]Dezembro!$I$18</f>
        <v>N</v>
      </c>
      <c r="P13" s="11" t="str">
        <f>[9]Dezembro!$I$19</f>
        <v>N</v>
      </c>
      <c r="Q13" s="11" t="str">
        <f>[9]Dezembro!$I$20</f>
        <v>N</v>
      </c>
      <c r="R13" s="11" t="str">
        <f>[9]Dezembro!$I$21</f>
        <v>SO</v>
      </c>
      <c r="S13" s="11" t="str">
        <f>[9]Dezembro!$I$22</f>
        <v>N</v>
      </c>
      <c r="T13" s="11" t="str">
        <f>[9]Dezembro!$I$23</f>
        <v>N</v>
      </c>
      <c r="U13" s="11" t="str">
        <f>[9]Dezembro!$I$24</f>
        <v>N</v>
      </c>
      <c r="V13" s="11" t="str">
        <f>[9]Dezembro!$I$25</f>
        <v>L</v>
      </c>
      <c r="W13" s="11" t="str">
        <f>[9]Dezembro!$I$26</f>
        <v>S</v>
      </c>
      <c r="X13" s="11" t="str">
        <f>[9]Dezembro!$I$27</f>
        <v>SE</v>
      </c>
      <c r="Y13" s="11" t="str">
        <f>[9]Dezembro!$I$28</f>
        <v>L</v>
      </c>
      <c r="Z13" s="11" t="str">
        <f>[9]Dezembro!$I$29</f>
        <v>SE</v>
      </c>
      <c r="AA13" s="11" t="str">
        <f>[9]Dezembro!$I$30</f>
        <v>SE</v>
      </c>
      <c r="AB13" s="11" t="str">
        <f>[9]Dezembro!$I$31</f>
        <v>NE</v>
      </c>
      <c r="AC13" s="11" t="str">
        <f>[9]Dezembro!$I$32</f>
        <v>N</v>
      </c>
      <c r="AD13" s="11" t="str">
        <f>[9]Dezembro!$I$33</f>
        <v>N</v>
      </c>
      <c r="AE13" s="11" t="str">
        <f>[9]Dezembro!$I$34</f>
        <v>N</v>
      </c>
      <c r="AF13" s="11" t="str">
        <f>[9]Dezembro!$I$35</f>
        <v>N</v>
      </c>
      <c r="AG13" s="140" t="str">
        <f>[9]Dezembro!$I$36</f>
        <v>N</v>
      </c>
      <c r="AL13" t="s">
        <v>47</v>
      </c>
    </row>
    <row r="14" spans="1:38" x14ac:dyDescent="0.2">
      <c r="A14" s="98" t="s">
        <v>118</v>
      </c>
      <c r="B14" s="136" t="str">
        <f>[10]Dezembro!$I$5</f>
        <v>*</v>
      </c>
      <c r="C14" s="136" t="str">
        <f>[10]Dezembro!$I$6</f>
        <v>*</v>
      </c>
      <c r="D14" s="136" t="str">
        <f>[10]Dezembro!$I$7</f>
        <v>*</v>
      </c>
      <c r="E14" s="136" t="str">
        <f>[10]Dezembro!$I$8</f>
        <v>*</v>
      </c>
      <c r="F14" s="136" t="str">
        <f>[10]Dezembro!$I$9</f>
        <v>*</v>
      </c>
      <c r="G14" s="136" t="str">
        <f>[10]Dezembro!$I$10</f>
        <v>*</v>
      </c>
      <c r="H14" s="136" t="str">
        <f>[10]Dezembro!$I$11</f>
        <v>*</v>
      </c>
      <c r="I14" s="136" t="str">
        <f>[10]Dezembro!$I$12</f>
        <v>*</v>
      </c>
      <c r="J14" s="136" t="str">
        <f>[10]Dezembro!$I$13</f>
        <v>*</v>
      </c>
      <c r="K14" s="136" t="str">
        <f>[10]Dezembro!$I$14</f>
        <v>*</v>
      </c>
      <c r="L14" s="136" t="str">
        <f>[10]Dezembro!$I$15</f>
        <v>*</v>
      </c>
      <c r="M14" s="136" t="str">
        <f>[10]Dezembro!$I$16</f>
        <v>*</v>
      </c>
      <c r="N14" s="136" t="str">
        <f>[10]Dezembro!$I$17</f>
        <v>*</v>
      </c>
      <c r="O14" s="136" t="str">
        <f>[10]Dezembro!$I$18</f>
        <v>*</v>
      </c>
      <c r="P14" s="136" t="str">
        <f>[10]Dezembro!$I$19</f>
        <v>*</v>
      </c>
      <c r="Q14" s="136" t="str">
        <f>[10]Dezembro!$I$20</f>
        <v>*</v>
      </c>
      <c r="R14" s="136" t="str">
        <f>[10]Dezembro!$I$21</f>
        <v>*</v>
      </c>
      <c r="S14" s="136" t="str">
        <f>[10]Dezembro!$I$22</f>
        <v>*</v>
      </c>
      <c r="T14" s="131" t="str">
        <f>[10]Dezembro!$I$23</f>
        <v>*</v>
      </c>
      <c r="U14" s="131" t="str">
        <f>[10]Dezembro!$I$24</f>
        <v>*</v>
      </c>
      <c r="V14" s="131" t="str">
        <f>[10]Dezembro!$I$25</f>
        <v>*</v>
      </c>
      <c r="W14" s="131" t="str">
        <f>[10]Dezembro!$I$26</f>
        <v>*</v>
      </c>
      <c r="X14" s="131" t="str">
        <f>[10]Dezembro!$I$27</f>
        <v>*</v>
      </c>
      <c r="Y14" s="131" t="str">
        <f>[10]Dezembro!$I$28</f>
        <v>*</v>
      </c>
      <c r="Z14" s="131" t="str">
        <f>[10]Dezembro!$I$29</f>
        <v>*</v>
      </c>
      <c r="AA14" s="131" t="str">
        <f>[10]Dezembro!$I$30</f>
        <v>*</v>
      </c>
      <c r="AB14" s="131" t="str">
        <f>[10]Dezembro!$I$31</f>
        <v>*</v>
      </c>
      <c r="AC14" s="131" t="str">
        <f>[10]Dezembro!$I$32</f>
        <v>*</v>
      </c>
      <c r="AD14" s="131" t="str">
        <f>[10]Dezembro!$I$33</f>
        <v>*</v>
      </c>
      <c r="AE14" s="131" t="str">
        <f>[10]Dezembro!$I$34</f>
        <v>*</v>
      </c>
      <c r="AF14" s="131" t="str">
        <f>[10]Dezembro!$I$35</f>
        <v>*</v>
      </c>
      <c r="AG14" s="140" t="str">
        <f>[10]Dezembro!$I$36</f>
        <v>*</v>
      </c>
    </row>
    <row r="15" spans="1:38" x14ac:dyDescent="0.2">
      <c r="A15" s="98" t="s">
        <v>121</v>
      </c>
      <c r="B15" s="136" t="str">
        <f>[11]Dezembro!$I$5</f>
        <v>SE</v>
      </c>
      <c r="C15" s="136" t="str">
        <f>[11]Dezembro!$I$6</f>
        <v>NE</v>
      </c>
      <c r="D15" s="136" t="str">
        <f>[11]Dezembro!$I$7</f>
        <v>N</v>
      </c>
      <c r="E15" s="136" t="str">
        <f>[11]Dezembro!$I$8</f>
        <v>N</v>
      </c>
      <c r="F15" s="136" t="str">
        <f>[11]Dezembro!$I$9</f>
        <v>NE</v>
      </c>
      <c r="G15" s="136" t="str">
        <f>[11]Dezembro!$I$10</f>
        <v>SE</v>
      </c>
      <c r="H15" s="136" t="str">
        <f>[11]Dezembro!$I$11</f>
        <v>S</v>
      </c>
      <c r="I15" s="136" t="str">
        <f>[11]Dezembro!$I$12</f>
        <v>SE</v>
      </c>
      <c r="J15" s="136" t="str">
        <f>[11]Dezembro!$I$13</f>
        <v>SO</v>
      </c>
      <c r="K15" s="136" t="str">
        <f>[11]Dezembro!$I$14</f>
        <v>N</v>
      </c>
      <c r="L15" s="136" t="str">
        <f>[11]Dezembro!$I$15</f>
        <v>N</v>
      </c>
      <c r="M15" s="136" t="str">
        <f>[11]Dezembro!$I$16</f>
        <v>NE</v>
      </c>
      <c r="N15" s="136" t="str">
        <f>[11]Dezembro!$I$17</f>
        <v>N</v>
      </c>
      <c r="O15" s="136" t="str">
        <f>[11]Dezembro!$I$18</f>
        <v>NE</v>
      </c>
      <c r="P15" s="136" t="str">
        <f>[11]Dezembro!$I$19</f>
        <v>NO</v>
      </c>
      <c r="Q15" s="136" t="str">
        <f>[11]Dezembro!$I$20</f>
        <v>N</v>
      </c>
      <c r="R15" s="136" t="str">
        <f>[11]Dezembro!$I$21</f>
        <v>NE</v>
      </c>
      <c r="S15" s="136" t="str">
        <f>[11]Dezembro!$I$22</f>
        <v>NE</v>
      </c>
      <c r="T15" s="131" t="str">
        <f>[11]Dezembro!$I$23</f>
        <v>N</v>
      </c>
      <c r="U15" s="131" t="str">
        <f>[11]Dezembro!$I$24</f>
        <v>N</v>
      </c>
      <c r="V15" s="136" t="str">
        <f>[11]Dezembro!$I$25</f>
        <v>S</v>
      </c>
      <c r="W15" s="131" t="str">
        <f>[11]Dezembro!$I$26</f>
        <v>SO</v>
      </c>
      <c r="X15" s="131" t="str">
        <f>[11]Dezembro!$I$27</f>
        <v>SE</v>
      </c>
      <c r="Y15" s="131" t="str">
        <f>[11]Dezembro!$I$28</f>
        <v>NE</v>
      </c>
      <c r="Z15" s="131" t="str">
        <f>[11]Dezembro!$I$29</f>
        <v>L</v>
      </c>
      <c r="AA15" s="131" t="str">
        <f>[11]Dezembro!$I$30</f>
        <v>SE</v>
      </c>
      <c r="AB15" s="131" t="str">
        <f>[11]Dezembro!$I$31</f>
        <v>S</v>
      </c>
      <c r="AC15" s="131" t="str">
        <f>[11]Dezembro!$I$32</f>
        <v>N</v>
      </c>
      <c r="AD15" s="131" t="str">
        <f>[11]Dezembro!$I$33</f>
        <v>N</v>
      </c>
      <c r="AE15" s="131" t="str">
        <f>[11]Dezembro!$I$34</f>
        <v>NE</v>
      </c>
      <c r="AF15" s="131" t="str">
        <f>[11]Dezembro!$I$35</f>
        <v>N</v>
      </c>
      <c r="AG15" s="140" t="str">
        <f>[11]Dezembro!$I$36</f>
        <v>N</v>
      </c>
    </row>
    <row r="16" spans="1:38" x14ac:dyDescent="0.2">
      <c r="A16" s="98" t="s">
        <v>168</v>
      </c>
      <c r="B16" s="136" t="str">
        <f>[12]Dezembro!$I$5</f>
        <v>*</v>
      </c>
      <c r="C16" s="136" t="str">
        <f>[12]Dezembro!$I$6</f>
        <v>*</v>
      </c>
      <c r="D16" s="136" t="str">
        <f>[12]Dezembro!$I$7</f>
        <v>*</v>
      </c>
      <c r="E16" s="136" t="str">
        <f>[12]Dezembro!$I$8</f>
        <v>*</v>
      </c>
      <c r="F16" s="136" t="str">
        <f>[12]Dezembro!$I$9</f>
        <v>*</v>
      </c>
      <c r="G16" s="136" t="str">
        <f>[12]Dezembro!$I$10</f>
        <v>*</v>
      </c>
      <c r="H16" s="136" t="str">
        <f>[12]Dezembro!$I$11</f>
        <v>*</v>
      </c>
      <c r="I16" s="136" t="str">
        <f>[12]Dezembro!$I$12</f>
        <v>*</v>
      </c>
      <c r="J16" s="136" t="str">
        <f>[12]Dezembro!$I$13</f>
        <v>*</v>
      </c>
      <c r="K16" s="136" t="str">
        <f>[12]Dezembro!$I$14</f>
        <v>*</v>
      </c>
      <c r="L16" s="136" t="str">
        <f>[12]Dezembro!$I$15</f>
        <v>*</v>
      </c>
      <c r="M16" s="136" t="str">
        <f>[12]Dezembro!$I$16</f>
        <v>*</v>
      </c>
      <c r="N16" s="136" t="str">
        <f>[12]Dezembro!$I$17</f>
        <v>*</v>
      </c>
      <c r="O16" s="136" t="str">
        <f>[12]Dezembro!$I$18</f>
        <v>*</v>
      </c>
      <c r="P16" s="136" t="str">
        <f>[12]Dezembro!$I$19</f>
        <v>*</v>
      </c>
      <c r="Q16" s="136" t="str">
        <f>[12]Dezembro!$I$20</f>
        <v>*</v>
      </c>
      <c r="R16" s="136" t="str">
        <f>[12]Dezembro!$I$21</f>
        <v>*</v>
      </c>
      <c r="S16" s="136" t="str">
        <f>[12]Dezembro!$I$22</f>
        <v>*</v>
      </c>
      <c r="T16" s="131" t="str">
        <f>[12]Dezembro!$I$23</f>
        <v>*</v>
      </c>
      <c r="U16" s="131" t="str">
        <f>[12]Dezembro!$I$24</f>
        <v>*</v>
      </c>
      <c r="V16" s="131" t="str">
        <f>[12]Dezembro!$I$25</f>
        <v>*</v>
      </c>
      <c r="W16" s="131" t="str">
        <f>[12]Dezembro!$I$26</f>
        <v>*</v>
      </c>
      <c r="X16" s="131" t="str">
        <f>[12]Dezembro!$I$27</f>
        <v>*</v>
      </c>
      <c r="Y16" s="131" t="str">
        <f>[12]Dezembro!$I$28</f>
        <v>*</v>
      </c>
      <c r="Z16" s="131" t="str">
        <f>[12]Dezembro!$I$29</f>
        <v>*</v>
      </c>
      <c r="AA16" s="131" t="str">
        <f>[12]Dezembro!$I$30</f>
        <v>*</v>
      </c>
      <c r="AB16" s="131" t="str">
        <f>[12]Dezembro!$I$31</f>
        <v>*</v>
      </c>
      <c r="AC16" s="131" t="str">
        <f>[12]Dezembro!$I$32</f>
        <v>*</v>
      </c>
      <c r="AD16" s="131" t="str">
        <f>[12]Dezembro!$I$33</f>
        <v>*</v>
      </c>
      <c r="AE16" s="131" t="str">
        <f>[12]Dezembro!$I$34</f>
        <v>*</v>
      </c>
      <c r="AF16" s="131" t="str">
        <f>[12]Dezembro!$I$35</f>
        <v>*</v>
      </c>
      <c r="AG16" s="140" t="str">
        <f>[12]Dezembro!$I$36</f>
        <v>*</v>
      </c>
      <c r="AJ16" t="s">
        <v>47</v>
      </c>
    </row>
    <row r="17" spans="1:40" x14ac:dyDescent="0.2">
      <c r="A17" s="98" t="s">
        <v>2</v>
      </c>
      <c r="B17" s="136" t="str">
        <f>[13]Dezembro!$I$5</f>
        <v>SE</v>
      </c>
      <c r="C17" s="136" t="str">
        <f>[13]Dezembro!$I$6</f>
        <v>N</v>
      </c>
      <c r="D17" s="136" t="str">
        <f>[13]Dezembro!$I$7</f>
        <v>N</v>
      </c>
      <c r="E17" s="136" t="str">
        <f>[13]Dezembro!$I$8</f>
        <v>N</v>
      </c>
      <c r="F17" s="136" t="str">
        <f>[13]Dezembro!$I$9</f>
        <v>N</v>
      </c>
      <c r="G17" s="136" t="str">
        <f>[13]Dezembro!$I$10</f>
        <v>N</v>
      </c>
      <c r="H17" s="136" t="str">
        <f>[13]Dezembro!$I$11</f>
        <v>N</v>
      </c>
      <c r="I17" s="136" t="str">
        <f>[13]Dezembro!$I$12</f>
        <v>SE</v>
      </c>
      <c r="J17" s="136" t="str">
        <f>[13]Dezembro!$I$13</f>
        <v>SE</v>
      </c>
      <c r="K17" s="136" t="str">
        <f>[13]Dezembro!$I$14</f>
        <v>N</v>
      </c>
      <c r="L17" s="136" t="str">
        <f>[13]Dezembro!$I$15</f>
        <v>N</v>
      </c>
      <c r="M17" s="136" t="str">
        <f>[13]Dezembro!$I$16</f>
        <v>N</v>
      </c>
      <c r="N17" s="136" t="str">
        <f>[13]Dezembro!$I$17</f>
        <v>N</v>
      </c>
      <c r="O17" s="136" t="str">
        <f>[13]Dezembro!$I$18</f>
        <v>NE</v>
      </c>
      <c r="P17" s="136" t="str">
        <f>[13]Dezembro!$I$19</f>
        <v>N</v>
      </c>
      <c r="Q17" s="136" t="str">
        <f>[13]Dezembro!$I$20</f>
        <v>NE</v>
      </c>
      <c r="R17" s="136" t="str">
        <f>[13]Dezembro!$I$21</f>
        <v>N</v>
      </c>
      <c r="S17" s="136" t="str">
        <f>[13]Dezembro!$I$22</f>
        <v>N</v>
      </c>
      <c r="T17" s="131" t="str">
        <f>[13]Dezembro!$I$23</f>
        <v>N</v>
      </c>
      <c r="U17" s="131" t="str">
        <f>[13]Dezembro!$I$24</f>
        <v>N</v>
      </c>
      <c r="V17" s="136" t="str">
        <f>[13]Dezembro!$I$25</f>
        <v>N</v>
      </c>
      <c r="W17" s="131" t="str">
        <f>[13]Dezembro!$I$26</f>
        <v>N</v>
      </c>
      <c r="X17" s="131" t="str">
        <f>[13]Dezembro!$I$27</f>
        <v>L</v>
      </c>
      <c r="Y17" s="131" t="str">
        <f>[13]Dezembro!$I$28</f>
        <v>L</v>
      </c>
      <c r="Z17" s="131" t="str">
        <f>[13]Dezembro!$I$29</f>
        <v>SE</v>
      </c>
      <c r="AA17" s="131" t="str">
        <f>[13]Dezembro!$I$30</f>
        <v>L</v>
      </c>
      <c r="AB17" s="131" t="str">
        <f>[13]Dezembro!$I$31</f>
        <v>N</v>
      </c>
      <c r="AC17" s="131" t="str">
        <f>[13]Dezembro!$I$32</f>
        <v>NE</v>
      </c>
      <c r="AD17" s="131" t="str">
        <f>[13]Dezembro!$I$33</f>
        <v>NE</v>
      </c>
      <c r="AE17" s="131" t="str">
        <f>[13]Dezembro!$I$34</f>
        <v>N</v>
      </c>
      <c r="AF17" s="131" t="str">
        <f>[13]Dezembro!$I$35</f>
        <v>N</v>
      </c>
      <c r="AG17" s="127" t="str">
        <f>[13]Dezembro!$I$36</f>
        <v>L</v>
      </c>
      <c r="AI17" s="12" t="s">
        <v>47</v>
      </c>
      <c r="AJ17" t="s">
        <v>47</v>
      </c>
    </row>
    <row r="18" spans="1:40" x14ac:dyDescent="0.2">
      <c r="A18" s="98" t="s">
        <v>3</v>
      </c>
      <c r="B18" s="136" t="str">
        <f>[14]Dezembro!$I$5</f>
        <v>NO</v>
      </c>
      <c r="C18" s="136" t="str">
        <f>[14]Dezembro!$I$6</f>
        <v>O</v>
      </c>
      <c r="D18" s="136" t="str">
        <f>[14]Dezembro!$I$7</f>
        <v>O</v>
      </c>
      <c r="E18" s="136" t="str">
        <f>[14]Dezembro!$I$8</f>
        <v>SO</v>
      </c>
      <c r="F18" s="136" t="str">
        <f>[14]Dezembro!$I$9</f>
        <v>SO</v>
      </c>
      <c r="G18" s="136" t="str">
        <f>[14]Dezembro!$I$10</f>
        <v>O</v>
      </c>
      <c r="H18" s="136" t="str">
        <f>[14]Dezembro!$I$11</f>
        <v>NO</v>
      </c>
      <c r="I18" s="136" t="str">
        <f>[14]Dezembro!$I$12</f>
        <v>SO</v>
      </c>
      <c r="J18" s="136" t="str">
        <f>[14]Dezembro!$I$13</f>
        <v>NO</v>
      </c>
      <c r="K18" s="136" t="str">
        <f>[14]Dezembro!$I$14</f>
        <v>NO</v>
      </c>
      <c r="L18" s="136" t="str">
        <f>[14]Dezembro!$I$15</f>
        <v>NO</v>
      </c>
      <c r="M18" s="136" t="str">
        <f>[14]Dezembro!$I$16</f>
        <v>SO</v>
      </c>
      <c r="N18" s="136" t="str">
        <f>[14]Dezembro!$I$17</f>
        <v>SO</v>
      </c>
      <c r="O18" s="136" t="str">
        <f>[14]Dezembro!$I$18</f>
        <v>SO</v>
      </c>
      <c r="P18" s="136" t="str">
        <f>[14]Dezembro!$I$19</f>
        <v>SO</v>
      </c>
      <c r="Q18" s="136" t="str">
        <f>[14]Dezembro!$I$20</f>
        <v>O</v>
      </c>
      <c r="R18" s="136" t="str">
        <f>[14]Dezembro!$I$21</f>
        <v>O</v>
      </c>
      <c r="S18" s="136" t="str">
        <f>[14]Dezembro!$I$22</f>
        <v>SO</v>
      </c>
      <c r="T18" s="131" t="str">
        <f>[14]Dezembro!$I$23</f>
        <v>O</v>
      </c>
      <c r="U18" s="131" t="str">
        <f>[14]Dezembro!$I$24</f>
        <v>O</v>
      </c>
      <c r="V18" s="131" t="str">
        <f>[14]Dezembro!$I$25</f>
        <v>O</v>
      </c>
      <c r="W18" s="131" t="str">
        <f>[14]Dezembro!$I$26</f>
        <v>SO</v>
      </c>
      <c r="X18" s="131" t="str">
        <f>[14]Dezembro!$I$27</f>
        <v>SO</v>
      </c>
      <c r="Y18" s="131" t="str">
        <f>[14]Dezembro!$I$28</f>
        <v>O</v>
      </c>
      <c r="Z18" s="131" t="str">
        <f>[14]Dezembro!$I$29</f>
        <v>SO</v>
      </c>
      <c r="AA18" s="131" t="str">
        <f>[14]Dezembro!$I$30</f>
        <v>SO</v>
      </c>
      <c r="AB18" s="131" t="str">
        <f>[14]Dezembro!$I$31</f>
        <v>NO</v>
      </c>
      <c r="AC18" s="131" t="str">
        <f>[14]Dezembro!$I$32</f>
        <v>NO</v>
      </c>
      <c r="AD18" s="131" t="str">
        <f>[14]Dezembro!$I$33</f>
        <v>NO</v>
      </c>
      <c r="AE18" s="131" t="str">
        <f>[14]Dezembro!$I$34</f>
        <v>O</v>
      </c>
      <c r="AF18" s="131" t="str">
        <f>[14]Dezembro!$I$35</f>
        <v>NO</v>
      </c>
      <c r="AG18" s="127" t="str">
        <f>[14]Dezembro!$I$36</f>
        <v>SO</v>
      </c>
      <c r="AH18" s="12" t="s">
        <v>47</v>
      </c>
      <c r="AI18" s="12" t="s">
        <v>47</v>
      </c>
      <c r="AJ18" t="s">
        <v>47</v>
      </c>
    </row>
    <row r="19" spans="1:40" x14ac:dyDescent="0.2">
      <c r="A19" s="98" t="s">
        <v>4</v>
      </c>
      <c r="B19" s="136" t="str">
        <f>[15]Dezembro!$I$5</f>
        <v>*</v>
      </c>
      <c r="C19" s="136" t="str">
        <f>[15]Dezembro!$I$6</f>
        <v>*</v>
      </c>
      <c r="D19" s="136" t="str">
        <f>[15]Dezembro!$I$7</f>
        <v>*</v>
      </c>
      <c r="E19" s="136" t="str">
        <f>[15]Dezembro!$I$8</f>
        <v>*</v>
      </c>
      <c r="F19" s="136" t="str">
        <f>[15]Dezembro!$I$9</f>
        <v>*</v>
      </c>
      <c r="G19" s="136" t="str">
        <f>[15]Dezembro!$I$10</f>
        <v>*</v>
      </c>
      <c r="H19" s="136" t="str">
        <f>[15]Dezembro!$I$11</f>
        <v>*</v>
      </c>
      <c r="I19" s="136" t="str">
        <f>[15]Dezembro!$I$12</f>
        <v>*</v>
      </c>
      <c r="J19" s="136" t="str">
        <f>[15]Dezembro!$I$13</f>
        <v>*</v>
      </c>
      <c r="K19" s="136" t="str">
        <f>[15]Dezembro!$I$14</f>
        <v>*</v>
      </c>
      <c r="L19" s="136" t="str">
        <f>[15]Dezembro!$I$15</f>
        <v>*</v>
      </c>
      <c r="M19" s="136" t="str">
        <f>[15]Dezembro!$I$16</f>
        <v>*</v>
      </c>
      <c r="N19" s="136" t="str">
        <f>[15]Dezembro!$I$17</f>
        <v>*</v>
      </c>
      <c r="O19" s="136" t="str">
        <f>[15]Dezembro!$I$18</f>
        <v>*</v>
      </c>
      <c r="P19" s="136" t="str">
        <f>[15]Dezembro!$I$19</f>
        <v>*</v>
      </c>
      <c r="Q19" s="136" t="str">
        <f>[15]Dezembro!$I$20</f>
        <v>*</v>
      </c>
      <c r="R19" s="136" t="str">
        <f>[15]Dezembro!$I$21</f>
        <v>*</v>
      </c>
      <c r="S19" s="136" t="str">
        <f>[15]Dezembro!$I$22</f>
        <v>*</v>
      </c>
      <c r="T19" s="131" t="str">
        <f>[15]Dezembro!$I$23</f>
        <v>*</v>
      </c>
      <c r="U19" s="131" t="str">
        <f>[15]Dezembro!$I$24</f>
        <v>*</v>
      </c>
      <c r="V19" s="131" t="str">
        <f>[15]Dezembro!$I$25</f>
        <v>*</v>
      </c>
      <c r="W19" s="131" t="str">
        <f>[15]Dezembro!$I$26</f>
        <v>*</v>
      </c>
      <c r="X19" s="131" t="str">
        <f>[15]Dezembro!$I$27</f>
        <v>*</v>
      </c>
      <c r="Y19" s="131" t="str">
        <f>[15]Dezembro!$I$28</f>
        <v>*</v>
      </c>
      <c r="Z19" s="131" t="str">
        <f>[15]Dezembro!$I$29</f>
        <v>*</v>
      </c>
      <c r="AA19" s="131" t="str">
        <f>[15]Dezembro!$I$30</f>
        <v>*</v>
      </c>
      <c r="AB19" s="131" t="str">
        <f>[15]Dezembro!$I$31</f>
        <v>*</v>
      </c>
      <c r="AC19" s="131" t="str">
        <f>[15]Dezembro!$I$32</f>
        <v>*</v>
      </c>
      <c r="AD19" s="131" t="str">
        <f>[15]Dezembro!$I$33</f>
        <v>*</v>
      </c>
      <c r="AE19" s="131" t="str">
        <f>[15]Dezembro!$I$34</f>
        <v>*</v>
      </c>
      <c r="AF19" s="131" t="str">
        <f>[15]Dezembro!$I$35</f>
        <v>*</v>
      </c>
      <c r="AG19" s="127" t="str">
        <f>[15]Dezembro!$I$36</f>
        <v>*</v>
      </c>
      <c r="AJ19" t="s">
        <v>47</v>
      </c>
    </row>
    <row r="20" spans="1:40" x14ac:dyDescent="0.2">
      <c r="A20" s="98" t="s">
        <v>5</v>
      </c>
      <c r="B20" s="131" t="str">
        <f>[16]Dezembro!$I$5</f>
        <v>O</v>
      </c>
      <c r="C20" s="131" t="str">
        <f>[16]Dezembro!$I$6</f>
        <v>NE</v>
      </c>
      <c r="D20" s="131" t="str">
        <f>[16]Dezembro!$I$7</f>
        <v>L</v>
      </c>
      <c r="E20" s="131" t="str">
        <f>[16]Dezembro!$I$8</f>
        <v>NO</v>
      </c>
      <c r="F20" s="131" t="str">
        <f>[16]Dezembro!$I$9</f>
        <v>SO</v>
      </c>
      <c r="G20" s="131" t="str">
        <f>[16]Dezembro!$I$10</f>
        <v>SO</v>
      </c>
      <c r="H20" s="131" t="str">
        <f>[16]Dezembro!$I$11</f>
        <v>SO</v>
      </c>
      <c r="I20" s="131" t="str">
        <f>[16]Dezembro!$I$12</f>
        <v>SE</v>
      </c>
      <c r="J20" s="131" t="str">
        <f>[16]Dezembro!$I$13</f>
        <v>SE</v>
      </c>
      <c r="K20" s="131" t="str">
        <f>[16]Dezembro!$I$14</f>
        <v>O</v>
      </c>
      <c r="L20" s="131" t="str">
        <f>[16]Dezembro!$I$15</f>
        <v>NE</v>
      </c>
      <c r="M20" s="131" t="str">
        <f>[16]Dezembro!$I$16</f>
        <v>N</v>
      </c>
      <c r="N20" s="131" t="str">
        <f>[16]Dezembro!$I$17</f>
        <v>NE</v>
      </c>
      <c r="O20" s="131" t="str">
        <f>[16]Dezembro!$I$18</f>
        <v>O</v>
      </c>
      <c r="P20" s="131" t="str">
        <f>[16]Dezembro!$I$19</f>
        <v>N</v>
      </c>
      <c r="Q20" s="131" t="str">
        <f>[16]Dezembro!$I$20</f>
        <v>L</v>
      </c>
      <c r="R20" s="131" t="str">
        <f>[16]Dezembro!$I$21</f>
        <v>NO</v>
      </c>
      <c r="S20" s="131" t="str">
        <f>[16]Dezembro!$I$22</f>
        <v>L</v>
      </c>
      <c r="T20" s="131" t="str">
        <f>[16]Dezembro!$I$23</f>
        <v>N</v>
      </c>
      <c r="U20" s="131" t="str">
        <f>[16]Dezembro!$I$24</f>
        <v>O</v>
      </c>
      <c r="V20" s="131" t="str">
        <f>[16]Dezembro!$I$25</f>
        <v>SO</v>
      </c>
      <c r="W20" s="131" t="str">
        <f>[16]Dezembro!$I$26</f>
        <v>SO</v>
      </c>
      <c r="X20" s="131" t="str">
        <f>[16]Dezembro!$I$27</f>
        <v>L</v>
      </c>
      <c r="Y20" s="131" t="str">
        <f>[16]Dezembro!$I$28</f>
        <v>L</v>
      </c>
      <c r="Z20" s="131" t="str">
        <f>[16]Dezembro!$I$29</f>
        <v>SE</v>
      </c>
      <c r="AA20" s="131" t="str">
        <f>[16]Dezembro!$I$30</f>
        <v>L</v>
      </c>
      <c r="AB20" s="131" t="str">
        <f>[16]Dezembro!$I$31</f>
        <v>NE</v>
      </c>
      <c r="AC20" s="131" t="str">
        <f>[16]Dezembro!$I$32</f>
        <v>N</v>
      </c>
      <c r="AD20" s="131" t="str">
        <f>[16]Dezembro!$I$33</f>
        <v>NE</v>
      </c>
      <c r="AE20" s="131" t="str">
        <f>[16]Dezembro!$I$34</f>
        <v>L</v>
      </c>
      <c r="AF20" s="131" t="str">
        <f>[16]Dezembro!$I$35</f>
        <v>L</v>
      </c>
      <c r="AG20" s="127" t="str">
        <f>[16]Dezembro!$I$36</f>
        <v>L</v>
      </c>
      <c r="AH20" s="12" t="s">
        <v>47</v>
      </c>
      <c r="AJ20" t="s">
        <v>47</v>
      </c>
      <c r="AK20" t="s">
        <v>47</v>
      </c>
      <c r="AL20" t="s">
        <v>47</v>
      </c>
    </row>
    <row r="21" spans="1:40" x14ac:dyDescent="0.2">
      <c r="A21" s="98" t="s">
        <v>43</v>
      </c>
      <c r="B21" s="131" t="str">
        <f>[17]Dezembro!$I$5</f>
        <v>NE</v>
      </c>
      <c r="C21" s="131" t="str">
        <f>[17]Dezembro!$I$6</f>
        <v>NE</v>
      </c>
      <c r="D21" s="131" t="str">
        <f>[17]Dezembro!$I$7</f>
        <v>NO</v>
      </c>
      <c r="E21" s="131" t="str">
        <f>[17]Dezembro!$I$8</f>
        <v>NE</v>
      </c>
      <c r="F21" s="131" t="str">
        <f>[17]Dezembro!$I$9</f>
        <v>L</v>
      </c>
      <c r="G21" s="131" t="str">
        <f>[17]Dezembro!$I$10</f>
        <v>O</v>
      </c>
      <c r="H21" s="131" t="str">
        <f>[17]Dezembro!$I$11</f>
        <v>NO</v>
      </c>
      <c r="I21" s="131" t="str">
        <f>[17]Dezembro!$I$12</f>
        <v>O</v>
      </c>
      <c r="J21" s="131" t="str">
        <f>[17]Dezembro!$I$13</f>
        <v>NE</v>
      </c>
      <c r="K21" s="131" t="str">
        <f>[17]Dezembro!$I$14</f>
        <v>N</v>
      </c>
      <c r="L21" s="131" t="str">
        <f>[17]Dezembro!$I$15</f>
        <v>NE</v>
      </c>
      <c r="M21" s="131" t="str">
        <f>[17]Dezembro!$I$16</f>
        <v>N</v>
      </c>
      <c r="N21" s="131" t="str">
        <f>[17]Dezembro!$I$17</f>
        <v>NE</v>
      </c>
      <c r="O21" s="131" t="str">
        <f>[17]Dezembro!$I$18</f>
        <v>NE</v>
      </c>
      <c r="P21" s="131" t="str">
        <f>[17]Dezembro!$I$19</f>
        <v>NE</v>
      </c>
      <c r="Q21" s="131" t="str">
        <f>[17]Dezembro!$I$20</f>
        <v>NE</v>
      </c>
      <c r="R21" s="131" t="str">
        <f>[17]Dezembro!$I$21</f>
        <v>NE</v>
      </c>
      <c r="S21" s="131" t="str">
        <f>[17]Dezembro!$I$22</f>
        <v>NE</v>
      </c>
      <c r="T21" s="131" t="str">
        <f>[17]Dezembro!$I$23</f>
        <v>NO</v>
      </c>
      <c r="U21" s="131" t="str">
        <f>[17]Dezembro!$I$24</f>
        <v>NE</v>
      </c>
      <c r="V21" s="131" t="str">
        <f>[17]Dezembro!$I$25</f>
        <v>NE</v>
      </c>
      <c r="W21" s="131" t="str">
        <f>[17]Dezembro!$I$26</f>
        <v>S</v>
      </c>
      <c r="X21" s="131" t="str">
        <f>[17]Dezembro!$I$27</f>
        <v>N</v>
      </c>
      <c r="Y21" s="131" t="str">
        <f>[17]Dezembro!$I$28</f>
        <v>NE</v>
      </c>
      <c r="Z21" s="131" t="str">
        <f>[17]Dezembro!$I$29</f>
        <v>NE</v>
      </c>
      <c r="AA21" s="131" t="str">
        <f>[17]Dezembro!$I$30</f>
        <v>NE</v>
      </c>
      <c r="AB21" s="131" t="str">
        <f>[17]Dezembro!$I$31</f>
        <v>N</v>
      </c>
      <c r="AC21" s="131" t="str">
        <f>[17]Dezembro!$I$32</f>
        <v>NE</v>
      </c>
      <c r="AD21" s="131" t="str">
        <f>[17]Dezembro!$I$33</f>
        <v>NE</v>
      </c>
      <c r="AE21" s="131" t="str">
        <f>[17]Dezembro!$I$34</f>
        <v>NE</v>
      </c>
      <c r="AF21" s="131" t="str">
        <f>[17]Dezembro!$I$35</f>
        <v>NE</v>
      </c>
      <c r="AG21" s="127" t="str">
        <f>[17]Dezembro!$I$36</f>
        <v>NE</v>
      </c>
      <c r="AK21" t="s">
        <v>47</v>
      </c>
    </row>
    <row r="22" spans="1:40" x14ac:dyDescent="0.2">
      <c r="A22" s="98" t="s">
        <v>6</v>
      </c>
      <c r="B22" s="131" t="str">
        <f>[18]Dezembro!$I$5</f>
        <v>SE</v>
      </c>
      <c r="C22" s="131" t="str">
        <f>[18]Dezembro!$I$6</f>
        <v>S</v>
      </c>
      <c r="D22" s="131" t="str">
        <f>[18]Dezembro!$I$7</f>
        <v>O</v>
      </c>
      <c r="E22" s="131" t="str">
        <f>[18]Dezembro!$I$8</f>
        <v>L</v>
      </c>
      <c r="F22" s="131" t="str">
        <f>[18]Dezembro!$I$9</f>
        <v>SE</v>
      </c>
      <c r="G22" s="131" t="str">
        <f>[18]Dezembro!$I$10</f>
        <v>O</v>
      </c>
      <c r="H22" s="131" t="str">
        <f>[18]Dezembro!$I$11</f>
        <v>O</v>
      </c>
      <c r="I22" s="131" t="str">
        <f>[18]Dezembro!$I$12</f>
        <v>SO</v>
      </c>
      <c r="J22" s="131" t="str">
        <f>[18]Dezembro!$I$13</f>
        <v>SO</v>
      </c>
      <c r="K22" s="131" t="str">
        <f>[18]Dezembro!$I$14</f>
        <v>NO</v>
      </c>
      <c r="L22" s="131" t="str">
        <f>[18]Dezembro!$I$15</f>
        <v>NE</v>
      </c>
      <c r="M22" s="131" t="str">
        <f>[18]Dezembro!$I$16</f>
        <v>NE</v>
      </c>
      <c r="N22" s="131" t="str">
        <f>[18]Dezembro!$I$17</f>
        <v>NO</v>
      </c>
      <c r="O22" s="131" t="str">
        <f>[18]Dezembro!$I$18</f>
        <v>NO</v>
      </c>
      <c r="P22" s="131" t="str">
        <f>[18]Dezembro!$I$19</f>
        <v>O</v>
      </c>
      <c r="Q22" s="131" t="str">
        <f>[18]Dezembro!$I$20</f>
        <v>L</v>
      </c>
      <c r="R22" s="131" t="str">
        <f>[18]Dezembro!$I$21</f>
        <v>NO</v>
      </c>
      <c r="S22" s="131" t="str">
        <f>[18]Dezembro!$I$22</f>
        <v>L</v>
      </c>
      <c r="T22" s="131" t="str">
        <f>[18]Dezembro!$I$23</f>
        <v>NO</v>
      </c>
      <c r="U22" s="131" t="str">
        <f>[18]Dezembro!$I$24</f>
        <v>L</v>
      </c>
      <c r="V22" s="131" t="str">
        <f>[18]Dezembro!$I$25</f>
        <v>SE</v>
      </c>
      <c r="W22" s="131" t="str">
        <f>[18]Dezembro!$I$26</f>
        <v>SE</v>
      </c>
      <c r="X22" s="131" t="str">
        <f>[18]Dezembro!$I$27</f>
        <v>L</v>
      </c>
      <c r="Y22" s="131" t="str">
        <f>[18]Dezembro!$I$28</f>
        <v>L</v>
      </c>
      <c r="Z22" s="131" t="str">
        <f>[18]Dezembro!$I$29</f>
        <v>L</v>
      </c>
      <c r="AA22" s="131" t="str">
        <f>[18]Dezembro!$I$30</f>
        <v>NE</v>
      </c>
      <c r="AB22" s="131" t="str">
        <f>[18]Dezembro!$I$31</f>
        <v>N</v>
      </c>
      <c r="AC22" s="131" t="str">
        <f>[18]Dezembro!$I$32</f>
        <v>L</v>
      </c>
      <c r="AD22" s="131" t="str">
        <f>[18]Dezembro!$I$33</f>
        <v>L</v>
      </c>
      <c r="AE22" s="131" t="str">
        <f>[18]Dezembro!$I$34</f>
        <v>NE</v>
      </c>
      <c r="AF22" s="131" t="str">
        <f>[18]Dezembro!$I$35</f>
        <v>SO</v>
      </c>
      <c r="AG22" s="127" t="str">
        <f>[18]Dezembro!$I$36</f>
        <v>L</v>
      </c>
      <c r="AK22" t="s">
        <v>47</v>
      </c>
    </row>
    <row r="23" spans="1:40" x14ac:dyDescent="0.2">
      <c r="A23" s="98" t="s">
        <v>7</v>
      </c>
      <c r="B23" s="136" t="str">
        <f>[19]Dezembro!$I$5</f>
        <v>N</v>
      </c>
      <c r="C23" s="136" t="str">
        <f>[19]Dezembro!$I$6</f>
        <v>N</v>
      </c>
      <c r="D23" s="136" t="str">
        <f>[19]Dezembro!$I$7</f>
        <v>N</v>
      </c>
      <c r="E23" s="136" t="str">
        <f>[19]Dezembro!$I$8</f>
        <v>*</v>
      </c>
      <c r="F23" s="136" t="str">
        <f>[19]Dezembro!$I$9</f>
        <v>*</v>
      </c>
      <c r="G23" s="136" t="str">
        <f>[19]Dezembro!$I$10</f>
        <v>*</v>
      </c>
      <c r="H23" s="136" t="str">
        <f>[19]Dezembro!$I$11</f>
        <v>*</v>
      </c>
      <c r="I23" s="136" t="str">
        <f>[19]Dezembro!$I$12</f>
        <v>*</v>
      </c>
      <c r="J23" s="136" t="str">
        <f>[19]Dezembro!$I$13</f>
        <v>*</v>
      </c>
      <c r="K23" s="136" t="str">
        <f>[19]Dezembro!$I$14</f>
        <v>*</v>
      </c>
      <c r="L23" s="136" t="str">
        <f>[19]Dezembro!$I$15</f>
        <v>*</v>
      </c>
      <c r="M23" s="136" t="str">
        <f>[19]Dezembro!$I$16</f>
        <v>*</v>
      </c>
      <c r="N23" s="136" t="str">
        <f>[19]Dezembro!$I$17</f>
        <v>*</v>
      </c>
      <c r="O23" s="136" t="str">
        <f>[19]Dezembro!$I$18</f>
        <v>*</v>
      </c>
      <c r="P23" s="136" t="str">
        <f>[19]Dezembro!$I$19</f>
        <v>*</v>
      </c>
      <c r="Q23" s="136" t="str">
        <f>[19]Dezembro!$I$20</f>
        <v>*</v>
      </c>
      <c r="R23" s="136" t="str">
        <f>[19]Dezembro!$I$21</f>
        <v>*</v>
      </c>
      <c r="S23" s="136" t="str">
        <f>[19]Dezembro!$I$22</f>
        <v>*</v>
      </c>
      <c r="T23" s="131" t="str">
        <f>[19]Dezembro!$I$23</f>
        <v>*</v>
      </c>
      <c r="U23" s="131" t="str">
        <f>[19]Dezembro!$I$24</f>
        <v>*</v>
      </c>
      <c r="V23" s="131" t="str">
        <f>[19]Dezembro!$I$25</f>
        <v>*</v>
      </c>
      <c r="W23" s="131" t="str">
        <f>[19]Dezembro!$I$26</f>
        <v>*</v>
      </c>
      <c r="X23" s="131" t="str">
        <f>[19]Dezembro!$I$27</f>
        <v>*</v>
      </c>
      <c r="Y23" s="131" t="str">
        <f>[19]Dezembro!$I$28</f>
        <v>*</v>
      </c>
      <c r="Z23" s="131" t="str">
        <f>[19]Dezembro!$I$29</f>
        <v>*</v>
      </c>
      <c r="AA23" s="131" t="str">
        <f>[19]Dezembro!$I$30</f>
        <v>*</v>
      </c>
      <c r="AB23" s="131" t="str">
        <f>[19]Dezembro!$I$31</f>
        <v>N</v>
      </c>
      <c r="AC23" s="131" t="str">
        <f>[19]Dezembro!$I$32</f>
        <v>N</v>
      </c>
      <c r="AD23" s="131" t="str">
        <f>[19]Dezembro!$I$33</f>
        <v>N</v>
      </c>
      <c r="AE23" s="131" t="str">
        <f>[19]Dezembro!$I$34</f>
        <v>N</v>
      </c>
      <c r="AF23" s="131" t="str">
        <f>[19]Dezembro!$I$35</f>
        <v>N</v>
      </c>
      <c r="AG23" s="127" t="str">
        <f>[19]Dezembro!$I$36</f>
        <v>N</v>
      </c>
      <c r="AJ23" t="s">
        <v>47</v>
      </c>
      <c r="AK23" t="s">
        <v>47</v>
      </c>
      <c r="AL23" t="s">
        <v>47</v>
      </c>
    </row>
    <row r="24" spans="1:40" x14ac:dyDescent="0.2">
      <c r="A24" s="98" t="s">
        <v>169</v>
      </c>
      <c r="B24" s="136" t="str">
        <f>[20]Dezembro!$I$5</f>
        <v>*</v>
      </c>
      <c r="C24" s="136" t="str">
        <f>[20]Dezembro!$I$6</f>
        <v>*</v>
      </c>
      <c r="D24" s="136" t="str">
        <f>[20]Dezembro!$I$7</f>
        <v>*</v>
      </c>
      <c r="E24" s="136" t="str">
        <f>[20]Dezembro!$I$8</f>
        <v>*</v>
      </c>
      <c r="F24" s="136" t="str">
        <f>[20]Dezembro!$I$9</f>
        <v>*</v>
      </c>
      <c r="G24" s="136" t="str">
        <f>[20]Dezembro!$I$10</f>
        <v>*</v>
      </c>
      <c r="H24" s="136" t="str">
        <f>[20]Dezembro!$I$11</f>
        <v>*</v>
      </c>
      <c r="I24" s="136" t="str">
        <f>[20]Dezembro!$I$12</f>
        <v>*</v>
      </c>
      <c r="J24" s="136" t="str">
        <f>[20]Dezembro!$I$13</f>
        <v>*</v>
      </c>
      <c r="K24" s="136" t="str">
        <f>[20]Dezembro!$I$14</f>
        <v>*</v>
      </c>
      <c r="L24" s="136" t="str">
        <f>[20]Dezembro!$I$15</f>
        <v>*</v>
      </c>
      <c r="M24" s="136" t="str">
        <f>[20]Dezembro!$I$16</f>
        <v>*</v>
      </c>
      <c r="N24" s="136" t="str">
        <f>[20]Dezembro!$I$17</f>
        <v>*</v>
      </c>
      <c r="O24" s="136" t="str">
        <f>[20]Dezembro!$I$18</f>
        <v>*</v>
      </c>
      <c r="P24" s="136" t="str">
        <f>[20]Dezembro!$I$19</f>
        <v>*</v>
      </c>
      <c r="Q24" s="136" t="str">
        <f>[20]Dezembro!$I$20</f>
        <v>*</v>
      </c>
      <c r="R24" s="136" t="str">
        <f>[20]Dezembro!$I$21</f>
        <v>*</v>
      </c>
      <c r="S24" s="136" t="str">
        <f>[20]Dezembro!$I$22</f>
        <v>*</v>
      </c>
      <c r="T24" s="136" t="str">
        <f>[20]Dezembro!$I$23</f>
        <v>*</v>
      </c>
      <c r="U24" s="136" t="str">
        <f>[20]Dezembro!$I$24</f>
        <v>*</v>
      </c>
      <c r="V24" s="136" t="str">
        <f>[20]Dezembro!$I$25</f>
        <v>*</v>
      </c>
      <c r="W24" s="136" t="str">
        <f>[20]Dezembro!$I$26</f>
        <v>*</v>
      </c>
      <c r="X24" s="136" t="str">
        <f>[20]Dezembro!$I$27</f>
        <v>*</v>
      </c>
      <c r="Y24" s="136" t="str">
        <f>[20]Dezembro!$I$28</f>
        <v>*</v>
      </c>
      <c r="Z24" s="136" t="str">
        <f>[20]Dezembro!$I$29</f>
        <v>*</v>
      </c>
      <c r="AA24" s="136" t="str">
        <f>[20]Dezembro!$I$30</f>
        <v>*</v>
      </c>
      <c r="AB24" s="136" t="str">
        <f>[20]Dezembro!$I$31</f>
        <v>*</v>
      </c>
      <c r="AC24" s="136" t="str">
        <f>[20]Dezembro!$I$32</f>
        <v>*</v>
      </c>
      <c r="AD24" s="136" t="str">
        <f>[20]Dezembro!$I$33</f>
        <v>*</v>
      </c>
      <c r="AE24" s="136" t="str">
        <f>[20]Dezembro!$I$34</f>
        <v>*</v>
      </c>
      <c r="AF24" s="136" t="str">
        <f>[20]Dezembro!$I$35</f>
        <v>*</v>
      </c>
      <c r="AG24" s="140" t="str">
        <f>[20]Dezembro!$I$36</f>
        <v>*</v>
      </c>
      <c r="AK24" t="s">
        <v>47</v>
      </c>
      <c r="AL24" t="s">
        <v>47</v>
      </c>
    </row>
    <row r="25" spans="1:40" x14ac:dyDescent="0.2">
      <c r="A25" s="98" t="s">
        <v>170</v>
      </c>
      <c r="B25" s="131" t="str">
        <f>[21]Dezembro!$I$5</f>
        <v>S</v>
      </c>
      <c r="C25" s="131" t="str">
        <f>[21]Dezembro!$I$6</f>
        <v>S</v>
      </c>
      <c r="D25" s="131" t="str">
        <f>[21]Dezembro!$I$7</f>
        <v>S</v>
      </c>
      <c r="E25" s="131" t="str">
        <f>[21]Dezembro!$I$8</f>
        <v>S</v>
      </c>
      <c r="F25" s="131" t="str">
        <f>[21]Dezembro!$I$9</f>
        <v>S</v>
      </c>
      <c r="G25" s="131" t="str">
        <f>[21]Dezembro!$I$10</f>
        <v>S</v>
      </c>
      <c r="H25" s="131" t="str">
        <f>[21]Dezembro!$I$11</f>
        <v>S</v>
      </c>
      <c r="I25" s="131" t="str">
        <f>[21]Dezembro!$I$12</f>
        <v>S</v>
      </c>
      <c r="J25" s="131" t="str">
        <f>[21]Dezembro!$I$13</f>
        <v>S</v>
      </c>
      <c r="K25" s="131" t="str">
        <f>[21]Dezembro!$I$14</f>
        <v>S</v>
      </c>
      <c r="L25" s="131" t="str">
        <f>[21]Dezembro!$I$15</f>
        <v>S</v>
      </c>
      <c r="M25" s="131" t="str">
        <f>[21]Dezembro!$I$16</f>
        <v>S</v>
      </c>
      <c r="N25" s="131" t="str">
        <f>[21]Dezembro!$I$17</f>
        <v>S</v>
      </c>
      <c r="O25" s="131" t="str">
        <f>[21]Dezembro!$I$18</f>
        <v>S</v>
      </c>
      <c r="P25" s="131" t="str">
        <f>[21]Dezembro!$I$19</f>
        <v>S</v>
      </c>
      <c r="Q25" s="131" t="str">
        <f>[21]Dezembro!$I$20</f>
        <v>S</v>
      </c>
      <c r="R25" s="131" t="str">
        <f>[21]Dezembro!$I$21</f>
        <v>S</v>
      </c>
      <c r="S25" s="131" t="str">
        <f>[21]Dezembro!$I$22</f>
        <v>S</v>
      </c>
      <c r="T25" s="11" t="s">
        <v>226</v>
      </c>
      <c r="U25" s="131" t="str">
        <f>[21]Dezembro!$I$24</f>
        <v>S</v>
      </c>
      <c r="V25" s="131" t="str">
        <f>[21]Dezembro!$I$25</f>
        <v>S</v>
      </c>
      <c r="W25" s="131" t="str">
        <f>[21]Dezembro!$I$26</f>
        <v>S</v>
      </c>
      <c r="X25" s="131" t="str">
        <f>[21]Dezembro!$I$27</f>
        <v>S</v>
      </c>
      <c r="Y25" s="131" t="str">
        <f>[21]Dezembro!$I$28</f>
        <v>S</v>
      </c>
      <c r="Z25" s="131" t="str">
        <f>[21]Dezembro!$I$29</f>
        <v>S</v>
      </c>
      <c r="AA25" s="131" t="str">
        <f>[21]Dezembro!$I$30</f>
        <v>S</v>
      </c>
      <c r="AB25" s="131" t="str">
        <f>[21]Dezembro!$I$31</f>
        <v>S</v>
      </c>
      <c r="AC25" s="131" t="str">
        <f>[21]Dezembro!$I$32</f>
        <v>S</v>
      </c>
      <c r="AD25" s="131" t="str">
        <f>[21]Dezembro!$I$33</f>
        <v>S</v>
      </c>
      <c r="AE25" s="131" t="str">
        <f>[21]Dezembro!$I$34</f>
        <v>S</v>
      </c>
      <c r="AF25" s="131" t="str">
        <f>[21]Dezembro!$I$35</f>
        <v>S</v>
      </c>
      <c r="AG25" s="140" t="str">
        <f>[21]Dezembro!$I$36</f>
        <v>S</v>
      </c>
      <c r="AH25" s="12" t="s">
        <v>47</v>
      </c>
      <c r="AL25" t="s">
        <v>47</v>
      </c>
    </row>
    <row r="26" spans="1:40" x14ac:dyDescent="0.2">
      <c r="A26" s="98" t="s">
        <v>171</v>
      </c>
      <c r="B26" s="131" t="str">
        <f>[22]Dezembro!$I$5</f>
        <v>SE</v>
      </c>
      <c r="C26" s="131" t="str">
        <f>[22]Dezembro!$I$6</f>
        <v>N</v>
      </c>
      <c r="D26" s="131" t="str">
        <f>[22]Dezembro!$I$7</f>
        <v>NO</v>
      </c>
      <c r="E26" s="131" t="str">
        <f>[22]Dezembro!$I$8</f>
        <v>L</v>
      </c>
      <c r="F26" s="131" t="str">
        <f>[22]Dezembro!$I$9</f>
        <v>NO</v>
      </c>
      <c r="G26" s="131" t="str">
        <f>[22]Dezembro!$I$10</f>
        <v>S</v>
      </c>
      <c r="H26" s="131" t="str">
        <f>[22]Dezembro!$I$11</f>
        <v>SE</v>
      </c>
      <c r="I26" s="131" t="str">
        <f>[22]Dezembro!$I$12</f>
        <v>S</v>
      </c>
      <c r="J26" s="131" t="str">
        <f>[22]Dezembro!$I$13</f>
        <v>SE</v>
      </c>
      <c r="K26" s="131" t="str">
        <f>[22]Dezembro!$I$14</f>
        <v>NO</v>
      </c>
      <c r="L26" s="131" t="str">
        <f>[22]Dezembro!$I$15</f>
        <v>N</v>
      </c>
      <c r="M26" s="131" t="str">
        <f>[22]Dezembro!$I$16</f>
        <v>N</v>
      </c>
      <c r="N26" s="131" t="str">
        <f>[22]Dezembro!$I$17</f>
        <v>NO</v>
      </c>
      <c r="O26" s="131" t="str">
        <f>[22]Dezembro!$I$18</f>
        <v>NE</v>
      </c>
      <c r="P26" s="131" t="str">
        <f>[22]Dezembro!$I$19</f>
        <v>NO</v>
      </c>
      <c r="Q26" s="131" t="str">
        <f>[22]Dezembro!$I$20</f>
        <v>N</v>
      </c>
      <c r="R26" s="131" t="str">
        <f>[22]Dezembro!$I$21</f>
        <v>L</v>
      </c>
      <c r="S26" s="131" t="str">
        <f>[22]Dezembro!$I$22</f>
        <v>SE</v>
      </c>
      <c r="T26" s="131" t="str">
        <f>[22]Dezembro!$I$23</f>
        <v>NO</v>
      </c>
      <c r="U26" s="131" t="str">
        <f>[22]Dezembro!$I$24</f>
        <v>L</v>
      </c>
      <c r="V26" s="131" t="str">
        <f>[22]Dezembro!$I$25</f>
        <v>SE</v>
      </c>
      <c r="W26" s="131" t="str">
        <f>[22]Dezembro!$I$26</f>
        <v>SO</v>
      </c>
      <c r="X26" s="131" t="str">
        <f>[22]Dezembro!$I$27</f>
        <v>SE</v>
      </c>
      <c r="Y26" s="131" t="str">
        <f>[22]Dezembro!$I$28</f>
        <v>L</v>
      </c>
      <c r="Z26" s="131" t="str">
        <f>[22]Dezembro!$I$29</f>
        <v>SE</v>
      </c>
      <c r="AA26" s="131" t="str">
        <f>[22]Dezembro!$I$30</f>
        <v>SE</v>
      </c>
      <c r="AB26" s="131" t="str">
        <f>[22]Dezembro!$I$31</f>
        <v>SE</v>
      </c>
      <c r="AC26" s="131" t="str">
        <f>[22]Dezembro!$I$32</f>
        <v>L</v>
      </c>
      <c r="AD26" s="131" t="str">
        <f>[22]Dezembro!$I$33</f>
        <v>N</v>
      </c>
      <c r="AE26" s="131" t="str">
        <f>[22]Dezembro!$I$34</f>
        <v>NO</v>
      </c>
      <c r="AF26" s="131" t="str">
        <f>[22]Dezembro!$I$35</f>
        <v>NO</v>
      </c>
      <c r="AG26" s="140" t="str">
        <f>[22]Dezembro!$I$36</f>
        <v>SE</v>
      </c>
    </row>
    <row r="27" spans="1:40" x14ac:dyDescent="0.2">
      <c r="A27" s="98" t="s">
        <v>8</v>
      </c>
      <c r="B27" s="136" t="str">
        <f>[23]Dezembro!$I$5</f>
        <v>O</v>
      </c>
      <c r="C27" s="136" t="str">
        <f>[23]Dezembro!$I$6</f>
        <v>SE</v>
      </c>
      <c r="D27" s="136" t="str">
        <f>[23]Dezembro!$I$7</f>
        <v>L</v>
      </c>
      <c r="E27" s="136" t="str">
        <f>[23]Dezembro!$I$8</f>
        <v>SO</v>
      </c>
      <c r="F27" s="136" t="str">
        <f>[23]Dezembro!$I$9</f>
        <v>S</v>
      </c>
      <c r="G27" s="136" t="str">
        <f>[23]Dezembro!$I$10</f>
        <v>O</v>
      </c>
      <c r="H27" s="136" t="str">
        <f>[23]Dezembro!$I$11</f>
        <v>O</v>
      </c>
      <c r="I27" s="136" t="str">
        <f>[23]Dezembro!$I$12</f>
        <v>O</v>
      </c>
      <c r="J27" s="136" t="str">
        <f>[23]Dezembro!$I$13</f>
        <v>O</v>
      </c>
      <c r="K27" s="136" t="str">
        <f>[23]Dezembro!$I$14</f>
        <v>SE</v>
      </c>
      <c r="L27" s="136" t="str">
        <f>[23]Dezembro!$I$15</f>
        <v>SE</v>
      </c>
      <c r="M27" s="136" t="str">
        <f>[23]Dezembro!$I$16</f>
        <v>SE</v>
      </c>
      <c r="N27" s="136" t="str">
        <f>[23]Dezembro!$I$17</f>
        <v>SE</v>
      </c>
      <c r="O27" s="136" t="str">
        <f>[23]Dezembro!$I$18</f>
        <v>L</v>
      </c>
      <c r="P27" s="136" t="str">
        <f>[23]Dezembro!$I$19</f>
        <v>L</v>
      </c>
      <c r="Q27" s="131" t="str">
        <f>[23]Dezembro!$I$20</f>
        <v>SE</v>
      </c>
      <c r="R27" s="131" t="str">
        <f>[23]Dezembro!$I$21</f>
        <v>SE</v>
      </c>
      <c r="S27" s="131" t="str">
        <f>[23]Dezembro!$I$22</f>
        <v>L</v>
      </c>
      <c r="T27" s="131" t="str">
        <f>[23]Dezembro!$I$23</f>
        <v>L</v>
      </c>
      <c r="U27" s="131" t="str">
        <f>[23]Dezembro!$I$24</f>
        <v>SE</v>
      </c>
      <c r="V27" s="131" t="str">
        <f>[23]Dezembro!$I$25</f>
        <v>O</v>
      </c>
      <c r="W27" s="131" t="str">
        <f>[23]Dezembro!$I$26</f>
        <v>NO</v>
      </c>
      <c r="X27" s="131" t="str">
        <f>[23]Dezembro!$I$27</f>
        <v>O</v>
      </c>
      <c r="Y27" s="131" t="str">
        <f>[23]Dezembro!$I$28</f>
        <v>S</v>
      </c>
      <c r="Z27" s="131" t="str">
        <f>[23]Dezembro!$I$29</f>
        <v>SO</v>
      </c>
      <c r="AA27" s="131" t="str">
        <f>[23]Dezembro!$I$30</f>
        <v>SO</v>
      </c>
      <c r="AB27" s="131" t="str">
        <f>[23]Dezembro!$I$31</f>
        <v>O</v>
      </c>
      <c r="AC27" s="131" t="str">
        <f>[23]Dezembro!$I$32</f>
        <v>SE</v>
      </c>
      <c r="AD27" s="131" t="str">
        <f>[23]Dezembro!$I$33</f>
        <v>S</v>
      </c>
      <c r="AE27" s="131" t="str">
        <f>[23]Dezembro!$I$34</f>
        <v>SE</v>
      </c>
      <c r="AF27" s="131" t="str">
        <f>[23]Dezembro!$I$35</f>
        <v>NE</v>
      </c>
      <c r="AG27" s="127" t="str">
        <f>[23]Dezembro!$I$36</f>
        <v>SE</v>
      </c>
      <c r="AL27" t="s">
        <v>47</v>
      </c>
      <c r="AN27" t="s">
        <v>47</v>
      </c>
    </row>
    <row r="28" spans="1:40" x14ac:dyDescent="0.2">
      <c r="A28" s="98" t="s">
        <v>9</v>
      </c>
      <c r="B28" s="136" t="str">
        <f>[24]Dezembro!$I$5</f>
        <v>N</v>
      </c>
      <c r="C28" s="136" t="str">
        <f>[24]Dezembro!$I$6</f>
        <v>N</v>
      </c>
      <c r="D28" s="136" t="str">
        <f>[24]Dezembro!$I$7</f>
        <v>N</v>
      </c>
      <c r="E28" s="136" t="str">
        <f>[24]Dezembro!$I$8</f>
        <v>N</v>
      </c>
      <c r="F28" s="136" t="str">
        <f>[24]Dezembro!$I$9</f>
        <v>N</v>
      </c>
      <c r="G28" s="136" t="str">
        <f>[24]Dezembro!$I$10</f>
        <v>N</v>
      </c>
      <c r="H28" s="136" t="str">
        <f>[24]Dezembro!$I$11</f>
        <v>N</v>
      </c>
      <c r="I28" s="136" t="str">
        <f>[24]Dezembro!$I$12</f>
        <v>N</v>
      </c>
      <c r="J28" s="136" t="str">
        <f>[24]Dezembro!$I$13</f>
        <v>N</v>
      </c>
      <c r="K28" s="136" t="str">
        <f>[24]Dezembro!$I$14</f>
        <v>N</v>
      </c>
      <c r="L28" s="136" t="str">
        <f>[24]Dezembro!$I$15</f>
        <v>N</v>
      </c>
      <c r="M28" s="136" t="str">
        <f>[24]Dezembro!$I$16</f>
        <v>N</v>
      </c>
      <c r="N28" s="136" t="str">
        <f>[24]Dezembro!$I$17</f>
        <v>N</v>
      </c>
      <c r="O28" s="136" t="str">
        <f>[24]Dezembro!$I$18</f>
        <v>N</v>
      </c>
      <c r="P28" s="136" t="str">
        <f>[24]Dezembro!$I$19</f>
        <v>N</v>
      </c>
      <c r="Q28" s="136" t="str">
        <f>[24]Dezembro!$I$20</f>
        <v>N</v>
      </c>
      <c r="R28" s="136" t="str">
        <f>[24]Dezembro!$I$21</f>
        <v>N</v>
      </c>
      <c r="S28" s="136" t="str">
        <f>[24]Dezembro!$I$22</f>
        <v>N</v>
      </c>
      <c r="T28" s="131" t="str">
        <f>[24]Dezembro!$I$23</f>
        <v>L</v>
      </c>
      <c r="U28" s="131" t="str">
        <f>[24]Dezembro!$I$24</f>
        <v>NO</v>
      </c>
      <c r="V28" s="131" t="str">
        <f>[24]Dezembro!$I$25</f>
        <v>S</v>
      </c>
      <c r="W28" s="131" t="str">
        <f>[24]Dezembro!$I$26</f>
        <v>S</v>
      </c>
      <c r="X28" s="131" t="str">
        <f>[24]Dezembro!$I$27</f>
        <v>S</v>
      </c>
      <c r="Y28" s="131" t="str">
        <f>[24]Dezembro!$I$28</f>
        <v>L</v>
      </c>
      <c r="Z28" s="131" t="str">
        <f>[24]Dezembro!$I$29</f>
        <v>SE</v>
      </c>
      <c r="AA28" s="131" t="str">
        <f>[24]Dezembro!$I$30</f>
        <v>N</v>
      </c>
      <c r="AB28" s="131" t="str">
        <f>[24]Dezembro!$I$31</f>
        <v>N</v>
      </c>
      <c r="AC28" s="131" t="str">
        <f>[24]Dezembro!$I$32</f>
        <v>N</v>
      </c>
      <c r="AD28" s="131" t="str">
        <f>[24]Dezembro!$I$33</f>
        <v>N</v>
      </c>
      <c r="AE28" s="131" t="str">
        <f>[24]Dezembro!$I$34</f>
        <v>NO</v>
      </c>
      <c r="AF28" s="131" t="str">
        <f>[24]Dezembro!$I$35</f>
        <v>N</v>
      </c>
      <c r="AG28" s="127" t="str">
        <f>[24]Dezembro!$I$36</f>
        <v>N</v>
      </c>
      <c r="AM28" t="s">
        <v>47</v>
      </c>
    </row>
    <row r="29" spans="1:40" x14ac:dyDescent="0.2">
      <c r="A29" s="98" t="s">
        <v>42</v>
      </c>
      <c r="B29" s="136" t="str">
        <f>[25]Dezembro!$I$5</f>
        <v>N</v>
      </c>
      <c r="C29" s="136" t="str">
        <f>[25]Dezembro!$I$6</f>
        <v>N</v>
      </c>
      <c r="D29" s="136" t="str">
        <f>[25]Dezembro!$I$7</f>
        <v>N</v>
      </c>
      <c r="E29" s="136" t="str">
        <f>[25]Dezembro!$I$8</f>
        <v>N</v>
      </c>
      <c r="F29" s="136" t="str">
        <f>[25]Dezembro!$I$9</f>
        <v>N</v>
      </c>
      <c r="G29" s="136" t="str">
        <f>[25]Dezembro!$I$10</f>
        <v>N</v>
      </c>
      <c r="H29" s="136" t="str">
        <f>[25]Dezembro!$I$11</f>
        <v>N</v>
      </c>
      <c r="I29" s="136" t="str">
        <f>[25]Dezembro!$I$12</f>
        <v>N</v>
      </c>
      <c r="J29" s="136" t="str">
        <f>[25]Dezembro!$I$13</f>
        <v>N</v>
      </c>
      <c r="K29" s="136" t="str">
        <f>[25]Dezembro!$I$14</f>
        <v>N</v>
      </c>
      <c r="L29" s="136" t="str">
        <f>[25]Dezembro!$I$15</f>
        <v>N</v>
      </c>
      <c r="M29" s="136" t="str">
        <f>[25]Dezembro!$I$16</f>
        <v>N</v>
      </c>
      <c r="N29" s="136" t="str">
        <f>[25]Dezembro!$I$17</f>
        <v>N</v>
      </c>
      <c r="O29" s="136" t="str">
        <f>[25]Dezembro!$I$18</f>
        <v>N</v>
      </c>
      <c r="P29" s="136" t="str">
        <f>[25]Dezembro!$I$19</f>
        <v>N</v>
      </c>
      <c r="Q29" s="136" t="str">
        <f>[25]Dezembro!$I$20</f>
        <v>N</v>
      </c>
      <c r="R29" s="136" t="str">
        <f>[25]Dezembro!$I$21</f>
        <v>N</v>
      </c>
      <c r="S29" s="136" t="str">
        <f>[25]Dezembro!$I$22</f>
        <v>N</v>
      </c>
      <c r="T29" s="131" t="str">
        <f>[25]Dezembro!$I$23</f>
        <v>N</v>
      </c>
      <c r="U29" s="131" t="str">
        <f>[25]Dezembro!$I$24</f>
        <v>N</v>
      </c>
      <c r="V29" s="131" t="str">
        <f>[25]Dezembro!$I$25</f>
        <v>N</v>
      </c>
      <c r="W29" s="131" t="str">
        <f>[25]Dezembro!$I$26</f>
        <v>N</v>
      </c>
      <c r="X29" s="131" t="str">
        <f>[25]Dezembro!$I$27</f>
        <v>N</v>
      </c>
      <c r="Y29" s="131" t="str">
        <f>[25]Dezembro!$I$28</f>
        <v>N</v>
      </c>
      <c r="Z29" s="131" t="str">
        <f>[25]Dezembro!$I$29</f>
        <v>N</v>
      </c>
      <c r="AA29" s="131" t="str">
        <f>[25]Dezembro!$I$30</f>
        <v>N</v>
      </c>
      <c r="AB29" s="131" t="str">
        <f>[25]Dezembro!$I$31</f>
        <v>N</v>
      </c>
      <c r="AC29" s="131" t="str">
        <f>[25]Dezembro!$I$32</f>
        <v>N</v>
      </c>
      <c r="AD29" s="131" t="str">
        <f>[25]Dezembro!$I$33</f>
        <v>N</v>
      </c>
      <c r="AE29" s="131" t="str">
        <f>[25]Dezembro!$I$34</f>
        <v>N</v>
      </c>
      <c r="AF29" s="131" t="str">
        <f>[25]Dezembro!$I$35</f>
        <v>N</v>
      </c>
      <c r="AG29" s="127" t="str">
        <f>[25]Dezembro!$I$36</f>
        <v>N</v>
      </c>
      <c r="AJ29" t="s">
        <v>47</v>
      </c>
    </row>
    <row r="30" spans="1:40" x14ac:dyDescent="0.2">
      <c r="A30" s="98" t="s">
        <v>10</v>
      </c>
      <c r="B30" s="11" t="str">
        <f>[26]Dezembro!$I$5</f>
        <v>*</v>
      </c>
      <c r="C30" s="11" t="str">
        <f>[26]Dezembro!$I$6</f>
        <v>*</v>
      </c>
      <c r="D30" s="11" t="str">
        <f>[26]Dezembro!$I$7</f>
        <v>*</v>
      </c>
      <c r="E30" s="11" t="str">
        <f>[26]Dezembro!$I$8</f>
        <v>*</v>
      </c>
      <c r="F30" s="11" t="str">
        <f>[26]Dezembro!$I$9</f>
        <v>*</v>
      </c>
      <c r="G30" s="11" t="str">
        <f>[26]Dezembro!$I$10</f>
        <v>*</v>
      </c>
      <c r="H30" s="11" t="str">
        <f>[26]Dezembro!$I$11</f>
        <v>*</v>
      </c>
      <c r="I30" s="11" t="str">
        <f>[26]Dezembro!$I$12</f>
        <v>*</v>
      </c>
      <c r="J30" s="11" t="str">
        <f>[26]Dezembro!$I$13</f>
        <v>*</v>
      </c>
      <c r="K30" s="11" t="str">
        <f>[26]Dezembro!$I$14</f>
        <v>*</v>
      </c>
      <c r="L30" s="11" t="str">
        <f>[26]Dezembro!$I$15</f>
        <v>*</v>
      </c>
      <c r="M30" s="11" t="str">
        <f>[26]Dezembro!$I$16</f>
        <v>*</v>
      </c>
      <c r="N30" s="11" t="str">
        <f>[26]Dezembro!$I$17</f>
        <v>*</v>
      </c>
      <c r="O30" s="11" t="str">
        <f>[26]Dezembro!$I$18</f>
        <v>*</v>
      </c>
      <c r="P30" s="11" t="str">
        <f>[26]Dezembro!$I$19</f>
        <v>*</v>
      </c>
      <c r="Q30" s="11" t="str">
        <f>[26]Dezembro!$I$20</f>
        <v>*</v>
      </c>
      <c r="R30" s="11" t="str">
        <f>[26]Dezembro!$I$21</f>
        <v>*</v>
      </c>
      <c r="S30" s="11" t="str">
        <f>[26]Dezembro!$I$22</f>
        <v>*</v>
      </c>
      <c r="T30" s="131" t="str">
        <f>[26]Dezembro!$I$23</f>
        <v>*</v>
      </c>
      <c r="U30" s="131" t="str">
        <f>[26]Dezembro!$I$24</f>
        <v>*</v>
      </c>
      <c r="V30" s="131" t="str">
        <f>[26]Dezembro!$I$25</f>
        <v>*</v>
      </c>
      <c r="W30" s="131" t="str">
        <f>[26]Dezembro!$I$26</f>
        <v>*</v>
      </c>
      <c r="X30" s="131" t="str">
        <f>[26]Dezembro!$I$27</f>
        <v>*</v>
      </c>
      <c r="Y30" s="131" t="str">
        <f>[26]Dezembro!$I$28</f>
        <v>*</v>
      </c>
      <c r="Z30" s="131" t="str">
        <f>[26]Dezembro!$I$29</f>
        <v>*</v>
      </c>
      <c r="AA30" s="131" t="str">
        <f>[26]Dezembro!$I$30</f>
        <v>*</v>
      </c>
      <c r="AB30" s="131" t="str">
        <f>[26]Dezembro!$I$31</f>
        <v>*</v>
      </c>
      <c r="AC30" s="131" t="str">
        <f>[26]Dezembro!$I$32</f>
        <v>*</v>
      </c>
      <c r="AD30" s="131" t="str">
        <f>[26]Dezembro!$I$33</f>
        <v>*</v>
      </c>
      <c r="AE30" s="131" t="str">
        <f>[26]Dezembro!$I$34</f>
        <v>*</v>
      </c>
      <c r="AF30" s="131" t="str">
        <f>[26]Dezembro!$I$35</f>
        <v>*</v>
      </c>
      <c r="AG30" s="127" t="str">
        <f>[26]Dezembro!$I$36</f>
        <v>*</v>
      </c>
      <c r="AJ30" t="s">
        <v>47</v>
      </c>
    </row>
    <row r="31" spans="1:40" x14ac:dyDescent="0.2">
      <c r="A31" s="98" t="s">
        <v>172</v>
      </c>
      <c r="B31" s="131" t="str">
        <f>[27]Dezembro!$I$5</f>
        <v>N</v>
      </c>
      <c r="C31" s="131" t="str">
        <f>[27]Dezembro!$I$6</f>
        <v>N</v>
      </c>
      <c r="D31" s="131" t="str">
        <f>[27]Dezembro!$I$7</f>
        <v>N</v>
      </c>
      <c r="E31" s="131" t="str">
        <f>[27]Dezembro!$I$8</f>
        <v>N</v>
      </c>
      <c r="F31" s="131" t="str">
        <f>[27]Dezembro!$I$9</f>
        <v>N</v>
      </c>
      <c r="G31" s="131" t="str">
        <f>[27]Dezembro!$I$10</f>
        <v>N</v>
      </c>
      <c r="H31" s="131" t="str">
        <f>[27]Dezembro!$I$11</f>
        <v>N</v>
      </c>
      <c r="I31" s="131" t="str">
        <f>[27]Dezembro!$I$12</f>
        <v>N</v>
      </c>
      <c r="J31" s="131" t="str">
        <f>[27]Dezembro!$I$13</f>
        <v>N</v>
      </c>
      <c r="K31" s="131" t="str">
        <f>[27]Dezembro!$I$14</f>
        <v>N</v>
      </c>
      <c r="L31" s="131" t="str">
        <f>[27]Dezembro!$I$15</f>
        <v>N</v>
      </c>
      <c r="M31" s="131" t="str">
        <f>[27]Dezembro!$I$16</f>
        <v>N</v>
      </c>
      <c r="N31" s="131" t="str">
        <f>[27]Dezembro!$I$17</f>
        <v>N</v>
      </c>
      <c r="O31" s="131" t="str">
        <f>[27]Dezembro!$I$18</f>
        <v>N</v>
      </c>
      <c r="P31" s="131" t="str">
        <f>[27]Dezembro!$I$19</f>
        <v>N</v>
      </c>
      <c r="Q31" s="131" t="str">
        <f>[27]Dezembro!$I$20</f>
        <v>N</v>
      </c>
      <c r="R31" s="131" t="str">
        <f>[27]Dezembro!$I$21</f>
        <v>N</v>
      </c>
      <c r="S31" s="131" t="str">
        <f>[27]Dezembro!$I$22</f>
        <v>N</v>
      </c>
      <c r="T31" s="131" t="str">
        <f>[27]Dezembro!$I$23</f>
        <v>N</v>
      </c>
      <c r="U31" s="131" t="str">
        <f>[27]Dezembro!$I$24</f>
        <v>N</v>
      </c>
      <c r="V31" s="131" t="str">
        <f>[27]Dezembro!$I$25</f>
        <v>N</v>
      </c>
      <c r="W31" s="131" t="str">
        <f>[27]Dezembro!$I$26</f>
        <v>S</v>
      </c>
      <c r="X31" s="131" t="str">
        <f>[27]Dezembro!$I$27</f>
        <v>N</v>
      </c>
      <c r="Y31" s="131" t="str">
        <f>[27]Dezembro!$I$28</f>
        <v>N</v>
      </c>
      <c r="Z31" s="131" t="str">
        <f>[27]Dezembro!$I$29</f>
        <v>N</v>
      </c>
      <c r="AA31" s="131" t="str">
        <f>[27]Dezembro!$I$30</f>
        <v>N</v>
      </c>
      <c r="AB31" s="131" t="str">
        <f>[27]Dezembro!$I$31</f>
        <v>N</v>
      </c>
      <c r="AC31" s="131" t="str">
        <f>[27]Dezembro!$I$32</f>
        <v>N</v>
      </c>
      <c r="AD31" s="131" t="str">
        <f>[27]Dezembro!$I$33</f>
        <v>N</v>
      </c>
      <c r="AE31" s="131" t="str">
        <f>[27]Dezembro!$I$34</f>
        <v>N</v>
      </c>
      <c r="AF31" s="131" t="str">
        <f>[27]Dezembro!$I$35</f>
        <v>N</v>
      </c>
      <c r="AG31" s="140" t="str">
        <f>[27]Dezembro!$I$36</f>
        <v>N</v>
      </c>
      <c r="AH31" s="12" t="s">
        <v>47</v>
      </c>
      <c r="AL31" t="s">
        <v>47</v>
      </c>
    </row>
    <row r="32" spans="1:40" x14ac:dyDescent="0.2">
      <c r="A32" s="98" t="s">
        <v>11</v>
      </c>
      <c r="B32" s="136" t="str">
        <f>[28]Dezembro!$I$5</f>
        <v>*</v>
      </c>
      <c r="C32" s="136" t="str">
        <f>[28]Dezembro!$I$6</f>
        <v>*</v>
      </c>
      <c r="D32" s="136" t="str">
        <f>[28]Dezembro!$I$7</f>
        <v>*</v>
      </c>
      <c r="E32" s="136" t="str">
        <f>[28]Dezembro!$I$8</f>
        <v>*</v>
      </c>
      <c r="F32" s="136" t="str">
        <f>[28]Dezembro!$I$9</f>
        <v>*</v>
      </c>
      <c r="G32" s="136" t="str">
        <f>[28]Dezembro!$I$10</f>
        <v>*</v>
      </c>
      <c r="H32" s="136" t="str">
        <f>[28]Dezembro!$I$11</f>
        <v>*</v>
      </c>
      <c r="I32" s="136" t="str">
        <f>[28]Dezembro!$I$12</f>
        <v>*</v>
      </c>
      <c r="J32" s="136" t="str">
        <f>[28]Dezembro!$I$13</f>
        <v>*</v>
      </c>
      <c r="K32" s="136" t="str">
        <f>[28]Dezembro!$I$14</f>
        <v>*</v>
      </c>
      <c r="L32" s="136" t="str">
        <f>[28]Dezembro!$I$15</f>
        <v>*</v>
      </c>
      <c r="M32" s="136" t="str">
        <f>[28]Dezembro!$I$16</f>
        <v>*</v>
      </c>
      <c r="N32" s="136" t="str">
        <f>[28]Dezembro!$I$17</f>
        <v>*</v>
      </c>
      <c r="O32" s="136" t="str">
        <f>[28]Dezembro!$I$18</f>
        <v>*</v>
      </c>
      <c r="P32" s="136" t="str">
        <f>[28]Dezembro!$I$19</f>
        <v>*</v>
      </c>
      <c r="Q32" s="136" t="str">
        <f>[28]Dezembro!$I$20</f>
        <v>*</v>
      </c>
      <c r="R32" s="136" t="str">
        <f>[28]Dezembro!$I$21</f>
        <v>*</v>
      </c>
      <c r="S32" s="136" t="str">
        <f>[28]Dezembro!$I$22</f>
        <v>*</v>
      </c>
      <c r="T32" s="131" t="str">
        <f>[28]Dezembro!$I$23</f>
        <v>*</v>
      </c>
      <c r="U32" s="131" t="str">
        <f>[28]Dezembro!$I$24</f>
        <v>*</v>
      </c>
      <c r="V32" s="131" t="str">
        <f>[28]Dezembro!$I$25</f>
        <v>*</v>
      </c>
      <c r="W32" s="131" t="str">
        <f>[28]Dezembro!$I$26</f>
        <v>*</v>
      </c>
      <c r="X32" s="131" t="str">
        <f>[28]Dezembro!$I$27</f>
        <v>*</v>
      </c>
      <c r="Y32" s="131" t="str">
        <f>[28]Dezembro!$I$28</f>
        <v>*</v>
      </c>
      <c r="Z32" s="131" t="str">
        <f>[28]Dezembro!$I$29</f>
        <v>*</v>
      </c>
      <c r="AA32" s="131" t="str">
        <f>[28]Dezembro!$I$30</f>
        <v>*</v>
      </c>
      <c r="AB32" s="131" t="str">
        <f>[28]Dezembro!$I$31</f>
        <v>*</v>
      </c>
      <c r="AC32" s="131" t="str">
        <f>[28]Dezembro!$I$32</f>
        <v>*</v>
      </c>
      <c r="AD32" s="131" t="str">
        <f>[28]Dezembro!$I$33</f>
        <v>*</v>
      </c>
      <c r="AE32" s="131" t="str">
        <f>[28]Dezembro!$I$34</f>
        <v>*</v>
      </c>
      <c r="AF32" s="131" t="str">
        <f>[28]Dezembro!$I$35</f>
        <v>*</v>
      </c>
      <c r="AG32" s="127" t="str">
        <f>[28]Dezembro!$I$36</f>
        <v>*</v>
      </c>
      <c r="AJ32" t="s">
        <v>47</v>
      </c>
    </row>
    <row r="33" spans="1:39" s="5" customFormat="1" x14ac:dyDescent="0.2">
      <c r="A33" s="98" t="s">
        <v>12</v>
      </c>
      <c r="B33" s="136" t="str">
        <f>[29]Dezembro!$I$5</f>
        <v>*</v>
      </c>
      <c r="C33" s="136" t="str">
        <f>[29]Dezembro!$I$6</f>
        <v>*</v>
      </c>
      <c r="D33" s="136" t="str">
        <f>[29]Dezembro!$I$7</f>
        <v>*</v>
      </c>
      <c r="E33" s="136" t="str">
        <f>[29]Dezembro!$I$8</f>
        <v>N</v>
      </c>
      <c r="F33" s="136" t="str">
        <f>[29]Dezembro!$I$9</f>
        <v>NO</v>
      </c>
      <c r="G33" s="136" t="str">
        <f>[29]Dezembro!$I$10</f>
        <v>S</v>
      </c>
      <c r="H33" s="136" t="str">
        <f>[29]Dezembro!$I$11</f>
        <v>SO</v>
      </c>
      <c r="I33" s="136" t="str">
        <f>[29]Dezembro!$I$12</f>
        <v>S</v>
      </c>
      <c r="J33" s="136" t="str">
        <f>[29]Dezembro!$I$13</f>
        <v>N</v>
      </c>
      <c r="K33" s="136" t="str">
        <f>[29]Dezembro!$I$14</f>
        <v>*</v>
      </c>
      <c r="L33" s="136" t="str">
        <f>[29]Dezembro!$I$15</f>
        <v>*</v>
      </c>
      <c r="M33" s="136" t="str">
        <f>[29]Dezembro!$I$16</f>
        <v>*</v>
      </c>
      <c r="N33" s="136" t="str">
        <f>[29]Dezembro!$I$17</f>
        <v>*</v>
      </c>
      <c r="O33" s="136" t="str">
        <f>[29]Dezembro!$I$18</f>
        <v>*</v>
      </c>
      <c r="P33" s="136" t="str">
        <f>[29]Dezembro!$I$19</f>
        <v>*</v>
      </c>
      <c r="Q33" s="136" t="str">
        <f>[29]Dezembro!$I$20</f>
        <v>*</v>
      </c>
      <c r="R33" s="136" t="str">
        <f>[29]Dezembro!$I$21</f>
        <v>*</v>
      </c>
      <c r="S33" s="136" t="str">
        <f>[29]Dezembro!$I$22</f>
        <v>*</v>
      </c>
      <c r="T33" s="136" t="str">
        <f>[29]Dezembro!$I$23</f>
        <v>*</v>
      </c>
      <c r="U33" s="136" t="str">
        <f>[29]Dezembro!$I$24</f>
        <v>*</v>
      </c>
      <c r="V33" s="136" t="str">
        <f>[29]Dezembro!$I$25</f>
        <v>*</v>
      </c>
      <c r="W33" s="136" t="str">
        <f>[29]Dezembro!$I$26</f>
        <v>*</v>
      </c>
      <c r="X33" s="136" t="str">
        <f>[29]Dezembro!$I$27</f>
        <v>*</v>
      </c>
      <c r="Y33" s="136" t="str">
        <f>[29]Dezembro!$I$28</f>
        <v>*</v>
      </c>
      <c r="Z33" s="136" t="str">
        <f>[29]Dezembro!$I$29</f>
        <v>*</v>
      </c>
      <c r="AA33" s="136" t="str">
        <f>[29]Dezembro!$I$30</f>
        <v>*</v>
      </c>
      <c r="AB33" s="136" t="str">
        <f>[29]Dezembro!$I$31</f>
        <v>*</v>
      </c>
      <c r="AC33" s="136" t="str">
        <f>[29]Dezembro!$I$32</f>
        <v>*</v>
      </c>
      <c r="AD33" s="136" t="str">
        <f>[29]Dezembro!$I$33</f>
        <v>*</v>
      </c>
      <c r="AE33" s="136" t="str">
        <f>[29]Dezembro!$I$34</f>
        <v>N</v>
      </c>
      <c r="AF33" s="136" t="str">
        <f>[29]Dezembro!$I$35</f>
        <v>N</v>
      </c>
      <c r="AG33" s="127" t="str">
        <f>[29]Dezembro!$I$36</f>
        <v>N</v>
      </c>
      <c r="AK33" s="5" t="s">
        <v>47</v>
      </c>
      <c r="AM33" s="5" t="s">
        <v>47</v>
      </c>
    </row>
    <row r="34" spans="1:39" x14ac:dyDescent="0.2">
      <c r="A34" s="98" t="s">
        <v>13</v>
      </c>
      <c r="B34" s="131" t="str">
        <f>[30]Dezembro!$I$5</f>
        <v>*</v>
      </c>
      <c r="C34" s="131" t="str">
        <f>[30]Dezembro!$I$6</f>
        <v>*</v>
      </c>
      <c r="D34" s="131" t="str">
        <f>[30]Dezembro!$I$7</f>
        <v>*</v>
      </c>
      <c r="E34" s="131" t="str">
        <f>[30]Dezembro!$I$8</f>
        <v>*</v>
      </c>
      <c r="F34" s="131" t="str">
        <f>[30]Dezembro!$I$9</f>
        <v>*</v>
      </c>
      <c r="G34" s="131" t="str">
        <f>[30]Dezembro!$I$10</f>
        <v>*</v>
      </c>
      <c r="H34" s="131" t="str">
        <f>[30]Dezembro!$I$11</f>
        <v>*</v>
      </c>
      <c r="I34" s="131" t="str">
        <f>[30]Dezembro!$I$12</f>
        <v>*</v>
      </c>
      <c r="J34" s="131" t="str">
        <f>[30]Dezembro!$I$13</f>
        <v>*</v>
      </c>
      <c r="K34" s="131" t="str">
        <f>[30]Dezembro!$I$14</f>
        <v>*</v>
      </c>
      <c r="L34" s="131" t="str">
        <f>[30]Dezembro!$I$15</f>
        <v>*</v>
      </c>
      <c r="M34" s="131" t="str">
        <f>[30]Dezembro!$I$16</f>
        <v>*</v>
      </c>
      <c r="N34" s="131" t="str">
        <f>[30]Dezembro!$I$17</f>
        <v>*</v>
      </c>
      <c r="O34" s="131" t="str">
        <f>[30]Dezembro!$I$18</f>
        <v>*</v>
      </c>
      <c r="P34" s="131" t="str">
        <f>[30]Dezembro!$I$19</f>
        <v>*</v>
      </c>
      <c r="Q34" s="131" t="str">
        <f>[30]Dezembro!$I$20</f>
        <v>*</v>
      </c>
      <c r="R34" s="131" t="str">
        <f>[30]Dezembro!$I$21</f>
        <v>*</v>
      </c>
      <c r="S34" s="131" t="str">
        <f>[30]Dezembro!$I$22</f>
        <v>*</v>
      </c>
      <c r="T34" s="131" t="str">
        <f>[30]Dezembro!$I$23</f>
        <v>*</v>
      </c>
      <c r="U34" s="131" t="str">
        <f>[30]Dezembro!$I$24</f>
        <v>*</v>
      </c>
      <c r="V34" s="131" t="str">
        <f>[30]Dezembro!$I$25</f>
        <v>*</v>
      </c>
      <c r="W34" s="131" t="str">
        <f>[30]Dezembro!$I$26</f>
        <v>*</v>
      </c>
      <c r="X34" s="131" t="str">
        <f>[30]Dezembro!$I$27</f>
        <v>*</v>
      </c>
      <c r="Y34" s="131" t="str">
        <f>[30]Dezembro!$I$28</f>
        <v>*</v>
      </c>
      <c r="Z34" s="131" t="str">
        <f>[30]Dezembro!$I$29</f>
        <v>*</v>
      </c>
      <c r="AA34" s="131" t="str">
        <f>[30]Dezembro!$I$30</f>
        <v>*</v>
      </c>
      <c r="AB34" s="131" t="str">
        <f>[30]Dezembro!$I$31</f>
        <v>*</v>
      </c>
      <c r="AC34" s="131" t="str">
        <f>[30]Dezembro!$I$32</f>
        <v>*</v>
      </c>
      <c r="AD34" s="131" t="str">
        <f>[30]Dezembro!$I$33</f>
        <v>*</v>
      </c>
      <c r="AE34" s="131" t="str">
        <f>[30]Dezembro!$I$34</f>
        <v>*</v>
      </c>
      <c r="AF34" s="131" t="str">
        <f>[30]Dezembro!$I$35</f>
        <v>*</v>
      </c>
      <c r="AG34" s="135" t="str">
        <f>[30]Dezembro!$I$36</f>
        <v>*</v>
      </c>
      <c r="AJ34" t="s">
        <v>47</v>
      </c>
      <c r="AK34" t="s">
        <v>47</v>
      </c>
      <c r="AL34" t="s">
        <v>47</v>
      </c>
    </row>
    <row r="35" spans="1:39" x14ac:dyDescent="0.2">
      <c r="A35" s="98" t="s">
        <v>173</v>
      </c>
      <c r="B35" s="136" t="str">
        <f>[31]Dezembro!$I$5</f>
        <v>N</v>
      </c>
      <c r="C35" s="136" t="str">
        <f>[31]Dezembro!$I$6</f>
        <v>N</v>
      </c>
      <c r="D35" s="136" t="str">
        <f>[31]Dezembro!$I$7</f>
        <v>N</v>
      </c>
      <c r="E35" s="136" t="str">
        <f>[31]Dezembro!$I$8</f>
        <v>N</v>
      </c>
      <c r="F35" s="136" t="str">
        <f>[31]Dezembro!$I$9</f>
        <v>N</v>
      </c>
      <c r="G35" s="136" t="str">
        <f>[31]Dezembro!$I$10</f>
        <v>N</v>
      </c>
      <c r="H35" s="136" t="str">
        <f>[31]Dezembro!$I$11</f>
        <v>N</v>
      </c>
      <c r="I35" s="136" t="str">
        <f>[31]Dezembro!$I$12</f>
        <v>N</v>
      </c>
      <c r="J35" s="136" t="str">
        <f>[31]Dezembro!$I$13</f>
        <v>N</v>
      </c>
      <c r="K35" s="136" t="str">
        <f>[31]Dezembro!$I$14</f>
        <v>N</v>
      </c>
      <c r="L35" s="136" t="str">
        <f>[31]Dezembro!$I$15</f>
        <v>N</v>
      </c>
      <c r="M35" s="136" t="str">
        <f>[31]Dezembro!$I$16</f>
        <v>N</v>
      </c>
      <c r="N35" s="136" t="str">
        <f>[31]Dezembro!$I$17</f>
        <v>NO</v>
      </c>
      <c r="O35" s="136" t="str">
        <f>[31]Dezembro!$I$18</f>
        <v>N</v>
      </c>
      <c r="P35" s="136" t="str">
        <f>[31]Dezembro!$I$19</f>
        <v>N</v>
      </c>
      <c r="Q35" s="136" t="str">
        <f>[31]Dezembro!$I$20</f>
        <v>N</v>
      </c>
      <c r="R35" s="136" t="str">
        <f>[31]Dezembro!$I$21</f>
        <v>N</v>
      </c>
      <c r="S35" s="136" t="str">
        <f>[31]Dezembro!$I$22</f>
        <v>N</v>
      </c>
      <c r="T35" s="131" t="str">
        <f>[31]Dezembro!$I$23</f>
        <v>N</v>
      </c>
      <c r="U35" s="131" t="str">
        <f>[31]Dezembro!$I$24</f>
        <v>N</v>
      </c>
      <c r="V35" s="131" t="str">
        <f>[31]Dezembro!$I$25</f>
        <v>N</v>
      </c>
      <c r="W35" s="131" t="str">
        <f>[31]Dezembro!$I$26</f>
        <v>N</v>
      </c>
      <c r="X35" s="131" t="str">
        <f>[31]Dezembro!$I$27</f>
        <v>N</v>
      </c>
      <c r="Y35" s="131" t="str">
        <f>[31]Dezembro!$I$28</f>
        <v>N</v>
      </c>
      <c r="Z35" s="131" t="str">
        <f>[31]Dezembro!$I$29</f>
        <v>N</v>
      </c>
      <c r="AA35" s="131" t="str">
        <f>[31]Dezembro!$I$30</f>
        <v>N</v>
      </c>
      <c r="AB35" s="131" t="str">
        <f>[31]Dezembro!$I$31</f>
        <v>N</v>
      </c>
      <c r="AC35" s="131" t="str">
        <f>[31]Dezembro!$I$32</f>
        <v>N</v>
      </c>
      <c r="AD35" s="131" t="str">
        <f>[31]Dezembro!$I$33</f>
        <v>N</v>
      </c>
      <c r="AE35" s="131" t="str">
        <f>[31]Dezembro!$I$34</f>
        <v>N</v>
      </c>
      <c r="AF35" s="131" t="str">
        <f>[31]Dezembro!$I$35</f>
        <v>N</v>
      </c>
      <c r="AG35" s="140" t="str">
        <f>[31]Dezembro!$I$36</f>
        <v>N</v>
      </c>
      <c r="AK35" t="s">
        <v>47</v>
      </c>
    </row>
    <row r="36" spans="1:39" x14ac:dyDescent="0.2">
      <c r="A36" s="98" t="s">
        <v>144</v>
      </c>
      <c r="B36" s="136" t="str">
        <f>[32]Dezembro!$I$5</f>
        <v>*</v>
      </c>
      <c r="C36" s="136" t="str">
        <f>[32]Dezembro!$I$6</f>
        <v>*</v>
      </c>
      <c r="D36" s="136" t="str">
        <f>[32]Dezembro!$I$7</f>
        <v>*</v>
      </c>
      <c r="E36" s="136" t="str">
        <f>[32]Dezembro!$I$8</f>
        <v>*</v>
      </c>
      <c r="F36" s="136" t="str">
        <f>[32]Dezembro!$I$9</f>
        <v>*</v>
      </c>
      <c r="G36" s="136" t="str">
        <f>[32]Dezembro!$I$10</f>
        <v>*</v>
      </c>
      <c r="H36" s="136" t="str">
        <f>[32]Dezembro!$I$11</f>
        <v>*</v>
      </c>
      <c r="I36" s="136" t="str">
        <f>[32]Dezembro!$I$12</f>
        <v>*</v>
      </c>
      <c r="J36" s="136" t="str">
        <f>[32]Dezembro!$I$13</f>
        <v>*</v>
      </c>
      <c r="K36" s="136" t="str">
        <f>[32]Dezembro!$I$14</f>
        <v>*</v>
      </c>
      <c r="L36" s="136" t="str">
        <f>[32]Dezembro!$I$15</f>
        <v>*</v>
      </c>
      <c r="M36" s="136" t="str">
        <f>[32]Dezembro!$I$16</f>
        <v>*</v>
      </c>
      <c r="N36" s="136" t="str">
        <f>[32]Dezembro!$I$17</f>
        <v>*</v>
      </c>
      <c r="O36" s="136" t="str">
        <f>[32]Dezembro!$I$18</f>
        <v>*</v>
      </c>
      <c r="P36" s="136" t="str">
        <f>[32]Dezembro!$I$19</f>
        <v>*</v>
      </c>
      <c r="Q36" s="131" t="str">
        <f>[32]Dezembro!$I$20</f>
        <v>*</v>
      </c>
      <c r="R36" s="131" t="str">
        <f>[32]Dezembro!$I$21</f>
        <v>*</v>
      </c>
      <c r="S36" s="131" t="str">
        <f>[32]Dezembro!$I$22</f>
        <v>*</v>
      </c>
      <c r="T36" s="131" t="str">
        <f>[32]Dezembro!$I$23</f>
        <v>*</v>
      </c>
      <c r="U36" s="131" t="str">
        <f>[32]Dezembro!$I$24</f>
        <v>*</v>
      </c>
      <c r="V36" s="131" t="str">
        <f>[32]Dezembro!$I$25</f>
        <v>*</v>
      </c>
      <c r="W36" s="131" t="str">
        <f>[32]Dezembro!$I$26</f>
        <v>*</v>
      </c>
      <c r="X36" s="131" t="str">
        <f>[32]Dezembro!$I$27</f>
        <v>*</v>
      </c>
      <c r="Y36" s="131" t="str">
        <f>[32]Dezembro!$I$28</f>
        <v>*</v>
      </c>
      <c r="Z36" s="131" t="str">
        <f>[32]Dezembro!$I$29</f>
        <v>*</v>
      </c>
      <c r="AA36" s="131" t="str">
        <f>[32]Dezembro!$I$30</f>
        <v>*</v>
      </c>
      <c r="AB36" s="131" t="str">
        <f>[32]Dezembro!$I$31</f>
        <v>*</v>
      </c>
      <c r="AC36" s="131" t="str">
        <f>[32]Dezembro!$I$32</f>
        <v>*</v>
      </c>
      <c r="AD36" s="131" t="str">
        <f>[32]Dezembro!$I$33</f>
        <v>*</v>
      </c>
      <c r="AE36" s="131" t="str">
        <f>[32]Dezembro!$I$34</f>
        <v>*</v>
      </c>
      <c r="AF36" s="131" t="str">
        <f>[32]Dezembro!$I$35</f>
        <v>*</v>
      </c>
      <c r="AG36" s="140" t="str">
        <f>[32]Dezembro!$I$36</f>
        <v>*</v>
      </c>
      <c r="AJ36" t="s">
        <v>47</v>
      </c>
      <c r="AK36" t="s">
        <v>47</v>
      </c>
    </row>
    <row r="37" spans="1:39" x14ac:dyDescent="0.2">
      <c r="A37" s="98" t="s">
        <v>14</v>
      </c>
      <c r="B37" s="136" t="str">
        <f>[33]Dezembro!$I$5</f>
        <v>*</v>
      </c>
      <c r="C37" s="136" t="str">
        <f>[33]Dezembro!$I$6</f>
        <v>*</v>
      </c>
      <c r="D37" s="136" t="str">
        <f>[33]Dezembro!$I$7</f>
        <v>*</v>
      </c>
      <c r="E37" s="136" t="str">
        <f>[33]Dezembro!$I$8</f>
        <v>*</v>
      </c>
      <c r="F37" s="136" t="str">
        <f>[33]Dezembro!$I$9</f>
        <v>*</v>
      </c>
      <c r="G37" s="136" t="str">
        <f>[33]Dezembro!$I$10</f>
        <v>*</v>
      </c>
      <c r="H37" s="136" t="str">
        <f>[33]Dezembro!$I$11</f>
        <v>*</v>
      </c>
      <c r="I37" s="136" t="str">
        <f>[33]Dezembro!$I$12</f>
        <v>*</v>
      </c>
      <c r="J37" s="136" t="str">
        <f>[33]Dezembro!$I$13</f>
        <v>*</v>
      </c>
      <c r="K37" s="136" t="str">
        <f>[33]Dezembro!$I$14</f>
        <v>*</v>
      </c>
      <c r="L37" s="136" t="str">
        <f>[33]Dezembro!$I$15</f>
        <v>*</v>
      </c>
      <c r="M37" s="136" t="str">
        <f>[33]Dezembro!$I$16</f>
        <v>*</v>
      </c>
      <c r="N37" s="136" t="str">
        <f>[33]Dezembro!$I$17</f>
        <v>*</v>
      </c>
      <c r="O37" s="136" t="str">
        <f>[33]Dezembro!$I$18</f>
        <v>*</v>
      </c>
      <c r="P37" s="136" t="str">
        <f>[33]Dezembro!$I$19</f>
        <v>*</v>
      </c>
      <c r="Q37" s="136" t="str">
        <f>[33]Dezembro!$I$20</f>
        <v>*</v>
      </c>
      <c r="R37" s="136" t="str">
        <f>[33]Dezembro!$I$21</f>
        <v>*</v>
      </c>
      <c r="S37" s="136" t="str">
        <f>[33]Dezembro!$I$22</f>
        <v>*</v>
      </c>
      <c r="T37" s="136" t="str">
        <f>[33]Dezembro!$I$23</f>
        <v>*</v>
      </c>
      <c r="U37" s="136" t="str">
        <f>[33]Dezembro!$I$24</f>
        <v>*</v>
      </c>
      <c r="V37" s="136" t="str">
        <f>[33]Dezembro!$I$25</f>
        <v>*</v>
      </c>
      <c r="W37" s="136" t="str">
        <f>[33]Dezembro!$I$26</f>
        <v>*</v>
      </c>
      <c r="X37" s="136" t="str">
        <f>[33]Dezembro!$I$27</f>
        <v>*</v>
      </c>
      <c r="Y37" s="136" t="str">
        <f>[33]Dezembro!$I$28</f>
        <v>*</v>
      </c>
      <c r="Z37" s="136" t="str">
        <f>[33]Dezembro!$I$29</f>
        <v>*</v>
      </c>
      <c r="AA37" s="136" t="str">
        <f>[33]Dezembro!$I$30</f>
        <v>*</v>
      </c>
      <c r="AB37" s="136" t="str">
        <f>[33]Dezembro!$I$31</f>
        <v>*</v>
      </c>
      <c r="AC37" s="136" t="str">
        <f>[33]Dezembro!$I$32</f>
        <v>*</v>
      </c>
      <c r="AD37" s="136" t="str">
        <f>[33]Dezembro!$I$33</f>
        <v>*</v>
      </c>
      <c r="AE37" s="136" t="str">
        <f>[33]Dezembro!$I$34</f>
        <v>*</v>
      </c>
      <c r="AF37" s="136" t="str">
        <f>[33]Dezembro!$I$35</f>
        <v>*</v>
      </c>
      <c r="AG37" s="127" t="str">
        <f>[33]Dezembro!$I$36</f>
        <v>*</v>
      </c>
      <c r="AK37" t="s">
        <v>47</v>
      </c>
    </row>
    <row r="38" spans="1:39" x14ac:dyDescent="0.2">
      <c r="A38" s="98" t="s">
        <v>174</v>
      </c>
      <c r="B38" s="11" t="str">
        <f>[34]Dezembro!$I$5</f>
        <v>N</v>
      </c>
      <c r="C38" s="11" t="str">
        <f>[34]Dezembro!$I$6</f>
        <v>N</v>
      </c>
      <c r="D38" s="11" t="str">
        <f>[34]Dezembro!$I$7</f>
        <v>N</v>
      </c>
      <c r="E38" s="11" t="str">
        <f>[34]Dezembro!$I$8</f>
        <v>N</v>
      </c>
      <c r="F38" s="11" t="str">
        <f>[34]Dezembro!$I$9</f>
        <v>N</v>
      </c>
      <c r="G38" s="11" t="str">
        <f>[34]Dezembro!$I$10</f>
        <v>N</v>
      </c>
      <c r="H38" s="11" t="str">
        <f>[34]Dezembro!$I$11</f>
        <v>N</v>
      </c>
      <c r="I38" s="11" t="str">
        <f>[34]Dezembro!$I$12</f>
        <v>N</v>
      </c>
      <c r="J38" s="11" t="str">
        <f>[34]Dezembro!$I$13</f>
        <v>N</v>
      </c>
      <c r="K38" s="11" t="str">
        <f>[34]Dezembro!$I$14</f>
        <v>N</v>
      </c>
      <c r="L38" s="11" t="str">
        <f>[34]Dezembro!$I$15</f>
        <v>N</v>
      </c>
      <c r="M38" s="11" t="str">
        <f>[34]Dezembro!$I$16</f>
        <v>N</v>
      </c>
      <c r="N38" s="11" t="str">
        <f>[34]Dezembro!$I$17</f>
        <v>N</v>
      </c>
      <c r="O38" s="11" t="str">
        <f>[34]Dezembro!$I$18</f>
        <v>N</v>
      </c>
      <c r="P38" s="11" t="str">
        <f>[34]Dezembro!$I$19</f>
        <v>N</v>
      </c>
      <c r="Q38" s="131" t="str">
        <f>[34]Dezembro!$I$20</f>
        <v>N</v>
      </c>
      <c r="R38" s="131" t="str">
        <f>[34]Dezembro!$I$21</f>
        <v>N</v>
      </c>
      <c r="S38" s="131" t="str">
        <f>[34]Dezembro!$I$22</f>
        <v>N</v>
      </c>
      <c r="T38" s="131" t="str">
        <f>[34]Dezembro!$I$23</f>
        <v>N</v>
      </c>
      <c r="U38" s="131" t="str">
        <f>[34]Dezembro!$I$24</f>
        <v>N</v>
      </c>
      <c r="V38" s="131" t="str">
        <f>[34]Dezembro!$I$25</f>
        <v>N</v>
      </c>
      <c r="W38" s="131" t="str">
        <f>[34]Dezembro!$I$26</f>
        <v>N</v>
      </c>
      <c r="X38" s="131" t="str">
        <f>[34]Dezembro!$I$27</f>
        <v>N</v>
      </c>
      <c r="Y38" s="131" t="str">
        <f>[34]Dezembro!$I$28</f>
        <v>N</v>
      </c>
      <c r="Z38" s="131" t="str">
        <f>[34]Dezembro!$I$29</f>
        <v>N</v>
      </c>
      <c r="AA38" s="131" t="str">
        <f>[34]Dezembro!$I$30</f>
        <v>N</v>
      </c>
      <c r="AB38" s="131" t="str">
        <f>[34]Dezembro!$I$31</f>
        <v>N</v>
      </c>
      <c r="AC38" s="131" t="str">
        <f>[34]Dezembro!$I$32</f>
        <v>N</v>
      </c>
      <c r="AD38" s="131" t="str">
        <f>[34]Dezembro!$I$33</f>
        <v>N</v>
      </c>
      <c r="AE38" s="131" t="str">
        <f>[34]Dezembro!$I$34</f>
        <v>N</v>
      </c>
      <c r="AF38" s="131" t="str">
        <f>[34]Dezembro!$I$35</f>
        <v>N</v>
      </c>
      <c r="AG38" s="140" t="str">
        <f>[34]Dezembro!$I$36</f>
        <v>N</v>
      </c>
      <c r="AJ38" t="s">
        <v>47</v>
      </c>
      <c r="AK38" t="s">
        <v>47</v>
      </c>
    </row>
    <row r="39" spans="1:39" x14ac:dyDescent="0.2">
      <c r="A39" s="98" t="s">
        <v>15</v>
      </c>
      <c r="B39" s="136" t="str">
        <f>[35]Dezembro!$I$5</f>
        <v>SO</v>
      </c>
      <c r="C39" s="136" t="str">
        <f>[35]Dezembro!$I$6</f>
        <v>SO</v>
      </c>
      <c r="D39" s="136" t="str">
        <f>[35]Dezembro!$I$7</f>
        <v>SO</v>
      </c>
      <c r="E39" s="136" t="str">
        <f>[35]Dezembro!$I$8</f>
        <v>SO</v>
      </c>
      <c r="F39" s="136" t="str">
        <f>[35]Dezembro!$I$9</f>
        <v>SO</v>
      </c>
      <c r="G39" s="136" t="str">
        <f>[35]Dezembro!$I$10</f>
        <v>SO</v>
      </c>
      <c r="H39" s="136" t="str">
        <f>[35]Dezembro!$I$11</f>
        <v>SO</v>
      </c>
      <c r="I39" s="136" t="str">
        <f>[35]Dezembro!$I$12</f>
        <v>SO</v>
      </c>
      <c r="J39" s="136" t="str">
        <f>[35]Dezembro!$I$13</f>
        <v>SO</v>
      </c>
      <c r="K39" s="136" t="str">
        <f>[35]Dezembro!$I$14</f>
        <v>SO</v>
      </c>
      <c r="L39" s="136" t="str">
        <f>[35]Dezembro!$I$15</f>
        <v>SO</v>
      </c>
      <c r="M39" s="136" t="str">
        <f>[35]Dezembro!$I$16</f>
        <v>SO</v>
      </c>
      <c r="N39" s="136" t="str">
        <f>[35]Dezembro!$I$17</f>
        <v>SO</v>
      </c>
      <c r="O39" s="136" t="str">
        <f>[35]Dezembro!$I$18</f>
        <v>SO</v>
      </c>
      <c r="P39" s="136" t="str">
        <f>[35]Dezembro!$I$19</f>
        <v>SO</v>
      </c>
      <c r="Q39" s="136" t="str">
        <f>[35]Dezembro!$I$20</f>
        <v>SO</v>
      </c>
      <c r="R39" s="136" t="str">
        <f>[35]Dezembro!$I$21</f>
        <v>SO</v>
      </c>
      <c r="S39" s="136" t="str">
        <f>[35]Dezembro!$I$22</f>
        <v>SO</v>
      </c>
      <c r="T39" s="136" t="str">
        <f>[35]Dezembro!$I$23</f>
        <v>SO</v>
      </c>
      <c r="U39" s="136" t="str">
        <f>[35]Dezembro!$I$24</f>
        <v>SO</v>
      </c>
      <c r="V39" s="136" t="str">
        <f>[35]Dezembro!$I$25</f>
        <v>SO</v>
      </c>
      <c r="W39" s="136" t="str">
        <f>[35]Dezembro!$I$26</f>
        <v>SO</v>
      </c>
      <c r="X39" s="136" t="str">
        <f>[35]Dezembro!$I$27</f>
        <v>SO</v>
      </c>
      <c r="Y39" s="136" t="str">
        <f>[35]Dezembro!$I$28</f>
        <v>SO</v>
      </c>
      <c r="Z39" s="136" t="str">
        <f>[35]Dezembro!$I$29</f>
        <v>SO</v>
      </c>
      <c r="AA39" s="136" t="str">
        <f>[35]Dezembro!$I$30</f>
        <v>SO</v>
      </c>
      <c r="AB39" s="136" t="str">
        <f>[35]Dezembro!$I$31</f>
        <v>SO</v>
      </c>
      <c r="AC39" s="136" t="str">
        <f>[35]Dezembro!$I$32</f>
        <v>SO</v>
      </c>
      <c r="AD39" s="136" t="str">
        <f>[35]Dezembro!$I$33</f>
        <v>SO</v>
      </c>
      <c r="AE39" s="136" t="str">
        <f>[35]Dezembro!$I$34</f>
        <v>SO</v>
      </c>
      <c r="AF39" s="136" t="str">
        <f>[35]Dezembro!$I$35</f>
        <v>SO</v>
      </c>
      <c r="AG39" s="127" t="str">
        <f>[35]Dezembro!$I$36</f>
        <v>SO</v>
      </c>
      <c r="AH39" s="12" t="s">
        <v>47</v>
      </c>
      <c r="AK39" t="s">
        <v>47</v>
      </c>
    </row>
    <row r="40" spans="1:39" x14ac:dyDescent="0.2">
      <c r="A40" s="98" t="s">
        <v>16</v>
      </c>
      <c r="B40" s="137" t="str">
        <f>[36]Dezembro!$I$5</f>
        <v>*</v>
      </c>
      <c r="C40" s="137" t="str">
        <f>[36]Dezembro!$I$6</f>
        <v>*</v>
      </c>
      <c r="D40" s="137" t="str">
        <f>[36]Dezembro!$I$7</f>
        <v>*</v>
      </c>
      <c r="E40" s="137" t="str">
        <f>[36]Dezembro!$I$8</f>
        <v>L</v>
      </c>
      <c r="F40" s="137" t="str">
        <f>[36]Dezembro!$I$9</f>
        <v>L</v>
      </c>
      <c r="G40" s="137" t="str">
        <f>[36]Dezembro!$I$10</f>
        <v>L</v>
      </c>
      <c r="H40" s="137" t="str">
        <f>[36]Dezembro!$I$11</f>
        <v>L</v>
      </c>
      <c r="I40" s="137" t="str">
        <f>[36]Dezembro!$I$12</f>
        <v>L</v>
      </c>
      <c r="J40" s="137" t="str">
        <f>[36]Dezembro!$I$13</f>
        <v>*</v>
      </c>
      <c r="K40" s="137" t="str">
        <f>[36]Dezembro!$I$14</f>
        <v>*</v>
      </c>
      <c r="L40" s="137" t="str">
        <f>[36]Dezembro!$I$15</f>
        <v>*</v>
      </c>
      <c r="M40" s="137" t="str">
        <f>[36]Dezembro!$I$16</f>
        <v>*</v>
      </c>
      <c r="N40" s="137" t="str">
        <f>[36]Dezembro!$I$17</f>
        <v>*</v>
      </c>
      <c r="O40" s="137" t="str">
        <f>[36]Dezembro!$I$18</f>
        <v>*</v>
      </c>
      <c r="P40" s="137" t="str">
        <f>[36]Dezembro!$I$19</f>
        <v>L</v>
      </c>
      <c r="Q40" s="137" t="str">
        <f>[36]Dezembro!$I$20</f>
        <v>L</v>
      </c>
      <c r="R40" s="137" t="str">
        <f>[36]Dezembro!$I$21</f>
        <v>L</v>
      </c>
      <c r="S40" s="137" t="str">
        <f>[36]Dezembro!$I$22</f>
        <v>L</v>
      </c>
      <c r="T40" s="137" t="str">
        <f>[36]Dezembro!$I$23</f>
        <v>*</v>
      </c>
      <c r="U40" s="137" t="str">
        <f>[36]Dezembro!$I$24</f>
        <v>*</v>
      </c>
      <c r="V40" s="137" t="str">
        <f>[36]Dezembro!$I$25</f>
        <v>*</v>
      </c>
      <c r="W40" s="137" t="str">
        <f>[36]Dezembro!$I$26</f>
        <v>*</v>
      </c>
      <c r="X40" s="137" t="str">
        <f>[36]Dezembro!$I$27</f>
        <v>L</v>
      </c>
      <c r="Y40" s="137" t="str">
        <f>[36]Dezembro!$I$28</f>
        <v>L</v>
      </c>
      <c r="Z40" s="137" t="str">
        <f>[36]Dezembro!$I$29</f>
        <v>L</v>
      </c>
      <c r="AA40" s="137" t="str">
        <f>[36]Dezembro!$I$30</f>
        <v>L</v>
      </c>
      <c r="AB40" s="137" t="str">
        <f>[36]Dezembro!$I$31</f>
        <v>*</v>
      </c>
      <c r="AC40" s="137" t="str">
        <f>[36]Dezembro!$I$32</f>
        <v>*</v>
      </c>
      <c r="AD40" s="137" t="str">
        <f>[36]Dezembro!$I$33</f>
        <v>*</v>
      </c>
      <c r="AE40" s="137" t="str">
        <f>[36]Dezembro!$I$34</f>
        <v>*</v>
      </c>
      <c r="AF40" s="137" t="str">
        <f>[36]Dezembro!$I$35</f>
        <v>*</v>
      </c>
      <c r="AG40" s="127" t="str">
        <f>[36]Dezembro!$I$36</f>
        <v>L</v>
      </c>
      <c r="AI40" t="s">
        <v>47</v>
      </c>
      <c r="AJ40" t="s">
        <v>47</v>
      </c>
    </row>
    <row r="41" spans="1:39" x14ac:dyDescent="0.2">
      <c r="A41" s="98" t="s">
        <v>175</v>
      </c>
      <c r="B41" s="136" t="str">
        <f>[37]Dezembro!$I$5</f>
        <v>SO</v>
      </c>
      <c r="C41" s="136" t="str">
        <f>[37]Dezembro!$I$6</f>
        <v>NE</v>
      </c>
      <c r="D41" s="136" t="str">
        <f>[37]Dezembro!$I$7</f>
        <v>N</v>
      </c>
      <c r="E41" s="136" t="str">
        <f>[37]Dezembro!$I$8</f>
        <v>NO</v>
      </c>
      <c r="F41" s="136" t="str">
        <f>[37]Dezembro!$I$9</f>
        <v>NO</v>
      </c>
      <c r="G41" s="136" t="str">
        <f>[37]Dezembro!$I$10</f>
        <v>NO</v>
      </c>
      <c r="H41" s="136" t="str">
        <f>[37]Dezembro!$I$11</f>
        <v>O</v>
      </c>
      <c r="I41" s="136" t="str">
        <f>[37]Dezembro!$I$12</f>
        <v>SE</v>
      </c>
      <c r="J41" s="136" t="str">
        <f>[37]Dezembro!$I$13</f>
        <v>S</v>
      </c>
      <c r="K41" s="136" t="str">
        <f>[37]Dezembro!$I$14</f>
        <v>NO</v>
      </c>
      <c r="L41" s="136" t="str">
        <f>[37]Dezembro!$I$15</f>
        <v>N</v>
      </c>
      <c r="M41" s="136" t="str">
        <f>[37]Dezembro!$I$16</f>
        <v>N</v>
      </c>
      <c r="N41" s="136" t="str">
        <f>[37]Dezembro!$I$17</f>
        <v>N</v>
      </c>
      <c r="O41" s="136" t="str">
        <f>[37]Dezembro!$I$18</f>
        <v>N</v>
      </c>
      <c r="P41" s="136" t="str">
        <f>[37]Dezembro!$I$19</f>
        <v>NO</v>
      </c>
      <c r="Q41" s="136" t="str">
        <f>[37]Dezembro!$I$20</f>
        <v>N</v>
      </c>
      <c r="R41" s="136" t="str">
        <f>[37]Dezembro!$I$21</f>
        <v>NE</v>
      </c>
      <c r="S41" s="136" t="str">
        <f>[37]Dezembro!$I$22</f>
        <v>N</v>
      </c>
      <c r="T41" s="131" t="str">
        <f>[37]Dezembro!$I$23</f>
        <v>NO</v>
      </c>
      <c r="U41" s="131" t="str">
        <f>[37]Dezembro!$I$24</f>
        <v>NO</v>
      </c>
      <c r="V41" s="131" t="str">
        <f>[37]Dezembro!$I$25</f>
        <v>NO</v>
      </c>
      <c r="W41" s="131" t="str">
        <f>[37]Dezembro!$I$26</f>
        <v>S</v>
      </c>
      <c r="X41" s="131" t="str">
        <f>[37]Dezembro!$I$27</f>
        <v>SE</v>
      </c>
      <c r="Y41" s="131" t="str">
        <f>[37]Dezembro!$I$28</f>
        <v>SE</v>
      </c>
      <c r="Z41" s="131" t="str">
        <f>[37]Dezembro!$I$29</f>
        <v>SE</v>
      </c>
      <c r="AA41" s="131" t="str">
        <f>[37]Dezembro!$I$30</f>
        <v>SE</v>
      </c>
      <c r="AB41" s="131" t="str">
        <f>[37]Dezembro!$I$31</f>
        <v>NO</v>
      </c>
      <c r="AC41" s="131" t="str">
        <f>[37]Dezembro!$I$32</f>
        <v>N</v>
      </c>
      <c r="AD41" s="131" t="str">
        <f>[37]Dezembro!$I$33</f>
        <v>NO</v>
      </c>
      <c r="AE41" s="131" t="str">
        <f>[37]Dezembro!$I$34</f>
        <v>NO</v>
      </c>
      <c r="AF41" s="131" t="str">
        <f>[37]Dezembro!$I$35</f>
        <v>NO</v>
      </c>
      <c r="AG41" s="140" t="str">
        <f>[37]Dezembro!$I$36</f>
        <v>NO</v>
      </c>
      <c r="AJ41" t="s">
        <v>47</v>
      </c>
    </row>
    <row r="42" spans="1:39" x14ac:dyDescent="0.2">
      <c r="A42" s="98" t="s">
        <v>17</v>
      </c>
      <c r="B42" s="136" t="str">
        <f>[38]Dezembro!$I$5</f>
        <v>SO</v>
      </c>
      <c r="C42" s="136" t="str">
        <f>[38]Dezembro!$I$6</f>
        <v>SO</v>
      </c>
      <c r="D42" s="136" t="str">
        <f>[38]Dezembro!$I$7</f>
        <v>SO</v>
      </c>
      <c r="E42" s="136" t="str">
        <f>[38]Dezembro!$I$8</f>
        <v>SO</v>
      </c>
      <c r="F42" s="136" t="str">
        <f>[38]Dezembro!$I$9</f>
        <v>SO</v>
      </c>
      <c r="G42" s="136" t="str">
        <f>[38]Dezembro!$I$10</f>
        <v>SO</v>
      </c>
      <c r="H42" s="136" t="str">
        <f>[38]Dezembro!$I$11</f>
        <v>SO</v>
      </c>
      <c r="I42" s="136" t="str">
        <f>[38]Dezembro!$I$12</f>
        <v>SO</v>
      </c>
      <c r="J42" s="136" t="str">
        <f>[38]Dezembro!$I$13</f>
        <v>SO</v>
      </c>
      <c r="K42" s="136" t="str">
        <f>[38]Dezembro!$I$14</f>
        <v>SO</v>
      </c>
      <c r="L42" s="136" t="str">
        <f>[38]Dezembro!$I$15</f>
        <v>SO</v>
      </c>
      <c r="M42" s="136" t="str">
        <f>[38]Dezembro!$I$16</f>
        <v>SO</v>
      </c>
      <c r="N42" s="136" t="str">
        <f>[38]Dezembro!$I$17</f>
        <v>SO</v>
      </c>
      <c r="O42" s="136" t="str">
        <f>[38]Dezembro!$I$18</f>
        <v>SO</v>
      </c>
      <c r="P42" s="136" t="str">
        <f>[38]Dezembro!$I$19</f>
        <v>SO</v>
      </c>
      <c r="Q42" s="136" t="str">
        <f>[38]Dezembro!$I$20</f>
        <v>SO</v>
      </c>
      <c r="R42" s="136" t="str">
        <f>[38]Dezembro!$I$21</f>
        <v>SO</v>
      </c>
      <c r="S42" s="136" t="str">
        <f>[38]Dezembro!$I$22</f>
        <v>SO</v>
      </c>
      <c r="T42" s="136" t="str">
        <f>[38]Dezembro!$I$23</f>
        <v>SO</v>
      </c>
      <c r="U42" s="136" t="str">
        <f>[38]Dezembro!$I$24</f>
        <v>SO</v>
      </c>
      <c r="V42" s="136" t="str">
        <f>[38]Dezembro!$I$25</f>
        <v>SO</v>
      </c>
      <c r="W42" s="136" t="str">
        <f>[38]Dezembro!$I$26</f>
        <v>SO</v>
      </c>
      <c r="X42" s="136" t="str">
        <f>[38]Dezembro!$I$27</f>
        <v>SO</v>
      </c>
      <c r="Y42" s="136" t="str">
        <f>[38]Dezembro!$I$28</f>
        <v>SO</v>
      </c>
      <c r="Z42" s="136" t="str">
        <f>[38]Dezembro!$I$29</f>
        <v>SO</v>
      </c>
      <c r="AA42" s="136" t="str">
        <f>[38]Dezembro!$I$30</f>
        <v>SO</v>
      </c>
      <c r="AB42" s="136" t="str">
        <f>[38]Dezembro!$I$31</f>
        <v>SO</v>
      </c>
      <c r="AC42" s="136" t="str">
        <f>[38]Dezembro!$I$32</f>
        <v>SO</v>
      </c>
      <c r="AD42" s="136" t="str">
        <f>[38]Dezembro!$I$33</f>
        <v>SO</v>
      </c>
      <c r="AE42" s="136" t="str">
        <f>[38]Dezembro!$I$34</f>
        <v>SO</v>
      </c>
      <c r="AF42" s="136" t="str">
        <f>[38]Dezembro!$I$35</f>
        <v>SO</v>
      </c>
      <c r="AG42" s="127" t="str">
        <f>[38]Dezembro!$I$36</f>
        <v>SO</v>
      </c>
    </row>
    <row r="43" spans="1:39" x14ac:dyDescent="0.2">
      <c r="A43" s="98" t="s">
        <v>157</v>
      </c>
      <c r="B43" s="11" t="str">
        <f>[39]Dezembro!$I$5</f>
        <v>SE</v>
      </c>
      <c r="C43" s="11" t="str">
        <f>[39]Dezembro!$I$6</f>
        <v>L</v>
      </c>
      <c r="D43" s="11" t="str">
        <f>[39]Dezembro!$I$7</f>
        <v>N</v>
      </c>
      <c r="E43" s="11" t="str">
        <f>[39]Dezembro!$I$8</f>
        <v>N</v>
      </c>
      <c r="F43" s="11" t="str">
        <f>[39]Dezembro!$I$9</f>
        <v>NO</v>
      </c>
      <c r="G43" s="11" t="str">
        <f>[39]Dezembro!$I$10</f>
        <v>L</v>
      </c>
      <c r="H43" s="11" t="str">
        <f>[39]Dezembro!$I$11</f>
        <v>SO</v>
      </c>
      <c r="I43" s="11" t="str">
        <f>[39]Dezembro!$I$12</f>
        <v>SO</v>
      </c>
      <c r="J43" s="11" t="str">
        <f>[39]Dezembro!$I$13</f>
        <v>SE</v>
      </c>
      <c r="K43" s="11" t="str">
        <f>[39]Dezembro!$I$14</f>
        <v>L</v>
      </c>
      <c r="L43" s="11" t="str">
        <f>[39]Dezembro!$I$15</f>
        <v>NE</v>
      </c>
      <c r="M43" s="11" t="str">
        <f>[39]Dezembro!$I$16</f>
        <v>NE</v>
      </c>
      <c r="N43" s="11" t="str">
        <f>[39]Dezembro!$I$17</f>
        <v>NE</v>
      </c>
      <c r="O43" s="11" t="str">
        <f>[39]Dezembro!$I$18</f>
        <v>NE</v>
      </c>
      <c r="P43" s="11" t="str">
        <f>[39]Dezembro!$I$19</f>
        <v>N</v>
      </c>
      <c r="Q43" s="11" t="str">
        <f>[39]Dezembro!$I$20</f>
        <v>NO</v>
      </c>
      <c r="R43" s="11" t="str">
        <f>[39]Dezembro!$I$21</f>
        <v>NE</v>
      </c>
      <c r="S43" s="11" t="str">
        <f>[39]Dezembro!$I$22</f>
        <v>NE</v>
      </c>
      <c r="T43" s="131" t="str">
        <f>[39]Dezembro!$I$23</f>
        <v>L</v>
      </c>
      <c r="U43" s="131" t="str">
        <f>[39]Dezembro!$I$24</f>
        <v>NE</v>
      </c>
      <c r="V43" s="131" t="str">
        <f>[39]Dezembro!$I$25</f>
        <v>S</v>
      </c>
      <c r="W43" s="131" t="str">
        <f>[39]Dezembro!$I$26</f>
        <v>O</v>
      </c>
      <c r="X43" s="131" t="str">
        <f>[39]Dezembro!$I$27</f>
        <v>SE</v>
      </c>
      <c r="Y43" s="131" t="str">
        <f>[39]Dezembro!$I$28</f>
        <v>SE</v>
      </c>
      <c r="Z43" s="131" t="str">
        <f>[39]Dezembro!$I$29</f>
        <v>SE</v>
      </c>
      <c r="AA43" s="131" t="str">
        <f>[39]Dezembro!$I$30</f>
        <v>SE</v>
      </c>
      <c r="AB43" s="131" t="str">
        <f>[39]Dezembro!$I$31</f>
        <v>SE</v>
      </c>
      <c r="AC43" s="131" t="str">
        <f>[39]Dezembro!$I$32</f>
        <v>N</v>
      </c>
      <c r="AD43" s="131" t="str">
        <f>[39]Dezembro!$I$33</f>
        <v>NO</v>
      </c>
      <c r="AE43" s="131" t="str">
        <f>[39]Dezembro!$I$34</f>
        <v>NE</v>
      </c>
      <c r="AF43" s="131" t="str">
        <f>[39]Dezembro!$I$35</f>
        <v>NO</v>
      </c>
      <c r="AG43" s="140" t="str">
        <f>[39]Dezembro!$I$36</f>
        <v>NE</v>
      </c>
      <c r="AJ43" t="s">
        <v>47</v>
      </c>
      <c r="AK43" t="s">
        <v>47</v>
      </c>
      <c r="AL43" t="s">
        <v>47</v>
      </c>
    </row>
    <row r="44" spans="1:39" x14ac:dyDescent="0.2">
      <c r="A44" s="98" t="s">
        <v>18</v>
      </c>
      <c r="B44" s="136" t="str">
        <f>[40]Dezembro!$I$5</f>
        <v>S</v>
      </c>
      <c r="C44" s="136" t="str">
        <f>[40]Dezembro!$I$6</f>
        <v>L</v>
      </c>
      <c r="D44" s="136" t="str">
        <f>[40]Dezembro!$I$7</f>
        <v>O</v>
      </c>
      <c r="E44" s="136" t="str">
        <f>[40]Dezembro!$I$8</f>
        <v>L</v>
      </c>
      <c r="F44" s="136" t="str">
        <f>[40]Dezembro!$I$9</f>
        <v>SO</v>
      </c>
      <c r="G44" s="136" t="str">
        <f>[40]Dezembro!$I$10</f>
        <v>O</v>
      </c>
      <c r="H44" s="136" t="str">
        <f>[40]Dezembro!$I$11</f>
        <v>O</v>
      </c>
      <c r="I44" s="136" t="str">
        <f>[40]Dezembro!$I$12</f>
        <v>L</v>
      </c>
      <c r="J44" s="136" t="str">
        <f>[40]Dezembro!$I$13</f>
        <v>S</v>
      </c>
      <c r="K44" s="136" t="str">
        <f>[40]Dezembro!$I$14</f>
        <v>O</v>
      </c>
      <c r="L44" s="136" t="str">
        <f>[40]Dezembro!$I$15</f>
        <v>N</v>
      </c>
      <c r="M44" s="136" t="str">
        <f>[40]Dezembro!$I$16</f>
        <v>N</v>
      </c>
      <c r="N44" s="136" t="str">
        <f>[40]Dezembro!$I$17</f>
        <v>NO</v>
      </c>
      <c r="O44" s="136" t="str">
        <f>[40]Dezembro!$I$18</f>
        <v>N</v>
      </c>
      <c r="P44" s="136" t="str">
        <f>[40]Dezembro!$I$19</f>
        <v>N</v>
      </c>
      <c r="Q44" s="136" t="str">
        <f>[40]Dezembro!$I$20</f>
        <v>N</v>
      </c>
      <c r="R44" s="136" t="str">
        <f>[40]Dezembro!$I$21</f>
        <v>N</v>
      </c>
      <c r="S44" s="136" t="str">
        <f>[40]Dezembro!$I$22</f>
        <v>N</v>
      </c>
      <c r="T44" s="136" t="str">
        <f>[40]Dezembro!$I$23</f>
        <v>N</v>
      </c>
      <c r="U44" s="136" t="str">
        <f>[40]Dezembro!$I$24</f>
        <v>N</v>
      </c>
      <c r="V44" s="136" t="str">
        <f>[40]Dezembro!$I$25</f>
        <v>N</v>
      </c>
      <c r="W44" s="136" t="str">
        <f>[40]Dezembro!$I$26</f>
        <v>N</v>
      </c>
      <c r="X44" s="136" t="str">
        <f>[40]Dezembro!$I$27</f>
        <v>*</v>
      </c>
      <c r="Y44" s="136" t="str">
        <f>[40]Dezembro!$I$28</f>
        <v>*</v>
      </c>
      <c r="Z44" s="136" t="str">
        <f>[40]Dezembro!$I$29</f>
        <v>N</v>
      </c>
      <c r="AA44" s="136" t="str">
        <f>[40]Dezembro!$I$30</f>
        <v>N</v>
      </c>
      <c r="AB44" s="136" t="str">
        <f>[40]Dezembro!$I$31</f>
        <v>N</v>
      </c>
      <c r="AC44" s="136" t="str">
        <f>[40]Dezembro!$I$32</f>
        <v>N</v>
      </c>
      <c r="AD44" s="136" t="str">
        <f>[40]Dezembro!$I$33</f>
        <v>NE</v>
      </c>
      <c r="AE44" s="136" t="str">
        <f>[40]Dezembro!$I$34</f>
        <v>N</v>
      </c>
      <c r="AF44" s="136" t="str">
        <f>[40]Dezembro!$I$35</f>
        <v>O</v>
      </c>
      <c r="AG44" s="127" t="str">
        <f>[40]Dezembro!$I$36</f>
        <v>N</v>
      </c>
      <c r="AJ44" t="s">
        <v>47</v>
      </c>
      <c r="AK44" t="s">
        <v>47</v>
      </c>
      <c r="AL44" t="s">
        <v>47</v>
      </c>
    </row>
    <row r="45" spans="1:39" x14ac:dyDescent="0.2">
      <c r="A45" s="98" t="s">
        <v>162</v>
      </c>
      <c r="B45" s="136" t="str">
        <f>[41]Dezembro!$I$5</f>
        <v>*</v>
      </c>
      <c r="C45" s="136" t="str">
        <f>[41]Dezembro!$I$6</f>
        <v>*</v>
      </c>
      <c r="D45" s="136" t="str">
        <f>[41]Dezembro!$I$7</f>
        <v>*</v>
      </c>
      <c r="E45" s="136" t="str">
        <f>[41]Dezembro!$I$8</f>
        <v>*</v>
      </c>
      <c r="F45" s="136" t="str">
        <f>[41]Dezembro!$I$9</f>
        <v>*</v>
      </c>
      <c r="G45" s="136" t="str">
        <f>[41]Dezembro!$I$10</f>
        <v>*</v>
      </c>
      <c r="H45" s="136" t="str">
        <f>[41]Dezembro!$I$11</f>
        <v>*</v>
      </c>
      <c r="I45" s="136" t="str">
        <f>[41]Dezembro!$I$12</f>
        <v>*</v>
      </c>
      <c r="J45" s="136" t="str">
        <f>[41]Dezembro!$I$13</f>
        <v>*</v>
      </c>
      <c r="K45" s="136" t="str">
        <f>[41]Dezembro!$I$14</f>
        <v>*</v>
      </c>
      <c r="L45" s="136" t="str">
        <f>[41]Dezembro!$I$15</f>
        <v>*</v>
      </c>
      <c r="M45" s="136" t="str">
        <f>[41]Dezembro!$I$16</f>
        <v>*</v>
      </c>
      <c r="N45" s="136" t="str">
        <f>[41]Dezembro!$I$17</f>
        <v>*</v>
      </c>
      <c r="O45" s="136" t="str">
        <f>[41]Dezembro!$I$18</f>
        <v>*</v>
      </c>
      <c r="P45" s="136" t="str">
        <f>[41]Dezembro!$I$19</f>
        <v>*</v>
      </c>
      <c r="Q45" s="136" t="str">
        <f>[41]Dezembro!$I$20</f>
        <v>*</v>
      </c>
      <c r="R45" s="136" t="str">
        <f>[41]Dezembro!$I$21</f>
        <v>*</v>
      </c>
      <c r="S45" s="136" t="str">
        <f>[41]Dezembro!$I$22</f>
        <v>*</v>
      </c>
      <c r="T45" s="131" t="str">
        <f>[41]Dezembro!$I$23</f>
        <v>*</v>
      </c>
      <c r="U45" s="131" t="str">
        <f>[41]Dezembro!$I$24</f>
        <v>*</v>
      </c>
      <c r="V45" s="131" t="str">
        <f>[41]Dezembro!$I$25</f>
        <v>*</v>
      </c>
      <c r="W45" s="131" t="str">
        <f>[41]Dezembro!$I$26</f>
        <v>*</v>
      </c>
      <c r="X45" s="131" t="str">
        <f>[41]Dezembro!$I$27</f>
        <v>*</v>
      </c>
      <c r="Y45" s="131" t="str">
        <f>[41]Dezembro!$I$28</f>
        <v>*</v>
      </c>
      <c r="Z45" s="131" t="str">
        <f>[41]Dezembro!$I$29</f>
        <v>*</v>
      </c>
      <c r="AA45" s="131" t="str">
        <f>[41]Dezembro!$I$30</f>
        <v>*</v>
      </c>
      <c r="AB45" s="131" t="str">
        <f>[41]Dezembro!$I$31</f>
        <v>*</v>
      </c>
      <c r="AC45" s="131" t="str">
        <f>[41]Dezembro!$I$32</f>
        <v>*</v>
      </c>
      <c r="AD45" s="131" t="str">
        <f>[41]Dezembro!$I$33</f>
        <v>*</v>
      </c>
      <c r="AE45" s="131" t="str">
        <f>[41]Dezembro!$I$34</f>
        <v>*</v>
      </c>
      <c r="AF45" s="131" t="str">
        <f>[41]Dezembro!$I$35</f>
        <v>*</v>
      </c>
      <c r="AG45" s="140" t="str">
        <f>[41]Dezembro!$I$36</f>
        <v>*</v>
      </c>
      <c r="AI45" t="s">
        <v>47</v>
      </c>
      <c r="AJ45" t="s">
        <v>47</v>
      </c>
      <c r="AK45" t="s">
        <v>47</v>
      </c>
      <c r="AL45" t="s">
        <v>229</v>
      </c>
    </row>
    <row r="46" spans="1:39" x14ac:dyDescent="0.2">
      <c r="A46" s="98" t="s">
        <v>19</v>
      </c>
      <c r="B46" s="136" t="str">
        <f>[42]Dezembro!$I$5</f>
        <v>N</v>
      </c>
      <c r="C46" s="136" t="str">
        <f>[42]Dezembro!$I$6</f>
        <v>N</v>
      </c>
      <c r="D46" s="136" t="str">
        <f>[42]Dezembro!$I$7</f>
        <v>N</v>
      </c>
      <c r="E46" s="136" t="str">
        <f>[42]Dezembro!$I$8</f>
        <v>N</v>
      </c>
      <c r="F46" s="136" t="str">
        <f>[42]Dezembro!$I$9</f>
        <v>N</v>
      </c>
      <c r="G46" s="136" t="str">
        <f>[42]Dezembro!$I$10</f>
        <v>N</v>
      </c>
      <c r="H46" s="136" t="str">
        <f>[42]Dezembro!$I$11</f>
        <v>N</v>
      </c>
      <c r="I46" s="136" t="str">
        <f>[42]Dezembro!$I$12</f>
        <v>N</v>
      </c>
      <c r="J46" s="136" t="str">
        <f>[42]Dezembro!$I$13</f>
        <v>N</v>
      </c>
      <c r="K46" s="136" t="str">
        <f>[42]Dezembro!$I$14</f>
        <v>N</v>
      </c>
      <c r="L46" s="136" t="str">
        <f>[42]Dezembro!$I$15</f>
        <v>N</v>
      </c>
      <c r="M46" s="136" t="str">
        <f>[42]Dezembro!$I$16</f>
        <v>N</v>
      </c>
      <c r="N46" s="136" t="str">
        <f>[42]Dezembro!$I$17</f>
        <v>N</v>
      </c>
      <c r="O46" s="136" t="str">
        <f>[42]Dezembro!$I$18</f>
        <v>N</v>
      </c>
      <c r="P46" s="136" t="str">
        <f>[42]Dezembro!$I$19</f>
        <v>N</v>
      </c>
      <c r="Q46" s="136" t="str">
        <f>[42]Dezembro!$I$20</f>
        <v>N</v>
      </c>
      <c r="R46" s="136" t="str">
        <f>[42]Dezembro!$I$21</f>
        <v>N</v>
      </c>
      <c r="S46" s="136" t="str">
        <f>[42]Dezembro!$I$22</f>
        <v>N</v>
      </c>
      <c r="T46" s="136" t="str">
        <f>[42]Dezembro!$I$23</f>
        <v>N</v>
      </c>
      <c r="U46" s="136" t="str">
        <f>[42]Dezembro!$I$24</f>
        <v>N</v>
      </c>
      <c r="V46" s="136" t="str">
        <f>[42]Dezembro!$I$25</f>
        <v>N</v>
      </c>
      <c r="W46" s="136" t="str">
        <f>[42]Dezembro!$I$26</f>
        <v>N</v>
      </c>
      <c r="X46" s="136" t="str">
        <f>[42]Dezembro!$I$27</f>
        <v>N</v>
      </c>
      <c r="Y46" s="136" t="str">
        <f>[42]Dezembro!$I$28</f>
        <v>N</v>
      </c>
      <c r="Z46" s="136" t="str">
        <f>[42]Dezembro!$I$29</f>
        <v>N</v>
      </c>
      <c r="AA46" s="136" t="str">
        <f>[42]Dezembro!$I$30</f>
        <v>N</v>
      </c>
      <c r="AB46" s="136" t="str">
        <f>[42]Dezembro!$I$31</f>
        <v>N</v>
      </c>
      <c r="AC46" s="136" t="str">
        <f>[42]Dezembro!$I$32</f>
        <v>N</v>
      </c>
      <c r="AD46" s="136" t="str">
        <f>[42]Dezembro!$I$33</f>
        <v>N</v>
      </c>
      <c r="AE46" s="136" t="str">
        <f>[42]Dezembro!$I$34</f>
        <v>N</v>
      </c>
      <c r="AF46" s="136" t="str">
        <f>[42]Dezembro!$I$35</f>
        <v>N</v>
      </c>
      <c r="AG46" s="127" t="str">
        <f>[42]Dezembro!$I$36</f>
        <v>N</v>
      </c>
      <c r="AH46" s="12" t="s">
        <v>47</v>
      </c>
      <c r="AJ46" t="s">
        <v>47</v>
      </c>
    </row>
    <row r="47" spans="1:39" x14ac:dyDescent="0.2">
      <c r="A47" s="98" t="s">
        <v>31</v>
      </c>
      <c r="B47" s="136" t="str">
        <f>[43]Dezembro!$I$5</f>
        <v>SE</v>
      </c>
      <c r="C47" s="136" t="str">
        <f>[43]Dezembro!$I$6</f>
        <v>NO</v>
      </c>
      <c r="D47" s="136" t="str">
        <f>[43]Dezembro!$I$7</f>
        <v>NO</v>
      </c>
      <c r="E47" s="136" t="str">
        <f>[43]Dezembro!$I$8</f>
        <v>N</v>
      </c>
      <c r="F47" s="136" t="str">
        <f>[43]Dezembro!$I$9</f>
        <v>NO</v>
      </c>
      <c r="G47" s="136" t="str">
        <f>[43]Dezembro!$I$10</f>
        <v>NO</v>
      </c>
      <c r="H47" s="136" t="str">
        <f>[43]Dezembro!$I$11</f>
        <v>SE</v>
      </c>
      <c r="I47" s="136" t="str">
        <f>[43]Dezembro!$I$12</f>
        <v>SE</v>
      </c>
      <c r="J47" s="136" t="str">
        <f>[43]Dezembro!$I$13</f>
        <v>SE</v>
      </c>
      <c r="K47" s="136" t="str">
        <f>[43]Dezembro!$I$14</f>
        <v>SE</v>
      </c>
      <c r="L47" s="136" t="str">
        <f>[43]Dezembro!$I$15</f>
        <v>NO</v>
      </c>
      <c r="M47" s="136" t="str">
        <f>[43]Dezembro!$I$16</f>
        <v>NO</v>
      </c>
      <c r="N47" s="136" t="str">
        <f>[43]Dezembro!$I$17</f>
        <v>NO</v>
      </c>
      <c r="O47" s="136" t="str">
        <f>[43]Dezembro!$I$18</f>
        <v>NO</v>
      </c>
      <c r="P47" s="136" t="str">
        <f>[43]Dezembro!$I$19</f>
        <v>NO</v>
      </c>
      <c r="Q47" s="136" t="str">
        <f>[43]Dezembro!$I$20</f>
        <v>NO</v>
      </c>
      <c r="R47" s="136" t="str">
        <f>[43]Dezembro!$I$21</f>
        <v>SE</v>
      </c>
      <c r="S47" s="136" t="str">
        <f>[43]Dezembro!$I$22</f>
        <v>NO</v>
      </c>
      <c r="T47" s="136" t="str">
        <f>[43]Dezembro!$I$23</f>
        <v>NO</v>
      </c>
      <c r="U47" s="136" t="str">
        <f>[43]Dezembro!$I$24</f>
        <v>NO</v>
      </c>
      <c r="V47" s="136" t="str">
        <f>[43]Dezembro!$I$25</f>
        <v>L</v>
      </c>
      <c r="W47" s="136" t="str">
        <f>[43]Dezembro!$I$26</f>
        <v>S</v>
      </c>
      <c r="X47" s="136" t="str">
        <f>[43]Dezembro!$I$27</f>
        <v>SE</v>
      </c>
      <c r="Y47" s="136" t="str">
        <f>[43]Dezembro!$I$28</f>
        <v>SE</v>
      </c>
      <c r="Z47" s="136" t="str">
        <f>[43]Dezembro!$I$29</f>
        <v>SE</v>
      </c>
      <c r="AA47" s="136" t="str">
        <f>[43]Dezembro!$I$30</f>
        <v>SE</v>
      </c>
      <c r="AB47" s="136" t="str">
        <f>[43]Dezembro!$I$31</f>
        <v>SE</v>
      </c>
      <c r="AC47" s="136" t="str">
        <f>[43]Dezembro!$I$32</f>
        <v>N</v>
      </c>
      <c r="AD47" s="136" t="str">
        <f>[43]Dezembro!$I$33</f>
        <v>NO</v>
      </c>
      <c r="AE47" s="136" t="str">
        <f>[43]Dezembro!$I$34</f>
        <v>NO</v>
      </c>
      <c r="AF47" s="136" t="str">
        <f>[43]Dezembro!$I$35</f>
        <v>NO</v>
      </c>
      <c r="AG47" s="127" t="str">
        <f>[43]Dezembro!$I$36</f>
        <v>NO</v>
      </c>
      <c r="AI47" t="s">
        <v>47</v>
      </c>
      <c r="AK47" t="s">
        <v>47</v>
      </c>
      <c r="AL47" t="s">
        <v>47</v>
      </c>
    </row>
    <row r="48" spans="1:39" x14ac:dyDescent="0.2">
      <c r="A48" s="98" t="s">
        <v>44</v>
      </c>
      <c r="B48" s="136" t="str">
        <f>[44]Dezembro!$I$5</f>
        <v>*</v>
      </c>
      <c r="C48" s="136" t="str">
        <f>[44]Dezembro!$I$6</f>
        <v>*</v>
      </c>
      <c r="D48" s="136" t="str">
        <f>[44]Dezembro!$I$7</f>
        <v>*</v>
      </c>
      <c r="E48" s="136" t="str">
        <f>[44]Dezembro!$I$8</f>
        <v>*</v>
      </c>
      <c r="F48" s="136" t="str">
        <f>[44]Dezembro!$I$9</f>
        <v>*</v>
      </c>
      <c r="G48" s="136" t="str">
        <f>[44]Dezembro!$I$10</f>
        <v>*</v>
      </c>
      <c r="H48" s="136" t="str">
        <f>[44]Dezembro!$I$11</f>
        <v>*</v>
      </c>
      <c r="I48" s="136" t="str">
        <f>[44]Dezembro!$I$12</f>
        <v>*</v>
      </c>
      <c r="J48" s="136" t="str">
        <f>[44]Dezembro!$I$13</f>
        <v>*</v>
      </c>
      <c r="K48" s="136" t="str">
        <f>[44]Dezembro!$I$14</f>
        <v>*</v>
      </c>
      <c r="L48" s="136" t="str">
        <f>[44]Dezembro!$I$15</f>
        <v>*</v>
      </c>
      <c r="M48" s="136" t="str">
        <f>[44]Dezembro!$I$16</f>
        <v>*</v>
      </c>
      <c r="N48" s="136" t="str">
        <f>[44]Dezembro!$I$17</f>
        <v>*</v>
      </c>
      <c r="O48" s="136" t="str">
        <f>[44]Dezembro!$I$18</f>
        <v>*</v>
      </c>
      <c r="P48" s="136" t="str">
        <f>[44]Dezembro!$I$19</f>
        <v>*</v>
      </c>
      <c r="Q48" s="136" t="str">
        <f>[44]Dezembro!$I$20</f>
        <v>*</v>
      </c>
      <c r="R48" s="136" t="str">
        <f>[44]Dezembro!$I$21</f>
        <v>*</v>
      </c>
      <c r="S48" s="136" t="str">
        <f>[44]Dezembro!$I$22</f>
        <v>*</v>
      </c>
      <c r="T48" s="136" t="str">
        <f>[44]Dezembro!$I$23</f>
        <v>*</v>
      </c>
      <c r="U48" s="136" t="str">
        <f>[44]Dezembro!$I$24</f>
        <v>*</v>
      </c>
      <c r="V48" s="136" t="str">
        <f>[44]Dezembro!$I$25</f>
        <v>*</v>
      </c>
      <c r="W48" s="136" t="str">
        <f>[44]Dezembro!$I$26</f>
        <v>*</v>
      </c>
      <c r="X48" s="136" t="str">
        <f>[44]Dezembro!$I$27</f>
        <v>*</v>
      </c>
      <c r="Y48" s="136" t="str">
        <f>[44]Dezembro!$I$28</f>
        <v>*</v>
      </c>
      <c r="Z48" s="136" t="str">
        <f>[44]Dezembro!$I$29</f>
        <v>*</v>
      </c>
      <c r="AA48" s="136" t="str">
        <f>[44]Dezembro!$I$30</f>
        <v>*</v>
      </c>
      <c r="AB48" s="136" t="str">
        <f>[44]Dezembro!$I$31</f>
        <v>*</v>
      </c>
      <c r="AC48" s="136" t="str">
        <f>[44]Dezembro!$I$32</f>
        <v>*</v>
      </c>
      <c r="AD48" s="136" t="str">
        <f>[44]Dezembro!$I$33</f>
        <v>*</v>
      </c>
      <c r="AE48" s="136" t="str">
        <f>[44]Dezembro!$I$34</f>
        <v>*</v>
      </c>
      <c r="AF48" s="136" t="str">
        <f>[44]Dezembro!$I$35</f>
        <v>*</v>
      </c>
      <c r="AG48" s="127" t="str">
        <f>[44]Dezembro!$I$36</f>
        <v>*</v>
      </c>
      <c r="AH48" s="12" t="s">
        <v>47</v>
      </c>
      <c r="AJ48" t="s">
        <v>47</v>
      </c>
      <c r="AK48" t="s">
        <v>47</v>
      </c>
      <c r="AM48" t="s">
        <v>47</v>
      </c>
    </row>
    <row r="49" spans="1:38" ht="13.5" thickBot="1" x14ac:dyDescent="0.25">
      <c r="A49" s="99" t="s">
        <v>20</v>
      </c>
      <c r="B49" s="131" t="str">
        <f>[45]Dezembro!$I$5</f>
        <v>*</v>
      </c>
      <c r="C49" s="131" t="str">
        <f>[45]Dezembro!$I$6</f>
        <v>N</v>
      </c>
      <c r="D49" s="131" t="str">
        <f>[45]Dezembro!$I$7</f>
        <v>N</v>
      </c>
      <c r="E49" s="131" t="str">
        <f>[45]Dezembro!$I$8</f>
        <v>N</v>
      </c>
      <c r="F49" s="131" t="str">
        <f>[45]Dezembro!$I$9</f>
        <v>N</v>
      </c>
      <c r="G49" s="131" t="str">
        <f>[45]Dezembro!$I$10</f>
        <v>N</v>
      </c>
      <c r="H49" s="131" t="str">
        <f>[45]Dezembro!$I$11</f>
        <v>N</v>
      </c>
      <c r="I49" s="131" t="str">
        <f>[45]Dezembro!$I$12</f>
        <v>N</v>
      </c>
      <c r="J49" s="131" t="str">
        <f>[45]Dezembro!$I$13</f>
        <v>N</v>
      </c>
      <c r="K49" s="131" t="str">
        <f>[45]Dezembro!$I$14</f>
        <v>N</v>
      </c>
      <c r="L49" s="131" t="str">
        <f>[45]Dezembro!$I$15</f>
        <v>N</v>
      </c>
      <c r="M49" s="131" t="str">
        <f>[45]Dezembro!$I$16</f>
        <v>N</v>
      </c>
      <c r="N49" s="131" t="str">
        <f>[45]Dezembro!$I$17</f>
        <v>N</v>
      </c>
      <c r="O49" s="131" t="str">
        <f>[45]Dezembro!$I$18</f>
        <v>N</v>
      </c>
      <c r="P49" s="131" t="str">
        <f>[45]Dezembro!$I$19</f>
        <v>N</v>
      </c>
      <c r="Q49" s="131" t="str">
        <f>[45]Dezembro!$I$20</f>
        <v>N</v>
      </c>
      <c r="R49" s="131" t="str">
        <f>[45]Dezembro!$I$21</f>
        <v>N</v>
      </c>
      <c r="S49" s="131" t="str">
        <f>[45]Dezembro!$I$22</f>
        <v>N</v>
      </c>
      <c r="T49" s="131" t="str">
        <f>[45]Dezembro!$I$23</f>
        <v>N</v>
      </c>
      <c r="U49" s="131" t="str">
        <f>[45]Dezembro!$I$24</f>
        <v>N</v>
      </c>
      <c r="V49" s="131" t="str">
        <f>[45]Dezembro!$I$25</f>
        <v>N</v>
      </c>
      <c r="W49" s="131" t="str">
        <f>[45]Dezembro!$I$26</f>
        <v>N</v>
      </c>
      <c r="X49" s="131" t="str">
        <f>[45]Dezembro!$I$27</f>
        <v>N</v>
      </c>
      <c r="Y49" s="131" t="str">
        <f>[45]Dezembro!$I$28</f>
        <v>N</v>
      </c>
      <c r="Z49" s="131" t="str">
        <f>[45]Dezembro!$I$29</f>
        <v>N</v>
      </c>
      <c r="AA49" s="131" t="str">
        <f>[45]Dezembro!$I$30</f>
        <v>N</v>
      </c>
      <c r="AB49" s="131" t="str">
        <f>[45]Dezembro!$I$31</f>
        <v>N</v>
      </c>
      <c r="AC49" s="131" t="str">
        <f>[45]Dezembro!$I$32</f>
        <v>N</v>
      </c>
      <c r="AD49" s="131" t="str">
        <f>[45]Dezembro!$I$33</f>
        <v>N</v>
      </c>
      <c r="AE49" s="131" t="str">
        <f>[45]Dezembro!$I$34</f>
        <v>N</v>
      </c>
      <c r="AF49" s="131" t="str">
        <f>[45]Dezembro!$I$35</f>
        <v>N</v>
      </c>
      <c r="AG49" s="127" t="str">
        <f>[45]Dezembro!$I$36</f>
        <v>N</v>
      </c>
    </row>
    <row r="50" spans="1:38" s="5" customFormat="1" ht="17.100000000000001" customHeight="1" thickBot="1" x14ac:dyDescent="0.25">
      <c r="A50" s="100" t="s">
        <v>224</v>
      </c>
      <c r="B50" s="101" t="s">
        <v>230</v>
      </c>
      <c r="C50" s="102" t="s">
        <v>230</v>
      </c>
      <c r="D50" s="102" t="s">
        <v>231</v>
      </c>
      <c r="E50" s="102" t="s">
        <v>232</v>
      </c>
      <c r="F50" s="102" t="s">
        <v>231</v>
      </c>
      <c r="G50" s="102" t="s">
        <v>230</v>
      </c>
      <c r="H50" s="102" t="s">
        <v>232</v>
      </c>
      <c r="I50" s="102" t="s">
        <v>232</v>
      </c>
      <c r="J50" s="102" t="s">
        <v>233</v>
      </c>
      <c r="K50" s="102" t="s">
        <v>234</v>
      </c>
      <c r="L50" s="102" t="s">
        <v>232</v>
      </c>
      <c r="M50" s="102" t="s">
        <v>234</v>
      </c>
      <c r="N50" s="102" t="s">
        <v>233</v>
      </c>
      <c r="O50" s="102" t="s">
        <v>232</v>
      </c>
      <c r="P50" s="102" t="s">
        <v>232</v>
      </c>
      <c r="Q50" s="102" t="s">
        <v>232</v>
      </c>
      <c r="R50" s="102" t="s">
        <v>232</v>
      </c>
      <c r="S50" s="102" t="s">
        <v>232</v>
      </c>
      <c r="T50" s="102" t="s">
        <v>232</v>
      </c>
      <c r="U50" s="102" t="s">
        <v>232</v>
      </c>
      <c r="V50" s="102" t="s">
        <v>232</v>
      </c>
      <c r="W50" s="102" t="s">
        <v>232</v>
      </c>
      <c r="X50" s="102" t="s">
        <v>232</v>
      </c>
      <c r="Y50" s="102" t="s">
        <v>236</v>
      </c>
      <c r="Z50" s="102" t="s">
        <v>233</v>
      </c>
      <c r="AA50" s="102" t="s">
        <v>232</v>
      </c>
      <c r="AB50" s="102" t="s">
        <v>232</v>
      </c>
      <c r="AC50" s="102" t="s">
        <v>232</v>
      </c>
      <c r="AD50" s="102" t="s">
        <v>232</v>
      </c>
      <c r="AE50" s="123" t="s">
        <v>232</v>
      </c>
      <c r="AF50" s="103" t="s">
        <v>232</v>
      </c>
      <c r="AG50" s="124"/>
      <c r="AL50" s="5" t="s">
        <v>47</v>
      </c>
    </row>
    <row r="51" spans="1:38" s="8" customFormat="1" ht="13.5" thickBot="1" x14ac:dyDescent="0.25">
      <c r="A51" s="179" t="s">
        <v>223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1"/>
      <c r="AF51" s="120"/>
      <c r="AG51" s="128" t="s">
        <v>232</v>
      </c>
      <c r="AL51" s="8" t="s">
        <v>47</v>
      </c>
    </row>
    <row r="52" spans="1:38" x14ac:dyDescent="0.2">
      <c r="A52" s="47"/>
      <c r="B52" s="48"/>
      <c r="C52" s="48"/>
      <c r="D52" s="48" t="s">
        <v>101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47</v>
      </c>
      <c r="AF52" s="61"/>
      <c r="AG52" s="88"/>
    </row>
    <row r="53" spans="1:38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45</v>
      </c>
      <c r="N53" s="86"/>
      <c r="O53" s="86"/>
      <c r="P53" s="86"/>
      <c r="Q53" s="86"/>
      <c r="R53" s="86"/>
      <c r="S53" s="86"/>
      <c r="T53" s="148" t="s">
        <v>97</v>
      </c>
      <c r="U53" s="148"/>
      <c r="V53" s="148"/>
      <c r="W53" s="148"/>
      <c r="X53" s="148"/>
      <c r="Y53" s="86"/>
      <c r="Z53" s="86"/>
      <c r="AA53" s="86"/>
      <c r="AB53" s="86"/>
      <c r="AC53" s="86"/>
      <c r="AD53" s="86"/>
      <c r="AE53" s="86"/>
      <c r="AF53" s="117"/>
      <c r="AG53" s="88"/>
      <c r="AL53" t="s">
        <v>47</v>
      </c>
    </row>
    <row r="54" spans="1:38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46</v>
      </c>
      <c r="N54" s="87"/>
      <c r="O54" s="87"/>
      <c r="P54" s="87"/>
      <c r="Q54" s="86"/>
      <c r="R54" s="86"/>
      <c r="S54" s="86"/>
      <c r="T54" s="149" t="s">
        <v>98</v>
      </c>
      <c r="U54" s="149"/>
      <c r="V54" s="149"/>
      <c r="W54" s="149"/>
      <c r="X54" s="149"/>
      <c r="Y54" s="86"/>
      <c r="Z54" s="86"/>
      <c r="AA54" s="86"/>
      <c r="AB54" s="86"/>
      <c r="AC54" s="86"/>
      <c r="AD54" s="55"/>
      <c r="AE54" s="55"/>
      <c r="AF54" s="55"/>
      <c r="AG54" s="88"/>
    </row>
    <row r="55" spans="1:38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55"/>
      <c r="AG55" s="88"/>
    </row>
    <row r="56" spans="1:38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55"/>
      <c r="AG56" s="88"/>
    </row>
    <row r="57" spans="1:38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56"/>
      <c r="AG57" s="88"/>
    </row>
    <row r="58" spans="1:38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9"/>
    </row>
    <row r="59" spans="1:38" x14ac:dyDescent="0.2">
      <c r="AG59" s="7"/>
    </row>
    <row r="62" spans="1:38" x14ac:dyDescent="0.2">
      <c r="V62" s="2" t="s">
        <v>47</v>
      </c>
    </row>
    <row r="66" spans="10:34" x14ac:dyDescent="0.2">
      <c r="Q66" s="2" t="s">
        <v>47</v>
      </c>
    </row>
    <row r="67" spans="10:34" x14ac:dyDescent="0.2">
      <c r="J67" s="2" t="s">
        <v>47</v>
      </c>
      <c r="AH67" t="s">
        <v>47</v>
      </c>
    </row>
    <row r="69" spans="10:34" x14ac:dyDescent="0.2">
      <c r="O69" s="2" t="s">
        <v>47</v>
      </c>
    </row>
    <row r="70" spans="10:34" x14ac:dyDescent="0.2">
      <c r="P70" s="2" t="s">
        <v>47</v>
      </c>
      <c r="AB70" s="2" t="s">
        <v>47</v>
      </c>
    </row>
    <row r="74" spans="10:34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70" sqref="AL7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56" t="s">
        <v>32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70"/>
    </row>
    <row r="2" spans="1:34" s="4" customFormat="1" ht="20.100000000000001" customHeight="1" x14ac:dyDescent="0.2">
      <c r="A2" s="159" t="s">
        <v>21</v>
      </c>
      <c r="B2" s="153" t="s">
        <v>235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69"/>
      <c r="AG2" s="154"/>
      <c r="AH2" s="155"/>
    </row>
    <row r="3" spans="1:34" s="5" customFormat="1" ht="20.100000000000001" customHeight="1" x14ac:dyDescent="0.2">
      <c r="A3" s="159"/>
      <c r="B3" s="150">
        <v>1</v>
      </c>
      <c r="C3" s="150">
        <f>SUM(B3+1)</f>
        <v>2</v>
      </c>
      <c r="D3" s="150">
        <f t="shared" ref="D3:AD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f t="shared" si="0"/>
        <v>28</v>
      </c>
      <c r="AD3" s="150">
        <f t="shared" si="0"/>
        <v>29</v>
      </c>
      <c r="AE3" s="168">
        <v>30</v>
      </c>
      <c r="AF3" s="151">
        <v>31</v>
      </c>
      <c r="AG3" s="119" t="s">
        <v>37</v>
      </c>
      <c r="AH3" s="109" t="s">
        <v>36</v>
      </c>
    </row>
    <row r="4" spans="1:34" s="5" customFormat="1" ht="20.100000000000001" customHeight="1" x14ac:dyDescent="0.2">
      <c r="A4" s="15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68"/>
      <c r="AF4" s="152"/>
      <c r="AG4" s="119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[1]Dezembro!$J$5</f>
        <v>43.2</v>
      </c>
      <c r="C5" s="129">
        <f>[1]Dezembro!$J$6</f>
        <v>54.72</v>
      </c>
      <c r="D5" s="129">
        <f>[1]Dezembro!$J$7</f>
        <v>60.480000000000004</v>
      </c>
      <c r="E5" s="129">
        <f>[1]Dezembro!$J$8</f>
        <v>51.480000000000004</v>
      </c>
      <c r="F5" s="129">
        <f>[1]Dezembro!$J$9</f>
        <v>29.52</v>
      </c>
      <c r="G5" s="129">
        <f>[1]Dezembro!$J$10</f>
        <v>33.480000000000004</v>
      </c>
      <c r="H5" s="129">
        <f>[1]Dezembro!$J$11</f>
        <v>43.2</v>
      </c>
      <c r="I5" s="129">
        <f>[1]Dezembro!$J$12</f>
        <v>25.2</v>
      </c>
      <c r="J5" s="129">
        <f>[1]Dezembro!$J$13</f>
        <v>55.080000000000005</v>
      </c>
      <c r="K5" s="129">
        <f>[1]Dezembro!$J$14</f>
        <v>45.72</v>
      </c>
      <c r="L5" s="129">
        <f>[1]Dezembro!$J$15</f>
        <v>37.080000000000005</v>
      </c>
      <c r="M5" s="129">
        <f>[1]Dezembro!$J$16</f>
        <v>41.76</v>
      </c>
      <c r="N5" s="129">
        <f>[1]Dezembro!$J$17</f>
        <v>46.440000000000005</v>
      </c>
      <c r="O5" s="129">
        <f>[1]Dezembro!$J$18</f>
        <v>36</v>
      </c>
      <c r="P5" s="129">
        <f>[1]Dezembro!$J$19</f>
        <v>52.2</v>
      </c>
      <c r="Q5" s="129">
        <f>[1]Dezembro!$J$20</f>
        <v>51.84</v>
      </c>
      <c r="R5" s="129">
        <f>[1]Dezembro!$J$21</f>
        <v>52.56</v>
      </c>
      <c r="S5" s="129">
        <f>[1]Dezembro!$J$22</f>
        <v>33.840000000000003</v>
      </c>
      <c r="T5" s="129">
        <f>[1]Dezembro!$J$23</f>
        <v>69.84</v>
      </c>
      <c r="U5" s="129">
        <f>[1]Dezembro!$J$24</f>
        <v>51.480000000000004</v>
      </c>
      <c r="V5" s="129">
        <f>[1]Dezembro!$J$25</f>
        <v>45</v>
      </c>
      <c r="W5" s="129">
        <f>[1]Dezembro!$J$26</f>
        <v>33.119999999999997</v>
      </c>
      <c r="X5" s="129">
        <f>[1]Dezembro!$J$27</f>
        <v>28.08</v>
      </c>
      <c r="Y5" s="129">
        <f>[1]Dezembro!$J$28</f>
        <v>22.32</v>
      </c>
      <c r="Z5" s="129">
        <f>[1]Dezembro!$J$29</f>
        <v>24.48</v>
      </c>
      <c r="AA5" s="129">
        <f>[1]Dezembro!$J$30</f>
        <v>27.36</v>
      </c>
      <c r="AB5" s="129">
        <f>[1]Dezembro!$J$31</f>
        <v>36.72</v>
      </c>
      <c r="AC5" s="129">
        <f>[1]Dezembro!$J$32</f>
        <v>49.680000000000007</v>
      </c>
      <c r="AD5" s="129">
        <f>[1]Dezembro!$J$33</f>
        <v>31.319999999999997</v>
      </c>
      <c r="AE5" s="129">
        <f>[1]Dezembro!$J$34</f>
        <v>40.32</v>
      </c>
      <c r="AF5" s="129">
        <f>[1]Dezembro!$J$35</f>
        <v>27.36</v>
      </c>
      <c r="AG5" s="15">
        <f t="shared" ref="AG5" si="1">MAX(B5:AF5)</f>
        <v>69.84</v>
      </c>
      <c r="AH5" s="126">
        <f t="shared" ref="AH5" si="2">AVERAGE(B5:AF5)</f>
        <v>41.318709677419349</v>
      </c>
    </row>
    <row r="6" spans="1:34" x14ac:dyDescent="0.2">
      <c r="A6" s="58" t="s">
        <v>0</v>
      </c>
      <c r="B6" s="11" t="str">
        <f>[2]Dezembro!$J$5</f>
        <v>*</v>
      </c>
      <c r="C6" s="11" t="str">
        <f>[2]Dezembro!$J$6</f>
        <v>*</v>
      </c>
      <c r="D6" s="11" t="str">
        <f>[2]Dezembro!$J$7</f>
        <v>*</v>
      </c>
      <c r="E6" s="11" t="str">
        <f>[2]Dezembro!$J$8</f>
        <v>*</v>
      </c>
      <c r="F6" s="11" t="str">
        <f>[2]Dezembro!$J$9</f>
        <v>*</v>
      </c>
      <c r="G6" s="11" t="str">
        <f>[2]Dezembro!$J$10</f>
        <v>*</v>
      </c>
      <c r="H6" s="11" t="str">
        <f>[2]Dezembro!$J$11</f>
        <v>*</v>
      </c>
      <c r="I6" s="11" t="str">
        <f>[2]Dezembro!$J$12</f>
        <v>*</v>
      </c>
      <c r="J6" s="11" t="str">
        <f>[2]Dezembro!$J$13</f>
        <v>*</v>
      </c>
      <c r="K6" s="11" t="str">
        <f>[2]Dezembro!$J$14</f>
        <v>*</v>
      </c>
      <c r="L6" s="11" t="str">
        <f>[2]Dezembro!$J$15</f>
        <v>*</v>
      </c>
      <c r="M6" s="11" t="str">
        <f>[2]Dezembro!$J$16</f>
        <v>*</v>
      </c>
      <c r="N6" s="11" t="str">
        <f>[2]Dezembro!$J$17</f>
        <v>*</v>
      </c>
      <c r="O6" s="11" t="str">
        <f>[2]Dezembro!$J$18</f>
        <v>*</v>
      </c>
      <c r="P6" s="11" t="str">
        <f>[2]Dezembro!$J$19</f>
        <v>*</v>
      </c>
      <c r="Q6" s="11" t="str">
        <f>[2]Dezembro!$J$20</f>
        <v>*</v>
      </c>
      <c r="R6" s="11" t="str">
        <f>[2]Dezembro!$J$21</f>
        <v>*</v>
      </c>
      <c r="S6" s="11" t="str">
        <f>[2]Dezembro!$J$22</f>
        <v>*</v>
      </c>
      <c r="T6" s="11" t="str">
        <f>[2]Dezembro!$J$23</f>
        <v>*</v>
      </c>
      <c r="U6" s="11" t="str">
        <f>[2]Dezembro!$J$24</f>
        <v>*</v>
      </c>
      <c r="V6" s="11" t="str">
        <f>[2]Dezembro!$J$25</f>
        <v>*</v>
      </c>
      <c r="W6" s="11" t="str">
        <f>[2]Dezembro!$J$26</f>
        <v>*</v>
      </c>
      <c r="X6" s="11" t="str">
        <f>[2]Dezembro!$J$27</f>
        <v>*</v>
      </c>
      <c r="Y6" s="11" t="str">
        <f>[2]Dezembro!$J$28</f>
        <v>*</v>
      </c>
      <c r="Z6" s="11" t="str">
        <f>[2]Dezembro!$J$29</f>
        <v>*</v>
      </c>
      <c r="AA6" s="11" t="str">
        <f>[2]Dezembro!$J$30</f>
        <v>*</v>
      </c>
      <c r="AB6" s="11" t="str">
        <f>[2]Dezembro!$J$31</f>
        <v>*</v>
      </c>
      <c r="AC6" s="11" t="str">
        <f>[2]Dezembro!$J$32</f>
        <v>*</v>
      </c>
      <c r="AD6" s="11" t="str">
        <f>[2]Dezembro!$J$33</f>
        <v>*</v>
      </c>
      <c r="AE6" s="11" t="str">
        <f>[2]Dezembro!$J$34</f>
        <v>*</v>
      </c>
      <c r="AF6" s="11" t="str">
        <f>[2]Dezembro!$J$35</f>
        <v>*</v>
      </c>
      <c r="AG6" s="93" t="s">
        <v>226</v>
      </c>
      <c r="AH6" s="116" t="s">
        <v>226</v>
      </c>
    </row>
    <row r="7" spans="1:34" x14ac:dyDescent="0.2">
      <c r="A7" s="58" t="s">
        <v>104</v>
      </c>
      <c r="B7" s="11">
        <f>[3]Dezembro!$J$5</f>
        <v>69.84</v>
      </c>
      <c r="C7" s="11">
        <f>[3]Dezembro!$J$6</f>
        <v>46.800000000000004</v>
      </c>
      <c r="D7" s="11">
        <f>[3]Dezembro!$J$7</f>
        <v>63.72</v>
      </c>
      <c r="E7" s="11">
        <f>[3]Dezembro!$J$8</f>
        <v>45.72</v>
      </c>
      <c r="F7" s="11">
        <f>[3]Dezembro!$J$9</f>
        <v>28.8</v>
      </c>
      <c r="G7" s="11">
        <f>[3]Dezembro!$J$10</f>
        <v>24.48</v>
      </c>
      <c r="H7" s="11">
        <f>[3]Dezembro!$J$11</f>
        <v>27.36</v>
      </c>
      <c r="I7" s="11">
        <f>[3]Dezembro!$J$12</f>
        <v>25.56</v>
      </c>
      <c r="J7" s="11">
        <f>[3]Dezembro!$J$13</f>
        <v>25.56</v>
      </c>
      <c r="K7" s="11">
        <f>[3]Dezembro!$J$14</f>
        <v>29.16</v>
      </c>
      <c r="L7" s="11">
        <f>[3]Dezembro!$J$15</f>
        <v>32.04</v>
      </c>
      <c r="M7" s="11">
        <f>[3]Dezembro!$J$16</f>
        <v>27</v>
      </c>
      <c r="N7" s="11">
        <f>[3]Dezembro!$J$17</f>
        <v>50.4</v>
      </c>
      <c r="O7" s="11">
        <f>[3]Dezembro!$J$18</f>
        <v>40.680000000000007</v>
      </c>
      <c r="P7" s="11">
        <f>[3]Dezembro!$J$19</f>
        <v>34.92</v>
      </c>
      <c r="Q7" s="11">
        <f>[3]Dezembro!$J$20</f>
        <v>49.680000000000007</v>
      </c>
      <c r="R7" s="11">
        <f>[3]Dezembro!$J$21</f>
        <v>51.12</v>
      </c>
      <c r="S7" s="11">
        <f>[3]Dezembro!$J$22</f>
        <v>46.800000000000004</v>
      </c>
      <c r="T7" s="11">
        <f>[3]Dezembro!$J$23</f>
        <v>47.16</v>
      </c>
      <c r="U7" s="11">
        <f>[3]Dezembro!$J$24</f>
        <v>51.480000000000004</v>
      </c>
      <c r="V7" s="11">
        <f>[3]Dezembro!$J$25</f>
        <v>37.440000000000005</v>
      </c>
      <c r="W7" s="11">
        <f>[3]Dezembro!$J$26</f>
        <v>28.08</v>
      </c>
      <c r="X7" s="11">
        <f>[3]Dezembro!$J$27</f>
        <v>29.52</v>
      </c>
      <c r="Y7" s="11">
        <f>[3]Dezembro!$J$28</f>
        <v>36.72</v>
      </c>
      <c r="Z7" s="11">
        <f>[3]Dezembro!$J$29</f>
        <v>34.200000000000003</v>
      </c>
      <c r="AA7" s="11">
        <f>[3]Dezembro!$J$30</f>
        <v>30.96</v>
      </c>
      <c r="AB7" s="11">
        <f>[3]Dezembro!$J$31</f>
        <v>69.48</v>
      </c>
      <c r="AC7" s="11">
        <f>[3]Dezembro!$J$32</f>
        <v>62.28</v>
      </c>
      <c r="AD7" s="11">
        <f>[3]Dezembro!$J$33</f>
        <v>38.519999999999996</v>
      </c>
      <c r="AE7" s="11">
        <f>[3]Dezembro!$J$34</f>
        <v>38.519999999999996</v>
      </c>
      <c r="AF7" s="11">
        <f>[3]Dezembro!$J$35</f>
        <v>51.12</v>
      </c>
      <c r="AG7" s="15">
        <f t="shared" ref="AG7" si="3">MAX(B7:AF7)</f>
        <v>69.84</v>
      </c>
      <c r="AH7" s="126">
        <f t="shared" ref="AH7" si="4">AVERAGE(B7:AF7)</f>
        <v>41.132903225806452</v>
      </c>
    </row>
    <row r="8" spans="1:34" x14ac:dyDescent="0.2">
      <c r="A8" s="58" t="s">
        <v>1</v>
      </c>
      <c r="B8" s="11" t="str">
        <f>[4]Dezembro!$J$5</f>
        <v>*</v>
      </c>
      <c r="C8" s="11" t="str">
        <f>[4]Dezembro!$J$6</f>
        <v>*</v>
      </c>
      <c r="D8" s="11" t="str">
        <f>[4]Dezembro!$J$7</f>
        <v>*</v>
      </c>
      <c r="E8" s="11" t="str">
        <f>[4]Dezembro!$J$8</f>
        <v>*</v>
      </c>
      <c r="F8" s="11" t="str">
        <f>[4]Dezembro!$J$9</f>
        <v>*</v>
      </c>
      <c r="G8" s="11" t="str">
        <f>[4]Dezembro!$J$10</f>
        <v>*</v>
      </c>
      <c r="H8" s="11" t="str">
        <f>[4]Dezembro!$J$11</f>
        <v>*</v>
      </c>
      <c r="I8" s="11" t="str">
        <f>[4]Dezembro!$J$12</f>
        <v>*</v>
      </c>
      <c r="J8" s="11" t="str">
        <f>[4]Dezembro!$J$13</f>
        <v>*</v>
      </c>
      <c r="K8" s="11" t="str">
        <f>[4]Dezembro!$J$14</f>
        <v>*</v>
      </c>
      <c r="L8" s="11" t="str">
        <f>[4]Dezembro!$J$15</f>
        <v>*</v>
      </c>
      <c r="M8" s="11" t="str">
        <f>[4]Dezembro!$J$16</f>
        <v>*</v>
      </c>
      <c r="N8" s="11" t="str">
        <f>[4]Dezembro!$J$17</f>
        <v>*</v>
      </c>
      <c r="O8" s="11" t="str">
        <f>[4]Dezembro!$J$18</f>
        <v>*</v>
      </c>
      <c r="P8" s="11" t="str">
        <f>[4]Dezembro!$J$19</f>
        <v>*</v>
      </c>
      <c r="Q8" s="11" t="str">
        <f>[4]Dezembro!$J$20</f>
        <v>*</v>
      </c>
      <c r="R8" s="11" t="str">
        <f>[4]Dezembro!$J$21</f>
        <v>*</v>
      </c>
      <c r="S8" s="11" t="str">
        <f>[4]Dezembro!$J$22</f>
        <v>*</v>
      </c>
      <c r="T8" s="11" t="str">
        <f>[4]Dezembro!$J$23</f>
        <v>*</v>
      </c>
      <c r="U8" s="11" t="str">
        <f>[4]Dezembro!$J$24</f>
        <v>*</v>
      </c>
      <c r="V8" s="11" t="str">
        <f>[4]Dezembro!$J$25</f>
        <v>*</v>
      </c>
      <c r="W8" s="11" t="str">
        <f>[4]Dezembro!$J$26</f>
        <v>*</v>
      </c>
      <c r="X8" s="11" t="str">
        <f>[4]Dezembro!$J$27</f>
        <v>*</v>
      </c>
      <c r="Y8" s="11" t="str">
        <f>[4]Dezembro!$J$28</f>
        <v>*</v>
      </c>
      <c r="Z8" s="11" t="str">
        <f>[4]Dezembro!$J$29</f>
        <v>*</v>
      </c>
      <c r="AA8" s="11" t="str">
        <f>[4]Dezembro!$J$30</f>
        <v>*</v>
      </c>
      <c r="AB8" s="11" t="str">
        <f>[4]Dezembro!$J$31</f>
        <v>*</v>
      </c>
      <c r="AC8" s="11" t="str">
        <f>[4]Dezembro!$J$32</f>
        <v>*</v>
      </c>
      <c r="AD8" s="11" t="str">
        <f>[4]Dezembro!$J$33</f>
        <v>*</v>
      </c>
      <c r="AE8" s="11">
        <f>[4]Dezembro!$J$34</f>
        <v>33.480000000000004</v>
      </c>
      <c r="AF8" s="11">
        <f>[4]Dezembro!$J$35</f>
        <v>39.24</v>
      </c>
      <c r="AG8" s="15">
        <f t="shared" ref="AG8" si="5">MAX(B8:AF8)</f>
        <v>39.24</v>
      </c>
      <c r="AH8" s="126">
        <f t="shared" ref="AH8" si="6">AVERAGE(B8:AF8)</f>
        <v>36.36</v>
      </c>
    </row>
    <row r="9" spans="1:34" x14ac:dyDescent="0.2">
      <c r="A9" s="58" t="s">
        <v>167</v>
      </c>
      <c r="B9" s="11">
        <f>[5]Dezembro!$J$5</f>
        <v>39.96</v>
      </c>
      <c r="C9" s="11">
        <f>[5]Dezembro!$J$6</f>
        <v>31.680000000000003</v>
      </c>
      <c r="D9" s="11">
        <f>[5]Dezembro!$J$7</f>
        <v>47.519999999999996</v>
      </c>
      <c r="E9" s="11">
        <f>[5]Dezembro!$J$8</f>
        <v>45</v>
      </c>
      <c r="F9" s="11">
        <f>[5]Dezembro!$J$9</f>
        <v>37.080000000000005</v>
      </c>
      <c r="G9" s="11">
        <f>[5]Dezembro!$J$10</f>
        <v>36</v>
      </c>
      <c r="H9" s="11">
        <f>[5]Dezembro!$J$11</f>
        <v>30.240000000000002</v>
      </c>
      <c r="I9" s="11">
        <f>[5]Dezembro!$J$12</f>
        <v>19.440000000000001</v>
      </c>
      <c r="J9" s="11">
        <f>[5]Dezembro!$J$13</f>
        <v>23.040000000000003</v>
      </c>
      <c r="K9" s="11">
        <f>[5]Dezembro!$J$14</f>
        <v>26.28</v>
      </c>
      <c r="L9" s="11">
        <f>[5]Dezembro!$J$15</f>
        <v>32.4</v>
      </c>
      <c r="M9" s="11">
        <f>[5]Dezembro!$J$16</f>
        <v>29.880000000000003</v>
      </c>
      <c r="N9" s="11">
        <f>[5]Dezembro!$J$17</f>
        <v>40.680000000000007</v>
      </c>
      <c r="O9" s="11">
        <f>[5]Dezembro!$J$18</f>
        <v>48.24</v>
      </c>
      <c r="P9" s="11">
        <f>[5]Dezembro!$J$19</f>
        <v>27</v>
      </c>
      <c r="Q9" s="11">
        <f>[5]Dezembro!$J$20</f>
        <v>52.56</v>
      </c>
      <c r="R9" s="11">
        <f>[5]Dezembro!$J$21</f>
        <v>66.600000000000009</v>
      </c>
      <c r="S9" s="11">
        <f>[5]Dezembro!$J$22</f>
        <v>31.319999999999997</v>
      </c>
      <c r="T9" s="11">
        <f>[5]Dezembro!$J$23</f>
        <v>38.519999999999996</v>
      </c>
      <c r="U9" s="11">
        <f>[5]Dezembro!$J$24</f>
        <v>38.880000000000003</v>
      </c>
      <c r="V9" s="11">
        <f>[5]Dezembro!$J$25</f>
        <v>38.159999999999997</v>
      </c>
      <c r="W9" s="11">
        <f>[5]Dezembro!$J$26</f>
        <v>20.52</v>
      </c>
      <c r="X9" s="11">
        <f>[5]Dezembro!$J$27</f>
        <v>19.440000000000001</v>
      </c>
      <c r="Y9" s="11">
        <f>[5]Dezembro!$J$28</f>
        <v>35.28</v>
      </c>
      <c r="Z9" s="11">
        <f>[5]Dezembro!$J$29</f>
        <v>38.519999999999996</v>
      </c>
      <c r="AA9" s="11">
        <f>[5]Dezembro!$J$30</f>
        <v>33.119999999999997</v>
      </c>
      <c r="AB9" s="11">
        <f>[5]Dezembro!$J$31</f>
        <v>41.4</v>
      </c>
      <c r="AC9" s="11">
        <f>[5]Dezembro!$J$32</f>
        <v>30.96</v>
      </c>
      <c r="AD9" s="11">
        <f>[5]Dezembro!$J$33</f>
        <v>35.64</v>
      </c>
      <c r="AE9" s="11">
        <f>[5]Dezembro!$J$34</f>
        <v>45.72</v>
      </c>
      <c r="AF9" s="11">
        <f>[5]Dezembro!$J$35</f>
        <v>36</v>
      </c>
      <c r="AG9" s="15">
        <f t="shared" ref="AG9" si="7">MAX(B9:AF9)</f>
        <v>66.600000000000009</v>
      </c>
      <c r="AH9" s="126">
        <f t="shared" ref="AH9" si="8">AVERAGE(B9:AF9)</f>
        <v>36.034838709677423</v>
      </c>
    </row>
    <row r="10" spans="1:34" x14ac:dyDescent="0.2">
      <c r="A10" s="58" t="s">
        <v>111</v>
      </c>
      <c r="B10" s="11" t="str">
        <f>[6]Dezembro!$J$5</f>
        <v>*</v>
      </c>
      <c r="C10" s="11" t="str">
        <f>[6]Dezembro!$J$6</f>
        <v>*</v>
      </c>
      <c r="D10" s="11" t="str">
        <f>[6]Dezembro!$J$7</f>
        <v>*</v>
      </c>
      <c r="E10" s="11" t="str">
        <f>[6]Dezembro!$J$8</f>
        <v>*</v>
      </c>
      <c r="F10" s="11" t="str">
        <f>[6]Dezembro!$J$9</f>
        <v>*</v>
      </c>
      <c r="G10" s="11" t="str">
        <f>[6]Dezembro!$J$10</f>
        <v>*</v>
      </c>
      <c r="H10" s="11" t="str">
        <f>[6]Dezembro!$J$11</f>
        <v>*</v>
      </c>
      <c r="I10" s="11" t="str">
        <f>[6]Dezembro!$J$12</f>
        <v>*</v>
      </c>
      <c r="J10" s="11" t="str">
        <f>[6]Dezembro!$J$13</f>
        <v>*</v>
      </c>
      <c r="K10" s="11" t="str">
        <f>[6]Dezembro!$J$14</f>
        <v>*</v>
      </c>
      <c r="L10" s="11" t="str">
        <f>[6]Dezembro!$J$15</f>
        <v>*</v>
      </c>
      <c r="M10" s="11" t="str">
        <f>[6]Dezembro!$J$16</f>
        <v>*</v>
      </c>
      <c r="N10" s="11" t="str">
        <f>[6]Dezembro!$J$17</f>
        <v>*</v>
      </c>
      <c r="O10" s="11" t="str">
        <f>[6]Dezembro!$J$18</f>
        <v>*</v>
      </c>
      <c r="P10" s="11" t="str">
        <f>[6]Dezembro!$J$19</f>
        <v>*</v>
      </c>
      <c r="Q10" s="11" t="str">
        <f>[6]Dezembro!$J$20</f>
        <v>*</v>
      </c>
      <c r="R10" s="11" t="str">
        <f>[6]Dezembro!$J$21</f>
        <v>*</v>
      </c>
      <c r="S10" s="11" t="str">
        <f>[6]Dezembro!$J$22</f>
        <v>*</v>
      </c>
      <c r="T10" s="11" t="str">
        <f>[6]Dezembro!$J$23</f>
        <v>*</v>
      </c>
      <c r="U10" s="11" t="str">
        <f>[6]Dezembro!$J$24</f>
        <v>*</v>
      </c>
      <c r="V10" s="11" t="str">
        <f>[6]Dezembro!$J$25</f>
        <v>*</v>
      </c>
      <c r="W10" s="11" t="str">
        <f>[6]Dezembro!$J$26</f>
        <v>*</v>
      </c>
      <c r="X10" s="11" t="str">
        <f>[6]Dezembro!$J$27</f>
        <v>*</v>
      </c>
      <c r="Y10" s="11" t="str">
        <f>[6]Dezembro!$J$28</f>
        <v>*</v>
      </c>
      <c r="Z10" s="11" t="str">
        <f>[6]Dezembro!$J$29</f>
        <v>*</v>
      </c>
      <c r="AA10" s="11" t="str">
        <f>[6]Dezembro!$J$30</f>
        <v>*</v>
      </c>
      <c r="AB10" s="11" t="str">
        <f>[6]Dezembro!$J$31</f>
        <v>*</v>
      </c>
      <c r="AC10" s="11" t="str">
        <f>[6]Dezembro!$J$32</f>
        <v>*</v>
      </c>
      <c r="AD10" s="11" t="str">
        <f>[6]Dezembro!$J$33</f>
        <v>*</v>
      </c>
      <c r="AE10" s="11" t="str">
        <f>[6]Dezembro!$J$34</f>
        <v>*</v>
      </c>
      <c r="AF10" s="11" t="str">
        <f>[6]Dezembro!$J$35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 t="str">
        <f>[7]Dezembro!$J$5</f>
        <v>*</v>
      </c>
      <c r="C11" s="11" t="str">
        <f>[7]Dezembro!$J$6</f>
        <v>*</v>
      </c>
      <c r="D11" s="11" t="str">
        <f>[7]Dezembro!$J$7</f>
        <v>*</v>
      </c>
      <c r="E11" s="11" t="str">
        <f>[7]Dezembro!$J$8</f>
        <v>*</v>
      </c>
      <c r="F11" s="11" t="str">
        <f>[7]Dezembro!$J$9</f>
        <v>*</v>
      </c>
      <c r="G11" s="11" t="str">
        <f>[7]Dezembro!$J$10</f>
        <v>*</v>
      </c>
      <c r="H11" s="11" t="str">
        <f>[7]Dezembro!$J$11</f>
        <v>*</v>
      </c>
      <c r="I11" s="11" t="str">
        <f>[7]Dezembro!$J$12</f>
        <v>*</v>
      </c>
      <c r="J11" s="11" t="str">
        <f>[7]Dezembro!$J$13</f>
        <v>*</v>
      </c>
      <c r="K11" s="11" t="str">
        <f>[7]Dezembro!$J$14</f>
        <v>*</v>
      </c>
      <c r="L11" s="11" t="str">
        <f>[7]Dezembro!$J$15</f>
        <v>*</v>
      </c>
      <c r="M11" s="11" t="str">
        <f>[7]Dezembro!$J$16</f>
        <v>*</v>
      </c>
      <c r="N11" s="11" t="str">
        <f>[7]Dezembro!$J$17</f>
        <v>*</v>
      </c>
      <c r="O11" s="11" t="str">
        <f>[7]Dezembro!$J$18</f>
        <v>*</v>
      </c>
      <c r="P11" s="11" t="str">
        <f>[7]Dezembro!$J$19</f>
        <v>*</v>
      </c>
      <c r="Q11" s="11" t="str">
        <f>[7]Dezembro!$J$20</f>
        <v>*</v>
      </c>
      <c r="R11" s="11" t="str">
        <f>[7]Dezembro!$J$21</f>
        <v>*</v>
      </c>
      <c r="S11" s="11" t="str">
        <f>[7]Dezembro!$J$22</f>
        <v>*</v>
      </c>
      <c r="T11" s="11" t="str">
        <f>[7]Dezembro!$J$23</f>
        <v>*</v>
      </c>
      <c r="U11" s="11" t="str">
        <f>[7]Dezembro!$J$24</f>
        <v>*</v>
      </c>
      <c r="V11" s="11" t="str">
        <f>[7]Dezembro!$J$25</f>
        <v>*</v>
      </c>
      <c r="W11" s="11" t="str">
        <f>[7]Dezembro!$J$26</f>
        <v>*</v>
      </c>
      <c r="X11" s="11" t="str">
        <f>[7]Dezembro!$J$27</f>
        <v>*</v>
      </c>
      <c r="Y11" s="11" t="str">
        <f>[7]Dezembro!$J$28</f>
        <v>*</v>
      </c>
      <c r="Z11" s="11" t="str">
        <f>[7]Dezembro!$J$29</f>
        <v>*</v>
      </c>
      <c r="AA11" s="11" t="str">
        <f>[7]Dezembro!$J$30</f>
        <v>*</v>
      </c>
      <c r="AB11" s="11" t="str">
        <f>[7]Dezembro!$J$31</f>
        <v>*</v>
      </c>
      <c r="AC11" s="11" t="str">
        <f>[7]Dezembro!$J$32</f>
        <v>*</v>
      </c>
      <c r="AD11" s="11" t="str">
        <f>[7]Dezembro!$J$33</f>
        <v>*</v>
      </c>
      <c r="AE11" s="11" t="str">
        <f>[7]Dezembro!$J$34</f>
        <v>*</v>
      </c>
      <c r="AF11" s="11" t="str">
        <f>[7]Dezembro!$J$35</f>
        <v>*</v>
      </c>
      <c r="AG11" s="93" t="s">
        <v>226</v>
      </c>
      <c r="AH11" s="116" t="s">
        <v>226</v>
      </c>
    </row>
    <row r="12" spans="1:34" x14ac:dyDescent="0.2">
      <c r="A12" s="58" t="s">
        <v>41</v>
      </c>
      <c r="B12" s="11" t="str">
        <f>[8]Dezembro!$J$5</f>
        <v>*</v>
      </c>
      <c r="C12" s="11" t="str">
        <f>[8]Dezembro!$J$6</f>
        <v>*</v>
      </c>
      <c r="D12" s="11" t="str">
        <f>[8]Dezembro!$J$7</f>
        <v>*</v>
      </c>
      <c r="E12" s="11" t="str">
        <f>[8]Dezembro!$J$8</f>
        <v>*</v>
      </c>
      <c r="F12" s="11" t="str">
        <f>[8]Dezembro!$J$9</f>
        <v>*</v>
      </c>
      <c r="G12" s="11" t="str">
        <f>[8]Dezembro!$J$10</f>
        <v>*</v>
      </c>
      <c r="H12" s="11" t="str">
        <f>[8]Dezembro!$J$11</f>
        <v>*</v>
      </c>
      <c r="I12" s="11" t="str">
        <f>[8]Dezembro!$J$12</f>
        <v>*</v>
      </c>
      <c r="J12" s="11" t="str">
        <f>[8]Dezembro!$J$13</f>
        <v>*</v>
      </c>
      <c r="K12" s="11" t="str">
        <f>[8]Dezembro!$J$14</f>
        <v>*</v>
      </c>
      <c r="L12" s="11" t="str">
        <f>[8]Dezembro!$J$15</f>
        <v>*</v>
      </c>
      <c r="M12" s="11" t="str">
        <f>[8]Dezembro!$J$16</f>
        <v>*</v>
      </c>
      <c r="N12" s="11" t="str">
        <f>[8]Dezembro!$J$17</f>
        <v>*</v>
      </c>
      <c r="O12" s="11" t="str">
        <f>[8]Dezembro!$J$18</f>
        <v>*</v>
      </c>
      <c r="P12" s="11" t="str">
        <f>[8]Dezembro!$J$19</f>
        <v>*</v>
      </c>
      <c r="Q12" s="11" t="str">
        <f>[8]Dezembro!$J$20</f>
        <v>*</v>
      </c>
      <c r="R12" s="11" t="str">
        <f>[8]Dezembro!$J$21</f>
        <v>*</v>
      </c>
      <c r="S12" s="11" t="str">
        <f>[8]Dezembro!$J$22</f>
        <v>*</v>
      </c>
      <c r="T12" s="11" t="str">
        <f>[8]Dezembro!$J$23</f>
        <v>*</v>
      </c>
      <c r="U12" s="11" t="str">
        <f>[8]Dezembro!$J$24</f>
        <v>*</v>
      </c>
      <c r="V12" s="11" t="str">
        <f>[8]Dezembro!$J$25</f>
        <v>*</v>
      </c>
      <c r="W12" s="11" t="str">
        <f>[8]Dezembro!$J$26</f>
        <v>*</v>
      </c>
      <c r="X12" s="11" t="str">
        <f>[8]Dezembro!$J$27</f>
        <v>*</v>
      </c>
      <c r="Y12" s="11" t="str">
        <f>[8]Dezembro!$J$28</f>
        <v>*</v>
      </c>
      <c r="Z12" s="11" t="str">
        <f>[8]Dezembro!$J$29</f>
        <v>*</v>
      </c>
      <c r="AA12" s="11" t="str">
        <f>[8]Dezembro!$J$30</f>
        <v>*</v>
      </c>
      <c r="AB12" s="11" t="str">
        <f>[8]Dezembro!$J$31</f>
        <v>*</v>
      </c>
      <c r="AC12" s="11" t="str">
        <f>[8]Dezembro!$J$32</f>
        <v>*</v>
      </c>
      <c r="AD12" s="11" t="str">
        <f>[8]Dezembro!$J$33</f>
        <v>*</v>
      </c>
      <c r="AE12" s="11" t="str">
        <f>[8]Dezembro!$J$34</f>
        <v>*</v>
      </c>
      <c r="AF12" s="11" t="str">
        <f>[8]Dezembro!$J$35</f>
        <v>*</v>
      </c>
      <c r="AG12" s="15" t="s">
        <v>226</v>
      </c>
      <c r="AH12" s="126" t="s">
        <v>226</v>
      </c>
    </row>
    <row r="13" spans="1:34" x14ac:dyDescent="0.2">
      <c r="A13" s="58" t="s">
        <v>114</v>
      </c>
      <c r="B13" s="11">
        <f>[9]Dezembro!$J$5</f>
        <v>29.16</v>
      </c>
      <c r="C13" s="11">
        <f>[9]Dezembro!$J$6</f>
        <v>40.680000000000007</v>
      </c>
      <c r="D13" s="11">
        <f>[9]Dezembro!$J$7</f>
        <v>49.680000000000007</v>
      </c>
      <c r="E13" s="11">
        <f>[9]Dezembro!$J$8</f>
        <v>37.440000000000005</v>
      </c>
      <c r="F13" s="11">
        <f>[9]Dezembro!$J$9</f>
        <v>56.88</v>
      </c>
      <c r="G13" s="11">
        <f>[9]Dezembro!$J$10</f>
        <v>36.36</v>
      </c>
      <c r="H13" s="11">
        <f>[9]Dezembro!$J$11</f>
        <v>30.240000000000002</v>
      </c>
      <c r="I13" s="11">
        <f>[9]Dezembro!$J$12</f>
        <v>21.96</v>
      </c>
      <c r="J13" s="11">
        <f>[9]Dezembro!$J$13</f>
        <v>34.92</v>
      </c>
      <c r="K13" s="11">
        <f>[9]Dezembro!$J$14</f>
        <v>29.52</v>
      </c>
      <c r="L13" s="11">
        <f>[9]Dezembro!$J$15</f>
        <v>45.36</v>
      </c>
      <c r="M13" s="11">
        <f>[9]Dezembro!$J$16</f>
        <v>32.76</v>
      </c>
      <c r="N13" s="11">
        <f>[9]Dezembro!$J$17</f>
        <v>41.04</v>
      </c>
      <c r="O13" s="11">
        <f>[9]Dezembro!$J$18</f>
        <v>80.28</v>
      </c>
      <c r="P13" s="11">
        <f>[9]Dezembro!$J$19</f>
        <v>32.04</v>
      </c>
      <c r="Q13" s="11">
        <f>[9]Dezembro!$J$20</f>
        <v>40.680000000000007</v>
      </c>
      <c r="R13" s="11">
        <f>[9]Dezembro!$J$21</f>
        <v>47.519999999999996</v>
      </c>
      <c r="S13" s="11">
        <f>[9]Dezembro!$J$22</f>
        <v>34.200000000000003</v>
      </c>
      <c r="T13" s="11">
        <f>[9]Dezembro!$J$23</f>
        <v>41.04</v>
      </c>
      <c r="U13" s="11">
        <f>[9]Dezembro!$J$24</f>
        <v>37.440000000000005</v>
      </c>
      <c r="V13" s="11">
        <f>[9]Dezembro!$J$25</f>
        <v>40.32</v>
      </c>
      <c r="W13" s="11">
        <f>[9]Dezembro!$J$26</f>
        <v>26.64</v>
      </c>
      <c r="X13" s="11">
        <f>[9]Dezembro!$J$27</f>
        <v>22.68</v>
      </c>
      <c r="Y13" s="11">
        <f>[9]Dezembro!$J$28</f>
        <v>42.480000000000004</v>
      </c>
      <c r="Z13" s="11">
        <f>[9]Dezembro!$J$29</f>
        <v>35.64</v>
      </c>
      <c r="AA13" s="11">
        <f>[9]Dezembro!$J$30</f>
        <v>27.36</v>
      </c>
      <c r="AB13" s="11">
        <f>[9]Dezembro!$J$31</f>
        <v>30.240000000000002</v>
      </c>
      <c r="AC13" s="11">
        <f>[9]Dezembro!$J$32</f>
        <v>39.96</v>
      </c>
      <c r="AD13" s="11">
        <f>[9]Dezembro!$J$33</f>
        <v>33.840000000000003</v>
      </c>
      <c r="AE13" s="11">
        <f>[9]Dezembro!$J$34</f>
        <v>45</v>
      </c>
      <c r="AF13" s="11">
        <f>[9]Dezembro!$J$35</f>
        <v>37.080000000000005</v>
      </c>
      <c r="AG13" s="15">
        <f t="shared" ref="AG13" si="9">MAX(B13:AF13)</f>
        <v>80.28</v>
      </c>
      <c r="AH13" s="126">
        <f t="shared" ref="AH13" si="10">AVERAGE(B13:AF13)</f>
        <v>38.078709677419347</v>
      </c>
    </row>
    <row r="14" spans="1:34" x14ac:dyDescent="0.2">
      <c r="A14" s="58" t="s">
        <v>118</v>
      </c>
      <c r="B14" s="11" t="str">
        <f>[10]Dezembro!$J$5</f>
        <v>*</v>
      </c>
      <c r="C14" s="11" t="str">
        <f>[10]Dezembro!$J$6</f>
        <v>*</v>
      </c>
      <c r="D14" s="11" t="str">
        <f>[10]Dezembro!$J$7</f>
        <v>*</v>
      </c>
      <c r="E14" s="11" t="str">
        <f>[10]Dezembro!$J$8</f>
        <v>*</v>
      </c>
      <c r="F14" s="11" t="str">
        <f>[10]Dezembro!$J$9</f>
        <v>*</v>
      </c>
      <c r="G14" s="11" t="str">
        <f>[10]Dezembro!$J$10</f>
        <v>*</v>
      </c>
      <c r="H14" s="11" t="str">
        <f>[10]Dezembro!$J$11</f>
        <v>*</v>
      </c>
      <c r="I14" s="11" t="str">
        <f>[10]Dezembro!$J$12</f>
        <v>*</v>
      </c>
      <c r="J14" s="11" t="str">
        <f>[10]Dezembro!$J$13</f>
        <v>*</v>
      </c>
      <c r="K14" s="11" t="str">
        <f>[10]Dezembro!$J$14</f>
        <v>*</v>
      </c>
      <c r="L14" s="11" t="str">
        <f>[10]Dezembro!$J$15</f>
        <v>*</v>
      </c>
      <c r="M14" s="11" t="str">
        <f>[10]Dezembro!$J$16</f>
        <v>*</v>
      </c>
      <c r="N14" s="11" t="str">
        <f>[10]Dezembro!$J$17</f>
        <v>*</v>
      </c>
      <c r="O14" s="11" t="str">
        <f>[10]Dezembro!$J$18</f>
        <v>*</v>
      </c>
      <c r="P14" s="11" t="str">
        <f>[10]Dezembro!$J$19</f>
        <v>*</v>
      </c>
      <c r="Q14" s="11" t="str">
        <f>[10]Dezembro!$J$20</f>
        <v>*</v>
      </c>
      <c r="R14" s="11" t="str">
        <f>[10]Dezembro!$J$21</f>
        <v>*</v>
      </c>
      <c r="S14" s="11" t="str">
        <f>[10]Dezembro!$J$22</f>
        <v>*</v>
      </c>
      <c r="T14" s="11" t="str">
        <f>[10]Dezembro!$J$23</f>
        <v>*</v>
      </c>
      <c r="U14" s="11" t="str">
        <f>[10]Dezembro!$J$24</f>
        <v>*</v>
      </c>
      <c r="V14" s="11" t="str">
        <f>[10]Dezembro!$J$25</f>
        <v>*</v>
      </c>
      <c r="W14" s="11" t="str">
        <f>[10]Dezembro!$J$26</f>
        <v>*</v>
      </c>
      <c r="X14" s="11" t="str">
        <f>[10]Dezembro!$J$27</f>
        <v>*</v>
      </c>
      <c r="Y14" s="11" t="str">
        <f>[10]Dezembro!$J$28</f>
        <v>*</v>
      </c>
      <c r="Z14" s="11" t="str">
        <f>[10]Dezembro!$J$29</f>
        <v>*</v>
      </c>
      <c r="AA14" s="11" t="str">
        <f>[10]Dezembro!$J$30</f>
        <v>*</v>
      </c>
      <c r="AB14" s="11" t="str">
        <f>[10]Dezembro!$J$31</f>
        <v>*</v>
      </c>
      <c r="AC14" s="11" t="str">
        <f>[10]Dezembro!$J$32</f>
        <v>*</v>
      </c>
      <c r="AD14" s="11" t="str">
        <f>[10]Dezembro!$J$33</f>
        <v>*</v>
      </c>
      <c r="AE14" s="11" t="str">
        <f>[10]Dezembro!$J$34</f>
        <v>*</v>
      </c>
      <c r="AF14" s="11" t="str">
        <f>[10]Dezembro!$J$35</f>
        <v>*</v>
      </c>
      <c r="AG14" s="93" t="s">
        <v>226</v>
      </c>
      <c r="AH14" s="116" t="s">
        <v>226</v>
      </c>
    </row>
    <row r="15" spans="1:34" x14ac:dyDescent="0.2">
      <c r="A15" s="58" t="s">
        <v>121</v>
      </c>
      <c r="B15" s="11">
        <f>[11]Dezembro!$J$5</f>
        <v>40.32</v>
      </c>
      <c r="C15" s="11">
        <f>[11]Dezembro!$J$6</f>
        <v>35.64</v>
      </c>
      <c r="D15" s="11">
        <f>[11]Dezembro!$J$7</f>
        <v>54</v>
      </c>
      <c r="E15" s="11">
        <f>[11]Dezembro!$J$8</f>
        <v>33.840000000000003</v>
      </c>
      <c r="F15" s="11">
        <f>[11]Dezembro!$J$9</f>
        <v>33.119999999999997</v>
      </c>
      <c r="G15" s="11">
        <f>[11]Dezembro!$J$10</f>
        <v>28.08</v>
      </c>
      <c r="H15" s="11">
        <f>[11]Dezembro!$J$11</f>
        <v>25.92</v>
      </c>
      <c r="I15" s="11">
        <f>[11]Dezembro!$J$12</f>
        <v>18.720000000000002</v>
      </c>
      <c r="J15" s="11">
        <f>[11]Dezembro!$J$13</f>
        <v>27</v>
      </c>
      <c r="K15" s="11">
        <f>[11]Dezembro!$J$14</f>
        <v>27.36</v>
      </c>
      <c r="L15" s="11">
        <f>[11]Dezembro!$J$15</f>
        <v>42.84</v>
      </c>
      <c r="M15" s="11">
        <f>[11]Dezembro!$J$16</f>
        <v>25.92</v>
      </c>
      <c r="N15" s="11">
        <f>[11]Dezembro!$J$17</f>
        <v>40.680000000000007</v>
      </c>
      <c r="O15" s="11">
        <f>[11]Dezembro!$J$18</f>
        <v>52.2</v>
      </c>
      <c r="P15" s="11">
        <f>[11]Dezembro!$J$19</f>
        <v>35.64</v>
      </c>
      <c r="Q15" s="11">
        <f>[11]Dezembro!$J$20</f>
        <v>71.64</v>
      </c>
      <c r="R15" s="11">
        <f>[11]Dezembro!$J$21</f>
        <v>45</v>
      </c>
      <c r="S15" s="11">
        <f>[11]Dezembro!$J$22</f>
        <v>48.6</v>
      </c>
      <c r="T15" s="11">
        <f>[11]Dezembro!$J$23</f>
        <v>45.36</v>
      </c>
      <c r="U15" s="11">
        <f>[11]Dezembro!$J$24</f>
        <v>40.680000000000007</v>
      </c>
      <c r="V15" s="11">
        <f>[11]Dezembro!$J$25</f>
        <v>29.52</v>
      </c>
      <c r="W15" s="11">
        <f>[11]Dezembro!$J$26</f>
        <v>20.88</v>
      </c>
      <c r="X15" s="11">
        <f>[11]Dezembro!$J$27</f>
        <v>32.04</v>
      </c>
      <c r="Y15" s="11">
        <f>[11]Dezembro!$J$28</f>
        <v>37.080000000000005</v>
      </c>
      <c r="Z15" s="11">
        <f>[11]Dezembro!$J$29</f>
        <v>40.32</v>
      </c>
      <c r="AA15" s="11">
        <f>[11]Dezembro!$J$30</f>
        <v>36.36</v>
      </c>
      <c r="AB15" s="11">
        <f>[11]Dezembro!$J$31</f>
        <v>31.319999999999997</v>
      </c>
      <c r="AC15" s="11">
        <f>[11]Dezembro!$J$32</f>
        <v>36</v>
      </c>
      <c r="AD15" s="11">
        <f>[11]Dezembro!$J$33</f>
        <v>47.88</v>
      </c>
      <c r="AE15" s="11">
        <f>[11]Dezembro!$J$34</f>
        <v>39.6</v>
      </c>
      <c r="AF15" s="11">
        <f>[11]Dezembro!$J$35</f>
        <v>59.4</v>
      </c>
      <c r="AG15" s="15">
        <f t="shared" ref="AG15" si="11">MAX(B15:AF15)</f>
        <v>71.64</v>
      </c>
      <c r="AH15" s="126">
        <f t="shared" ref="AH15" si="12">AVERAGE(B15:AF15)</f>
        <v>38.160000000000018</v>
      </c>
    </row>
    <row r="16" spans="1:34" x14ac:dyDescent="0.2">
      <c r="A16" s="58" t="s">
        <v>168</v>
      </c>
      <c r="B16" s="11" t="str">
        <f>[12]Dezembro!$J$5</f>
        <v>*</v>
      </c>
      <c r="C16" s="11" t="str">
        <f>[12]Dezembro!$J$6</f>
        <v>*</v>
      </c>
      <c r="D16" s="11" t="str">
        <f>[12]Dezembro!$J$7</f>
        <v>*</v>
      </c>
      <c r="E16" s="11" t="str">
        <f>[12]Dezembro!$J$8</f>
        <v>*</v>
      </c>
      <c r="F16" s="11" t="str">
        <f>[12]Dezembro!$J$9</f>
        <v>*</v>
      </c>
      <c r="G16" s="11" t="str">
        <f>[12]Dezembro!$J$10</f>
        <v>*</v>
      </c>
      <c r="H16" s="11" t="str">
        <f>[12]Dezembro!$J$11</f>
        <v>*</v>
      </c>
      <c r="I16" s="11" t="str">
        <f>[12]Dezembro!$J$12</f>
        <v>*</v>
      </c>
      <c r="J16" s="11" t="str">
        <f>[12]Dezembro!$J$13</f>
        <v>*</v>
      </c>
      <c r="K16" s="11" t="str">
        <f>[12]Dezembro!$J$14</f>
        <v>*</v>
      </c>
      <c r="L16" s="11" t="str">
        <f>[12]Dezembro!$J$15</f>
        <v>*</v>
      </c>
      <c r="M16" s="11" t="str">
        <f>[12]Dezembro!$J$16</f>
        <v>*</v>
      </c>
      <c r="N16" s="11" t="str">
        <f>[12]Dezembro!$J$17</f>
        <v>*</v>
      </c>
      <c r="O16" s="11" t="str">
        <f>[12]Dezembro!$J$18</f>
        <v>*</v>
      </c>
      <c r="P16" s="11" t="str">
        <f>[12]Dezembro!$J$19</f>
        <v>*</v>
      </c>
      <c r="Q16" s="11" t="str">
        <f>[12]Dezembro!$J$20</f>
        <v>*</v>
      </c>
      <c r="R16" s="11" t="str">
        <f>[12]Dezembro!$J$21</f>
        <v>*</v>
      </c>
      <c r="S16" s="11" t="str">
        <f>[12]Dezembro!$J$22</f>
        <v>*</v>
      </c>
      <c r="T16" s="11" t="str">
        <f>[12]Dezembro!$J$23</f>
        <v>*</v>
      </c>
      <c r="U16" s="11" t="str">
        <f>[12]Dezembro!$J$24</f>
        <v>*</v>
      </c>
      <c r="V16" s="11" t="str">
        <f>[12]Dezembro!$J$25</f>
        <v>*</v>
      </c>
      <c r="W16" s="11" t="str">
        <f>[12]Dezembro!$J$26</f>
        <v>*</v>
      </c>
      <c r="X16" s="11" t="str">
        <f>[12]Dezembro!$J$27</f>
        <v>*</v>
      </c>
      <c r="Y16" s="11" t="str">
        <f>[12]Dezembro!$J$28</f>
        <v>*</v>
      </c>
      <c r="Z16" s="11" t="str">
        <f>[12]Dezembro!$J$29</f>
        <v>*</v>
      </c>
      <c r="AA16" s="11" t="str">
        <f>[12]Dezembro!$J$30</f>
        <v>*</v>
      </c>
      <c r="AB16" s="11" t="str">
        <f>[12]Dezembro!$J$31</f>
        <v>*</v>
      </c>
      <c r="AC16" s="11" t="str">
        <f>[12]Dezembro!$J$32</f>
        <v>*</v>
      </c>
      <c r="AD16" s="11" t="str">
        <f>[12]Dezembro!$J$33</f>
        <v>*</v>
      </c>
      <c r="AE16" s="11" t="str">
        <f>[12]Dezembro!$J$34</f>
        <v>*</v>
      </c>
      <c r="AF16" s="11" t="str">
        <f>[12]Dezembro!$J$35</f>
        <v>*</v>
      </c>
      <c r="AG16" s="93" t="s">
        <v>226</v>
      </c>
      <c r="AH16" s="116" t="s">
        <v>226</v>
      </c>
    </row>
    <row r="17" spans="1:38" x14ac:dyDescent="0.2">
      <c r="A17" s="58" t="s">
        <v>2</v>
      </c>
      <c r="B17" s="11">
        <f>[13]Dezembro!$J$5</f>
        <v>36.72</v>
      </c>
      <c r="C17" s="11">
        <f>[13]Dezembro!$J$6</f>
        <v>36.72</v>
      </c>
      <c r="D17" s="11">
        <f>[13]Dezembro!$J$7</f>
        <v>71.28</v>
      </c>
      <c r="E17" s="11">
        <f>[13]Dezembro!$J$8</f>
        <v>58.680000000000007</v>
      </c>
      <c r="F17" s="11">
        <f>[13]Dezembro!$J$9</f>
        <v>46.440000000000005</v>
      </c>
      <c r="G17" s="11">
        <f>[13]Dezembro!$J$10</f>
        <v>24.48</v>
      </c>
      <c r="H17" s="11">
        <f>[13]Dezembro!$J$11</f>
        <v>37.800000000000004</v>
      </c>
      <c r="I17" s="11">
        <f>[13]Dezembro!$J$12</f>
        <v>26.28</v>
      </c>
      <c r="J17" s="11">
        <f>[13]Dezembro!$J$13</f>
        <v>26.28</v>
      </c>
      <c r="K17" s="11">
        <f>[13]Dezembro!$J$14</f>
        <v>52.2</v>
      </c>
      <c r="L17" s="11">
        <f>[13]Dezembro!$J$15</f>
        <v>36.36</v>
      </c>
      <c r="M17" s="11">
        <f>[13]Dezembro!$J$16</f>
        <v>31.680000000000003</v>
      </c>
      <c r="N17" s="11">
        <f>[13]Dezembro!$J$17</f>
        <v>41.4</v>
      </c>
      <c r="O17" s="11">
        <f>[13]Dezembro!$J$18</f>
        <v>38.519999999999996</v>
      </c>
      <c r="P17" s="11">
        <f>[13]Dezembro!$J$19</f>
        <v>36</v>
      </c>
      <c r="Q17" s="11">
        <f>[13]Dezembro!$J$20</f>
        <v>47.16</v>
      </c>
      <c r="R17" s="11">
        <f>[13]Dezembro!$J$21</f>
        <v>31.680000000000003</v>
      </c>
      <c r="S17" s="11">
        <f>[13]Dezembro!$J$22</f>
        <v>39.24</v>
      </c>
      <c r="T17" s="11">
        <f>[13]Dezembro!$J$23</f>
        <v>45.36</v>
      </c>
      <c r="U17" s="11">
        <f>[13]Dezembro!$J$24</f>
        <v>36.36</v>
      </c>
      <c r="V17" s="11">
        <f>[13]Dezembro!$J$25</f>
        <v>43.56</v>
      </c>
      <c r="W17" s="11">
        <f>[13]Dezembro!$J$26</f>
        <v>33.480000000000004</v>
      </c>
      <c r="X17" s="11">
        <f>[13]Dezembro!$J$27</f>
        <v>46.440000000000005</v>
      </c>
      <c r="Y17" s="11">
        <f>[13]Dezembro!$J$28</f>
        <v>34.56</v>
      </c>
      <c r="Z17" s="11">
        <f>[13]Dezembro!$J$29</f>
        <v>42.480000000000004</v>
      </c>
      <c r="AA17" s="11">
        <f>[13]Dezembro!$J$30</f>
        <v>46.800000000000004</v>
      </c>
      <c r="AB17" s="11">
        <f>[13]Dezembro!$J$31</f>
        <v>36</v>
      </c>
      <c r="AC17" s="11">
        <f>[13]Dezembro!$J$32</f>
        <v>43.56</v>
      </c>
      <c r="AD17" s="11">
        <f>[13]Dezembro!$J$33</f>
        <v>37.440000000000005</v>
      </c>
      <c r="AE17" s="11">
        <f>[13]Dezembro!$J$34</f>
        <v>44.28</v>
      </c>
      <c r="AF17" s="11">
        <f>[13]Dezembro!$J$35</f>
        <v>46.440000000000005</v>
      </c>
      <c r="AG17" s="15">
        <f t="shared" ref="AG17:AG23" si="13">MAX(B17:AF17)</f>
        <v>71.28</v>
      </c>
      <c r="AH17" s="126">
        <f t="shared" ref="AH17:AH23" si="14">AVERAGE(B17:AF17)</f>
        <v>40.505806451612898</v>
      </c>
      <c r="AJ17" s="12" t="s">
        <v>47</v>
      </c>
      <c r="AK17" t="s">
        <v>47</v>
      </c>
    </row>
    <row r="18" spans="1:38" x14ac:dyDescent="0.2">
      <c r="A18" s="58" t="s">
        <v>3</v>
      </c>
      <c r="B18" s="11">
        <f>[14]Dezembro!$J$5</f>
        <v>70.92</v>
      </c>
      <c r="C18" s="11">
        <f>[14]Dezembro!$J$6</f>
        <v>53.28</v>
      </c>
      <c r="D18" s="11">
        <f>[14]Dezembro!$J$7</f>
        <v>35.64</v>
      </c>
      <c r="E18" s="11">
        <f>[14]Dezembro!$J$8</f>
        <v>42.480000000000004</v>
      </c>
      <c r="F18" s="11">
        <f>[14]Dezembro!$J$9</f>
        <v>39.96</v>
      </c>
      <c r="G18" s="11">
        <f>[14]Dezembro!$J$10</f>
        <v>26.64</v>
      </c>
      <c r="H18" s="11">
        <f>[14]Dezembro!$J$11</f>
        <v>56.88</v>
      </c>
      <c r="I18" s="11">
        <f>[14]Dezembro!$J$12</f>
        <v>39.6</v>
      </c>
      <c r="J18" s="11">
        <f>[14]Dezembro!$J$13</f>
        <v>20.16</v>
      </c>
      <c r="K18" s="11">
        <f>[14]Dezembro!$J$14</f>
        <v>49.680000000000007</v>
      </c>
      <c r="L18" s="11">
        <f>[14]Dezembro!$J$15</f>
        <v>31.680000000000003</v>
      </c>
      <c r="M18" s="11">
        <f>[14]Dezembro!$J$16</f>
        <v>35.64</v>
      </c>
      <c r="N18" s="11">
        <f>[14]Dezembro!$J$17</f>
        <v>41.76</v>
      </c>
      <c r="O18" s="11">
        <f>[14]Dezembro!$J$18</f>
        <v>39.24</v>
      </c>
      <c r="P18" s="11">
        <f>[14]Dezembro!$J$19</f>
        <v>25.2</v>
      </c>
      <c r="Q18" s="11">
        <f>[14]Dezembro!$J$20</f>
        <v>49.32</v>
      </c>
      <c r="R18" s="11">
        <f>[14]Dezembro!$J$21</f>
        <v>30.96</v>
      </c>
      <c r="S18" s="11">
        <f>[14]Dezembro!$J$22</f>
        <v>52.2</v>
      </c>
      <c r="T18" s="11">
        <f>[14]Dezembro!$J$23</f>
        <v>39.6</v>
      </c>
      <c r="U18" s="11">
        <f>[14]Dezembro!$J$24</f>
        <v>28.08</v>
      </c>
      <c r="V18" s="11">
        <f>[14]Dezembro!$J$25</f>
        <v>40.680000000000007</v>
      </c>
      <c r="W18" s="11">
        <f>[14]Dezembro!$J$26</f>
        <v>29.52</v>
      </c>
      <c r="X18" s="11">
        <f>[14]Dezembro!$J$27</f>
        <v>31.319999999999997</v>
      </c>
      <c r="Y18" s="11">
        <f>[14]Dezembro!$J$28</f>
        <v>49.32</v>
      </c>
      <c r="Z18" s="11">
        <f>[14]Dezembro!$J$29</f>
        <v>23.400000000000002</v>
      </c>
      <c r="AA18" s="11">
        <f>[14]Dezembro!$J$30</f>
        <v>36.72</v>
      </c>
      <c r="AB18" s="11">
        <f>[14]Dezembro!$J$31</f>
        <v>42.12</v>
      </c>
      <c r="AC18" s="11">
        <f>[14]Dezembro!$J$32</f>
        <v>38.159999999999997</v>
      </c>
      <c r="AD18" s="11">
        <f>[14]Dezembro!$J$33</f>
        <v>68.400000000000006</v>
      </c>
      <c r="AE18" s="11">
        <f>[14]Dezembro!$J$34</f>
        <v>23.400000000000002</v>
      </c>
      <c r="AF18" s="11">
        <f>[14]Dezembro!$J$35</f>
        <v>61.560000000000009</v>
      </c>
      <c r="AG18" s="15">
        <f>MAX(B18:AF18)</f>
        <v>70.92</v>
      </c>
      <c r="AH18" s="126">
        <f>AVERAGE(B18:AF18)</f>
        <v>40.436129032258087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[15]Dezembro!$J$5</f>
        <v>*</v>
      </c>
      <c r="C19" s="11" t="str">
        <f>[15]Dezembro!$J$6</f>
        <v>*</v>
      </c>
      <c r="D19" s="11" t="str">
        <f>[15]Dezembro!$J$7</f>
        <v>*</v>
      </c>
      <c r="E19" s="11" t="str">
        <f>[15]Dezembro!$J$8</f>
        <v>*</v>
      </c>
      <c r="F19" s="11" t="str">
        <f>[15]Dezembro!$J$9</f>
        <v>*</v>
      </c>
      <c r="G19" s="11" t="str">
        <f>[15]Dezembro!$J$10</f>
        <v>*</v>
      </c>
      <c r="H19" s="11" t="str">
        <f>[15]Dezembro!$J$11</f>
        <v>*</v>
      </c>
      <c r="I19" s="11" t="str">
        <f>[15]Dezembro!$J$12</f>
        <v>*</v>
      </c>
      <c r="J19" s="11" t="str">
        <f>[15]Dezembro!$J$13</f>
        <v>*</v>
      </c>
      <c r="K19" s="11" t="str">
        <f>[15]Dezembro!$J$14</f>
        <v>*</v>
      </c>
      <c r="L19" s="11" t="str">
        <f>[15]Dezembro!$J$15</f>
        <v>*</v>
      </c>
      <c r="M19" s="11" t="str">
        <f>[15]Dezembro!$J$16</f>
        <v>*</v>
      </c>
      <c r="N19" s="11" t="str">
        <f>[15]Dezembro!$J$17</f>
        <v>*</v>
      </c>
      <c r="O19" s="11" t="str">
        <f>[15]Dezembro!$J$18</f>
        <v>*</v>
      </c>
      <c r="P19" s="11" t="str">
        <f>[15]Dezembro!$J$19</f>
        <v>*</v>
      </c>
      <c r="Q19" s="11" t="str">
        <f>[15]Dezembro!$J$20</f>
        <v>*</v>
      </c>
      <c r="R19" s="11" t="str">
        <f>[15]Dezembro!$J$21</f>
        <v>*</v>
      </c>
      <c r="S19" s="11" t="str">
        <f>[15]Dezembro!$J$22</f>
        <v>*</v>
      </c>
      <c r="T19" s="11" t="str">
        <f>[15]Dezembro!$J$23</f>
        <v>*</v>
      </c>
      <c r="U19" s="11" t="str">
        <f>[15]Dezembro!$J$24</f>
        <v>*</v>
      </c>
      <c r="V19" s="11" t="str">
        <f>[15]Dezembro!$J$25</f>
        <v>*</v>
      </c>
      <c r="W19" s="11" t="str">
        <f>[15]Dezembro!$J$26</f>
        <v>*</v>
      </c>
      <c r="X19" s="11" t="str">
        <f>[15]Dezembro!$J$27</f>
        <v>*</v>
      </c>
      <c r="Y19" s="11" t="str">
        <f>[15]Dezembro!$J$28</f>
        <v>*</v>
      </c>
      <c r="Z19" s="11" t="str">
        <f>[15]Dezembro!$J$29</f>
        <v>*</v>
      </c>
      <c r="AA19" s="11" t="str">
        <f>[15]Dezembro!$J$30</f>
        <v>*</v>
      </c>
      <c r="AB19" s="11" t="str">
        <f>[15]Dezembro!$J$31</f>
        <v>*</v>
      </c>
      <c r="AC19" s="11" t="str">
        <f>[15]Dezembro!$J$32</f>
        <v>*</v>
      </c>
      <c r="AD19" s="11" t="str">
        <f>[15]Dezembro!$J$33</f>
        <v>*</v>
      </c>
      <c r="AE19" s="11" t="str">
        <f>[15]Dezembro!$J$34</f>
        <v>*</v>
      </c>
      <c r="AF19" s="11" t="str">
        <f>[15]Dezembro!$J$35</f>
        <v>*</v>
      </c>
      <c r="AG19" s="93" t="s">
        <v>226</v>
      </c>
      <c r="AH19" s="116" t="s">
        <v>226</v>
      </c>
    </row>
    <row r="20" spans="1:38" x14ac:dyDescent="0.2">
      <c r="A20" s="58" t="s">
        <v>5</v>
      </c>
      <c r="B20" s="11">
        <f>[16]Dezembro!$J$5</f>
        <v>67.680000000000007</v>
      </c>
      <c r="C20" s="11">
        <f>[16]Dezembro!$J$6</f>
        <v>22.68</v>
      </c>
      <c r="D20" s="11">
        <f>[16]Dezembro!$J$7</f>
        <v>34.56</v>
      </c>
      <c r="E20" s="11">
        <f>[16]Dezembro!$J$8</f>
        <v>43.56</v>
      </c>
      <c r="F20" s="11">
        <f>[16]Dezembro!$J$9</f>
        <v>41.04</v>
      </c>
      <c r="G20" s="11">
        <f>[16]Dezembro!$J$10</f>
        <v>31.680000000000003</v>
      </c>
      <c r="H20" s="11">
        <f>[16]Dezembro!$J$11</f>
        <v>21.96</v>
      </c>
      <c r="I20" s="11">
        <f>[16]Dezembro!$J$12</f>
        <v>16.920000000000002</v>
      </c>
      <c r="J20" s="11">
        <f>[16]Dezembro!$J$13</f>
        <v>33.840000000000003</v>
      </c>
      <c r="K20" s="11">
        <f>[16]Dezembro!$J$14</f>
        <v>21.6</v>
      </c>
      <c r="L20" s="11">
        <f>[16]Dezembro!$J$15</f>
        <v>39.24</v>
      </c>
      <c r="M20" s="11">
        <f>[16]Dezembro!$J$16</f>
        <v>55.080000000000005</v>
      </c>
      <c r="N20" s="11">
        <f>[16]Dezembro!$J$17</f>
        <v>30.6</v>
      </c>
      <c r="O20" s="11">
        <f>[16]Dezembro!$J$18</f>
        <v>51.480000000000004</v>
      </c>
      <c r="P20" s="11">
        <f>[16]Dezembro!$J$19</f>
        <v>34.56</v>
      </c>
      <c r="Q20" s="11">
        <f>[16]Dezembro!$J$20</f>
        <v>34.56</v>
      </c>
      <c r="R20" s="11">
        <f>[16]Dezembro!$J$21</f>
        <v>30.240000000000002</v>
      </c>
      <c r="S20" s="11">
        <f>[16]Dezembro!$J$22</f>
        <v>60.480000000000004</v>
      </c>
      <c r="T20" s="11">
        <f>[16]Dezembro!$J$23</f>
        <v>46.080000000000005</v>
      </c>
      <c r="U20" s="11">
        <f>[16]Dezembro!$J$24</f>
        <v>34.200000000000003</v>
      </c>
      <c r="V20" s="11">
        <f>[16]Dezembro!$J$25</f>
        <v>39.24</v>
      </c>
      <c r="W20" s="11">
        <f>[16]Dezembro!$J$26</f>
        <v>36</v>
      </c>
      <c r="X20" s="11">
        <f>[16]Dezembro!$J$27</f>
        <v>40.32</v>
      </c>
      <c r="Y20" s="11">
        <f>[16]Dezembro!$J$28</f>
        <v>22.68</v>
      </c>
      <c r="Z20" s="11">
        <f>[16]Dezembro!$J$29</f>
        <v>50.04</v>
      </c>
      <c r="AA20" s="11">
        <f>[16]Dezembro!$J$30</f>
        <v>34.56</v>
      </c>
      <c r="AB20" s="11">
        <f>[16]Dezembro!$J$31</f>
        <v>33.840000000000003</v>
      </c>
      <c r="AC20" s="11">
        <f>[16]Dezembro!$J$32</f>
        <v>31.319999999999997</v>
      </c>
      <c r="AD20" s="11">
        <f>[16]Dezembro!$J$33</f>
        <v>49.32</v>
      </c>
      <c r="AE20" s="11">
        <f>[16]Dezembro!$J$34</f>
        <v>36.72</v>
      </c>
      <c r="AF20" s="11">
        <f>[16]Dezembro!$J$35</f>
        <v>32.4</v>
      </c>
      <c r="AG20" s="15">
        <f t="shared" si="13"/>
        <v>67.680000000000007</v>
      </c>
      <c r="AH20" s="126">
        <f t="shared" si="14"/>
        <v>37.37032258064518</v>
      </c>
      <c r="AI20" s="12" t="s">
        <v>47</v>
      </c>
    </row>
    <row r="21" spans="1:38" x14ac:dyDescent="0.2">
      <c r="A21" s="58" t="s">
        <v>43</v>
      </c>
      <c r="B21" s="11">
        <f>[17]Dezembro!$J$5</f>
        <v>42.480000000000004</v>
      </c>
      <c r="C21" s="11">
        <f>[17]Dezembro!$J$6</f>
        <v>37.080000000000005</v>
      </c>
      <c r="D21" s="11">
        <f>[17]Dezembro!$J$7</f>
        <v>47.16</v>
      </c>
      <c r="E21" s="11">
        <f>[17]Dezembro!$J$8</f>
        <v>73.08</v>
      </c>
      <c r="F21" s="11">
        <f>[17]Dezembro!$J$9</f>
        <v>65.88000000000001</v>
      </c>
      <c r="G21" s="11">
        <f>[17]Dezembro!$J$10</f>
        <v>28.08</v>
      </c>
      <c r="H21" s="11">
        <f>[17]Dezembro!$J$11</f>
        <v>41.4</v>
      </c>
      <c r="I21" s="11">
        <f>[17]Dezembro!$J$12</f>
        <v>41.4</v>
      </c>
      <c r="J21" s="11">
        <f>[17]Dezembro!$J$13</f>
        <v>43.2</v>
      </c>
      <c r="K21" s="11">
        <f>[17]Dezembro!$J$14</f>
        <v>73.44</v>
      </c>
      <c r="L21" s="11">
        <f>[17]Dezembro!$J$15</f>
        <v>41.76</v>
      </c>
      <c r="M21" s="11">
        <f>[17]Dezembro!$J$16</f>
        <v>38.519999999999996</v>
      </c>
      <c r="N21" s="11">
        <f>[17]Dezembro!$J$17</f>
        <v>41.4</v>
      </c>
      <c r="O21" s="11">
        <f>[17]Dezembro!$J$18</f>
        <v>54.36</v>
      </c>
      <c r="P21" s="11">
        <f>[17]Dezembro!$J$19</f>
        <v>51.480000000000004</v>
      </c>
      <c r="Q21" s="11">
        <f>[17]Dezembro!$J$20</f>
        <v>44.28</v>
      </c>
      <c r="R21" s="11">
        <f>[17]Dezembro!$J$21</f>
        <v>62.28</v>
      </c>
      <c r="S21" s="11">
        <f>[17]Dezembro!$J$22</f>
        <v>38.880000000000003</v>
      </c>
      <c r="T21" s="11">
        <f>[17]Dezembro!$J$23</f>
        <v>59.4</v>
      </c>
      <c r="U21" s="11">
        <f>[17]Dezembro!$J$24</f>
        <v>40.680000000000007</v>
      </c>
      <c r="V21" s="11">
        <f>[17]Dezembro!$J$25</f>
        <v>36.72</v>
      </c>
      <c r="W21" s="11">
        <f>[17]Dezembro!$J$26</f>
        <v>35.64</v>
      </c>
      <c r="X21" s="11">
        <f>[17]Dezembro!$J$27</f>
        <v>37.440000000000005</v>
      </c>
      <c r="Y21" s="11">
        <f>[17]Dezembro!$J$28</f>
        <v>54.36</v>
      </c>
      <c r="Z21" s="11">
        <f>[17]Dezembro!$J$29</f>
        <v>28.8</v>
      </c>
      <c r="AA21" s="11">
        <f>[17]Dezembro!$J$30</f>
        <v>42.480000000000004</v>
      </c>
      <c r="AB21" s="11">
        <f>[17]Dezembro!$J$31</f>
        <v>46.440000000000005</v>
      </c>
      <c r="AC21" s="11">
        <f>[17]Dezembro!$J$32</f>
        <v>55.800000000000004</v>
      </c>
      <c r="AD21" s="11">
        <f>[17]Dezembro!$J$33</f>
        <v>37.080000000000005</v>
      </c>
      <c r="AE21" s="11">
        <f>[17]Dezembro!$J$34</f>
        <v>28.8</v>
      </c>
      <c r="AF21" s="11">
        <f>[17]Dezembro!$J$35</f>
        <v>45.72</v>
      </c>
      <c r="AG21" s="15">
        <f>MAX(B21:AF21)</f>
        <v>73.44</v>
      </c>
      <c r="AH21" s="126">
        <f>AVERAGE(B21:AF21)</f>
        <v>45.661935483870963</v>
      </c>
    </row>
    <row r="22" spans="1:38" x14ac:dyDescent="0.2">
      <c r="A22" s="58" t="s">
        <v>6</v>
      </c>
      <c r="B22" s="11">
        <f>[18]Dezembro!$J$5</f>
        <v>39.24</v>
      </c>
      <c r="C22" s="11">
        <f>[18]Dezembro!$J$6</f>
        <v>45</v>
      </c>
      <c r="D22" s="11">
        <f>[18]Dezembro!$J$7</f>
        <v>66.239999999999995</v>
      </c>
      <c r="E22" s="11">
        <f>[18]Dezembro!$J$8</f>
        <v>32.76</v>
      </c>
      <c r="F22" s="11">
        <f>[18]Dezembro!$J$9</f>
        <v>21.96</v>
      </c>
      <c r="G22" s="11">
        <f>[18]Dezembro!$J$10</f>
        <v>30.240000000000002</v>
      </c>
      <c r="H22" s="11">
        <f>[18]Dezembro!$J$11</f>
        <v>32.76</v>
      </c>
      <c r="I22" s="11">
        <f>[18]Dezembro!$J$12</f>
        <v>28.08</v>
      </c>
      <c r="J22" s="11">
        <f>[18]Dezembro!$J$13</f>
        <v>42.480000000000004</v>
      </c>
      <c r="K22" s="11">
        <f>[18]Dezembro!$J$14</f>
        <v>49.680000000000007</v>
      </c>
      <c r="L22" s="11">
        <f>[18]Dezembro!$J$15</f>
        <v>38.159999999999997</v>
      </c>
      <c r="M22" s="11">
        <f>[18]Dezembro!$J$16</f>
        <v>35.28</v>
      </c>
      <c r="N22" s="11">
        <f>[18]Dezembro!$J$17</f>
        <v>39.6</v>
      </c>
      <c r="O22" s="11">
        <f>[18]Dezembro!$J$18</f>
        <v>54</v>
      </c>
      <c r="P22" s="11">
        <f>[18]Dezembro!$J$19</f>
        <v>51.480000000000004</v>
      </c>
      <c r="Q22" s="11">
        <f>[18]Dezembro!$J$20</f>
        <v>39.24</v>
      </c>
      <c r="R22" s="11">
        <f>[18]Dezembro!$J$21</f>
        <v>43.92</v>
      </c>
      <c r="S22" s="11">
        <f>[18]Dezembro!$J$22</f>
        <v>31.680000000000003</v>
      </c>
      <c r="T22" s="11">
        <f>[18]Dezembro!$J$23</f>
        <v>36.72</v>
      </c>
      <c r="U22" s="11">
        <f>[18]Dezembro!$J$24</f>
        <v>31.680000000000003</v>
      </c>
      <c r="V22" s="11">
        <f>[18]Dezembro!$J$25</f>
        <v>47.16</v>
      </c>
      <c r="W22" s="11">
        <f>[18]Dezembro!$J$26</f>
        <v>22.32</v>
      </c>
      <c r="X22" s="11">
        <f>[18]Dezembro!$J$27</f>
        <v>44.64</v>
      </c>
      <c r="Y22" s="11">
        <f>[18]Dezembro!$J$28</f>
        <v>15.840000000000002</v>
      </c>
      <c r="Z22" s="11">
        <f>[18]Dezembro!$J$29</f>
        <v>28.8</v>
      </c>
      <c r="AA22" s="11">
        <f>[18]Dezembro!$J$30</f>
        <v>26.28</v>
      </c>
      <c r="AB22" s="11">
        <f>[18]Dezembro!$J$31</f>
        <v>27</v>
      </c>
      <c r="AC22" s="11">
        <f>[18]Dezembro!$J$32</f>
        <v>38.519999999999996</v>
      </c>
      <c r="AD22" s="11">
        <f>[18]Dezembro!$J$33</f>
        <v>52.56</v>
      </c>
      <c r="AE22" s="11">
        <f>[18]Dezembro!$J$34</f>
        <v>37.800000000000004</v>
      </c>
      <c r="AF22" s="11">
        <f>[18]Dezembro!$J$35</f>
        <v>23.400000000000002</v>
      </c>
      <c r="AG22" s="15">
        <f t="shared" si="13"/>
        <v>66.239999999999995</v>
      </c>
      <c r="AH22" s="126">
        <f t="shared" si="14"/>
        <v>37.24258064516129</v>
      </c>
    </row>
    <row r="23" spans="1:38" x14ac:dyDescent="0.2">
      <c r="A23" s="58" t="s">
        <v>7</v>
      </c>
      <c r="B23" s="11">
        <f>[19]Dezembro!$J$5</f>
        <v>32.4</v>
      </c>
      <c r="C23" s="11">
        <f>[19]Dezembro!$J$6</f>
        <v>31.319999999999997</v>
      </c>
      <c r="D23" s="11">
        <f>[19]Dezembro!$J$7</f>
        <v>46.440000000000005</v>
      </c>
      <c r="E23" s="11" t="str">
        <f>[19]Dezembro!$J$8</f>
        <v>*</v>
      </c>
      <c r="F23" s="11" t="str">
        <f>[19]Dezembro!$J$9</f>
        <v>*</v>
      </c>
      <c r="G23" s="11" t="str">
        <f>[19]Dezembro!$J$10</f>
        <v>*</v>
      </c>
      <c r="H23" s="11" t="str">
        <f>[19]Dezembro!$J$11</f>
        <v>*</v>
      </c>
      <c r="I23" s="11" t="str">
        <f>[19]Dezembro!$J$12</f>
        <v>*</v>
      </c>
      <c r="J23" s="11" t="str">
        <f>[19]Dezembro!$J$13</f>
        <v>*</v>
      </c>
      <c r="K23" s="11" t="str">
        <f>[19]Dezembro!$J$14</f>
        <v>*</v>
      </c>
      <c r="L23" s="11" t="str">
        <f>[19]Dezembro!$J$15</f>
        <v>*</v>
      </c>
      <c r="M23" s="11" t="str">
        <f>[19]Dezembro!$J$16</f>
        <v>*</v>
      </c>
      <c r="N23" s="11" t="str">
        <f>[19]Dezembro!$J$17</f>
        <v>*</v>
      </c>
      <c r="O23" s="11" t="str">
        <f>[19]Dezembro!$J$18</f>
        <v>*</v>
      </c>
      <c r="P23" s="11" t="str">
        <f>[19]Dezembro!$J$19</f>
        <v>*</v>
      </c>
      <c r="Q23" s="11" t="str">
        <f>[19]Dezembro!$J$20</f>
        <v>*</v>
      </c>
      <c r="R23" s="11" t="str">
        <f>[19]Dezembro!$J$21</f>
        <v>*</v>
      </c>
      <c r="S23" s="11" t="str">
        <f>[19]Dezembro!$J$22</f>
        <v>*</v>
      </c>
      <c r="T23" s="11" t="str">
        <f>[19]Dezembro!$J$23</f>
        <v>*</v>
      </c>
      <c r="U23" s="11" t="str">
        <f>[19]Dezembro!$J$24</f>
        <v>*</v>
      </c>
      <c r="V23" s="11" t="str">
        <f>[19]Dezembro!$J$25</f>
        <v>*</v>
      </c>
      <c r="W23" s="11" t="str">
        <f>[19]Dezembro!$J$26</f>
        <v>*</v>
      </c>
      <c r="X23" s="11" t="str">
        <f>[19]Dezembro!$J$27</f>
        <v>*</v>
      </c>
      <c r="Y23" s="11" t="str">
        <f>[19]Dezembro!$J$28</f>
        <v>*</v>
      </c>
      <c r="Z23" s="11" t="str">
        <f>[19]Dezembro!$J$29</f>
        <v>*</v>
      </c>
      <c r="AA23" s="11" t="str">
        <f>[19]Dezembro!$J$30</f>
        <v>*</v>
      </c>
      <c r="AB23" s="11">
        <f>[19]Dezembro!$J$31</f>
        <v>25.56</v>
      </c>
      <c r="AC23" s="11">
        <f>[19]Dezembro!$J$32</f>
        <v>0</v>
      </c>
      <c r="AD23" s="11">
        <f>[19]Dezembro!$J$33</f>
        <v>31.319999999999997</v>
      </c>
      <c r="AE23" s="11">
        <f>[19]Dezembro!$J$34</f>
        <v>36.36</v>
      </c>
      <c r="AF23" s="11">
        <f>[19]Dezembro!$J$35</f>
        <v>0</v>
      </c>
      <c r="AG23" s="15">
        <f t="shared" si="13"/>
        <v>46.440000000000005</v>
      </c>
      <c r="AH23" s="126">
        <f t="shared" si="14"/>
        <v>25.424999999999997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[20]Dezembro!$J$5</f>
        <v>*</v>
      </c>
      <c r="C24" s="11" t="str">
        <f>[20]Dezembro!$J$6</f>
        <v>*</v>
      </c>
      <c r="D24" s="11" t="str">
        <f>[20]Dezembro!$J$7</f>
        <v>*</v>
      </c>
      <c r="E24" s="11" t="str">
        <f>[20]Dezembro!$J$8</f>
        <v>*</v>
      </c>
      <c r="F24" s="11" t="str">
        <f>[20]Dezembro!$J$9</f>
        <v>*</v>
      </c>
      <c r="G24" s="11" t="str">
        <f>[20]Dezembro!$J$10</f>
        <v>*</v>
      </c>
      <c r="H24" s="11" t="str">
        <f>[20]Dezembro!$J$11</f>
        <v>*</v>
      </c>
      <c r="I24" s="11" t="str">
        <f>[20]Dezembro!$J$12</f>
        <v>*</v>
      </c>
      <c r="J24" s="11" t="str">
        <f>[20]Dezembro!$J$13</f>
        <v>*</v>
      </c>
      <c r="K24" s="11" t="str">
        <f>[20]Dezembro!$J$14</f>
        <v>*</v>
      </c>
      <c r="L24" s="11" t="str">
        <f>[20]Dezembro!$J$15</f>
        <v>*</v>
      </c>
      <c r="M24" s="11" t="str">
        <f>[20]Dezembro!$J$16</f>
        <v>*</v>
      </c>
      <c r="N24" s="11" t="str">
        <f>[20]Dezembro!$J$17</f>
        <v>*</v>
      </c>
      <c r="O24" s="11" t="str">
        <f>[20]Dezembro!$J$18</f>
        <v>*</v>
      </c>
      <c r="P24" s="11" t="str">
        <f>[20]Dezembro!$J$19</f>
        <v>*</v>
      </c>
      <c r="Q24" s="11" t="str">
        <f>[20]Dezembro!$J$20</f>
        <v>*</v>
      </c>
      <c r="R24" s="11" t="str">
        <f>[20]Dezembro!$J$21</f>
        <v>*</v>
      </c>
      <c r="S24" s="11" t="str">
        <f>[20]Dezembro!$J$22</f>
        <v>*</v>
      </c>
      <c r="T24" s="11" t="str">
        <f>[20]Dezembro!$J$23</f>
        <v>*</v>
      </c>
      <c r="U24" s="11" t="str">
        <f>[20]Dezembro!$J$24</f>
        <v>*</v>
      </c>
      <c r="V24" s="11" t="str">
        <f>[20]Dezembro!$J$25</f>
        <v>*</v>
      </c>
      <c r="W24" s="11" t="str">
        <f>[20]Dezembro!$J$26</f>
        <v>*</v>
      </c>
      <c r="X24" s="11" t="str">
        <f>[20]Dezembro!$J$27</f>
        <v>*</v>
      </c>
      <c r="Y24" s="11" t="str">
        <f>[20]Dezembro!$J$28</f>
        <v>*</v>
      </c>
      <c r="Z24" s="11" t="str">
        <f>[20]Dezembro!$J$29</f>
        <v>*</v>
      </c>
      <c r="AA24" s="11" t="str">
        <f>[20]Dezembro!$J$30</f>
        <v>*</v>
      </c>
      <c r="AB24" s="11" t="str">
        <f>[20]Dezembro!$J$31</f>
        <v>*</v>
      </c>
      <c r="AC24" s="11" t="str">
        <f>[20]Dezembro!$J$32</f>
        <v>*</v>
      </c>
      <c r="AD24" s="11" t="str">
        <f>[20]Dezembro!$J$33</f>
        <v>*</v>
      </c>
      <c r="AE24" s="11" t="str">
        <f>[20]Dezembro!$J$34</f>
        <v>*</v>
      </c>
      <c r="AF24" s="11" t="str">
        <f>[20]Dezembro!$J$35</f>
        <v>*</v>
      </c>
      <c r="AG24" s="93" t="s">
        <v>226</v>
      </c>
      <c r="AH24" s="116" t="s">
        <v>226</v>
      </c>
      <c r="AL24" t="s">
        <v>47</v>
      </c>
    </row>
    <row r="25" spans="1:38" x14ac:dyDescent="0.2">
      <c r="A25" s="58" t="s">
        <v>170</v>
      </c>
      <c r="B25" s="11">
        <f>[21]Dezembro!$J$5</f>
        <v>33.480000000000004</v>
      </c>
      <c r="C25" s="11">
        <f>[21]Dezembro!$J$6</f>
        <v>66.960000000000008</v>
      </c>
      <c r="D25" s="11">
        <f>[21]Dezembro!$J$7</f>
        <v>42.84</v>
      </c>
      <c r="E25" s="11">
        <f>[21]Dezembro!$J$8</f>
        <v>32.76</v>
      </c>
      <c r="F25" s="11">
        <f>[21]Dezembro!$J$9</f>
        <v>28.8</v>
      </c>
      <c r="G25" s="11">
        <f>[21]Dezembro!$J$10</f>
        <v>28.44</v>
      </c>
      <c r="H25" s="11">
        <f>[21]Dezembro!$J$11</f>
        <v>30.6</v>
      </c>
      <c r="I25" s="11">
        <f>[21]Dezembro!$J$12</f>
        <v>25.92</v>
      </c>
      <c r="J25" s="11">
        <f>[21]Dezembro!$J$13</f>
        <v>23.400000000000002</v>
      </c>
      <c r="K25" s="11">
        <f>[21]Dezembro!$J$14</f>
        <v>27.36</v>
      </c>
      <c r="L25" s="11">
        <f>[21]Dezembro!$J$15</f>
        <v>42.84</v>
      </c>
      <c r="M25" s="11">
        <f>[21]Dezembro!$J$16</f>
        <v>36.36</v>
      </c>
      <c r="N25" s="11">
        <f>[21]Dezembro!$J$17</f>
        <v>42.480000000000004</v>
      </c>
      <c r="O25" s="11">
        <f>[21]Dezembro!$J$18</f>
        <v>64.8</v>
      </c>
      <c r="P25" s="11">
        <f>[21]Dezembro!$J$19</f>
        <v>25.92</v>
      </c>
      <c r="Q25" s="11">
        <f>[21]Dezembro!$J$20</f>
        <v>56.16</v>
      </c>
      <c r="R25" s="11">
        <f>[21]Dezembro!$J$21</f>
        <v>57.6</v>
      </c>
      <c r="S25" s="11">
        <f>[21]Dezembro!$J$22</f>
        <v>65.160000000000011</v>
      </c>
      <c r="T25" s="11">
        <f>[21]Dezembro!$J$23</f>
        <v>46.080000000000005</v>
      </c>
      <c r="U25" s="11">
        <f>[21]Dezembro!$J$24</f>
        <v>46.440000000000005</v>
      </c>
      <c r="V25" s="11">
        <f>[21]Dezembro!$J$25</f>
        <v>28.08</v>
      </c>
      <c r="W25" s="11">
        <f>[21]Dezembro!$J$26</f>
        <v>24.48</v>
      </c>
      <c r="X25" s="11">
        <f>[21]Dezembro!$J$27</f>
        <v>29.16</v>
      </c>
      <c r="Y25" s="11">
        <f>[21]Dezembro!$J$28</f>
        <v>41.04</v>
      </c>
      <c r="Z25" s="11">
        <f>[21]Dezembro!$J$29</f>
        <v>46.080000000000005</v>
      </c>
      <c r="AA25" s="11">
        <f>[21]Dezembro!$J$30</f>
        <v>40.680000000000007</v>
      </c>
      <c r="AB25" s="11">
        <f>[21]Dezembro!$J$31</f>
        <v>50.04</v>
      </c>
      <c r="AC25" s="11">
        <f>[21]Dezembro!$J$32</f>
        <v>30.240000000000002</v>
      </c>
      <c r="AD25" s="11">
        <f>[21]Dezembro!$J$33</f>
        <v>37.800000000000004</v>
      </c>
      <c r="AE25" s="11">
        <f>[21]Dezembro!$J$34</f>
        <v>37.440000000000005</v>
      </c>
      <c r="AF25" s="11">
        <f>[21]Dezembro!$J$35</f>
        <v>37.800000000000004</v>
      </c>
      <c r="AG25" s="15">
        <f t="shared" ref="AG25:AG26" si="15">MAX(B25:AF25)</f>
        <v>66.960000000000008</v>
      </c>
      <c r="AH25" s="126">
        <f t="shared" ref="AH25:AH26" si="16">AVERAGE(B25:AF25)</f>
        <v>39.588387096774191</v>
      </c>
      <c r="AI25" s="12" t="s">
        <v>47</v>
      </c>
      <c r="AK25" t="s">
        <v>47</v>
      </c>
    </row>
    <row r="26" spans="1:38" x14ac:dyDescent="0.2">
      <c r="A26" s="58" t="s">
        <v>171</v>
      </c>
      <c r="B26" s="11">
        <f>[22]Dezembro!$J$5</f>
        <v>33.480000000000004</v>
      </c>
      <c r="C26" s="11">
        <f>[22]Dezembro!$J$6</f>
        <v>34.200000000000003</v>
      </c>
      <c r="D26" s="11">
        <f>[22]Dezembro!$J$7</f>
        <v>49.32</v>
      </c>
      <c r="E26" s="11">
        <f>[22]Dezembro!$J$8</f>
        <v>37.800000000000004</v>
      </c>
      <c r="F26" s="11">
        <f>[22]Dezembro!$J$9</f>
        <v>30.96</v>
      </c>
      <c r="G26" s="11">
        <f>[22]Dezembro!$J$10</f>
        <v>41.04</v>
      </c>
      <c r="H26" s="11">
        <f>[22]Dezembro!$J$11</f>
        <v>32.76</v>
      </c>
      <c r="I26" s="11">
        <f>[22]Dezembro!$J$12</f>
        <v>19.440000000000001</v>
      </c>
      <c r="J26" s="11">
        <f>[22]Dezembro!$J$13</f>
        <v>20.88</v>
      </c>
      <c r="K26" s="11">
        <f>[22]Dezembro!$J$14</f>
        <v>21.96</v>
      </c>
      <c r="L26" s="11">
        <f>[22]Dezembro!$J$15</f>
        <v>32.4</v>
      </c>
      <c r="M26" s="11">
        <f>[22]Dezembro!$J$16</f>
        <v>24.840000000000003</v>
      </c>
      <c r="N26" s="11">
        <f>[22]Dezembro!$J$17</f>
        <v>39.96</v>
      </c>
      <c r="O26" s="11">
        <f>[22]Dezembro!$J$18</f>
        <v>45</v>
      </c>
      <c r="P26" s="11">
        <f>[22]Dezembro!$J$19</f>
        <v>34.200000000000003</v>
      </c>
      <c r="Q26" s="11">
        <f>[22]Dezembro!$J$20</f>
        <v>39.6</v>
      </c>
      <c r="R26" s="11">
        <f>[22]Dezembro!$J$21</f>
        <v>42.12</v>
      </c>
      <c r="S26" s="11">
        <f>[22]Dezembro!$J$22</f>
        <v>34.56</v>
      </c>
      <c r="T26" s="11">
        <f>[22]Dezembro!$J$23</f>
        <v>36.72</v>
      </c>
      <c r="U26" s="11">
        <f>[22]Dezembro!$J$24</f>
        <v>44.28</v>
      </c>
      <c r="V26" s="11">
        <f>[22]Dezembro!$J$25</f>
        <v>37.080000000000005</v>
      </c>
      <c r="W26" s="11">
        <f>[22]Dezembro!$J$26</f>
        <v>24.840000000000003</v>
      </c>
      <c r="X26" s="11">
        <f>[22]Dezembro!$J$27</f>
        <v>25.2</v>
      </c>
      <c r="Y26" s="11">
        <f>[22]Dezembro!$J$28</f>
        <v>30.240000000000002</v>
      </c>
      <c r="Z26" s="11">
        <f>[22]Dezembro!$J$29</f>
        <v>31.319999999999997</v>
      </c>
      <c r="AA26" s="11">
        <f>[22]Dezembro!$J$30</f>
        <v>34.56</v>
      </c>
      <c r="AB26" s="11">
        <f>[22]Dezembro!$J$31</f>
        <v>30.6</v>
      </c>
      <c r="AC26" s="11">
        <f>[22]Dezembro!$J$32</f>
        <v>36.36</v>
      </c>
      <c r="AD26" s="11">
        <f>[22]Dezembro!$J$33</f>
        <v>42.12</v>
      </c>
      <c r="AE26" s="11">
        <f>[22]Dezembro!$J$34</f>
        <v>39.96</v>
      </c>
      <c r="AF26" s="11">
        <f>[22]Dezembro!$J$35</f>
        <v>41.76</v>
      </c>
      <c r="AG26" s="15">
        <f t="shared" si="15"/>
        <v>49.32</v>
      </c>
      <c r="AH26" s="126">
        <f t="shared" si="16"/>
        <v>34.501935483870973</v>
      </c>
      <c r="AK26" s="12" t="s">
        <v>47</v>
      </c>
    </row>
    <row r="27" spans="1:38" x14ac:dyDescent="0.2">
      <c r="A27" s="58" t="s">
        <v>8</v>
      </c>
      <c r="B27" s="11">
        <f>[23]Dezembro!$J$5</f>
        <v>18.36</v>
      </c>
      <c r="C27" s="11">
        <f>[23]Dezembro!$J$6</f>
        <v>50.76</v>
      </c>
      <c r="D27" s="11">
        <f>[23]Dezembro!$J$7</f>
        <v>48.96</v>
      </c>
      <c r="E27" s="11">
        <f>[23]Dezembro!$J$8</f>
        <v>28.44</v>
      </c>
      <c r="F27" s="11">
        <f>[23]Dezembro!$J$9</f>
        <v>20.16</v>
      </c>
      <c r="G27" s="11">
        <f>[23]Dezembro!$J$10</f>
        <v>31.680000000000003</v>
      </c>
      <c r="H27" s="11">
        <f>[23]Dezembro!$J$11</f>
        <v>21.6</v>
      </c>
      <c r="I27" s="11">
        <f>[23]Dezembro!$J$12</f>
        <v>19.079999999999998</v>
      </c>
      <c r="J27" s="11">
        <f>[23]Dezembro!$J$13</f>
        <v>25.56</v>
      </c>
      <c r="K27" s="11">
        <f>[23]Dezembro!$J$14</f>
        <v>22.68</v>
      </c>
      <c r="L27" s="11">
        <f>[23]Dezembro!$J$15</f>
        <v>32.04</v>
      </c>
      <c r="M27" s="11">
        <f>[23]Dezembro!$J$16</f>
        <v>24.840000000000003</v>
      </c>
      <c r="N27" s="11">
        <f>[23]Dezembro!$J$17</f>
        <v>39.96</v>
      </c>
      <c r="O27" s="11">
        <f>[23]Dezembro!$J$18</f>
        <v>48.96</v>
      </c>
      <c r="P27" s="11">
        <f>[23]Dezembro!$J$19</f>
        <v>25.92</v>
      </c>
      <c r="Q27" s="11">
        <f>[23]Dezembro!$J$20</f>
        <v>55.800000000000004</v>
      </c>
      <c r="R27" s="11">
        <f>[23]Dezembro!$J$21</f>
        <v>29.16</v>
      </c>
      <c r="S27" s="11">
        <f>[23]Dezembro!$J$22</f>
        <v>23.400000000000002</v>
      </c>
      <c r="T27" s="11">
        <f>[23]Dezembro!$J$23</f>
        <v>44.28</v>
      </c>
      <c r="U27" s="11">
        <f>[23]Dezembro!$J$24</f>
        <v>46.800000000000004</v>
      </c>
      <c r="V27" s="11">
        <f>[23]Dezembro!$J$25</f>
        <v>28.8</v>
      </c>
      <c r="W27" s="11">
        <f>[23]Dezembro!$J$26</f>
        <v>22.32</v>
      </c>
      <c r="X27" s="11">
        <f>[23]Dezembro!$J$27</f>
        <v>23.400000000000002</v>
      </c>
      <c r="Y27" s="11">
        <f>[23]Dezembro!$J$28</f>
        <v>37.440000000000005</v>
      </c>
      <c r="Z27" s="11">
        <f>[23]Dezembro!$J$29</f>
        <v>39.24</v>
      </c>
      <c r="AA27" s="11">
        <f>[23]Dezembro!$J$30</f>
        <v>42.84</v>
      </c>
      <c r="AB27" s="11">
        <f>[23]Dezembro!$J$31</f>
        <v>54.72</v>
      </c>
      <c r="AC27" s="11">
        <f>[23]Dezembro!$J$32</f>
        <v>25.2</v>
      </c>
      <c r="AD27" s="11">
        <f>[23]Dezembro!$J$33</f>
        <v>38.159999999999997</v>
      </c>
      <c r="AE27" s="11">
        <f>[23]Dezembro!$J$34</f>
        <v>38.880000000000003</v>
      </c>
      <c r="AF27" s="11">
        <f>[23]Dezembro!$J$35</f>
        <v>35.64</v>
      </c>
      <c r="AG27" s="15">
        <f t="shared" ref="AG27:AG31" si="17">MAX(B27:AF27)</f>
        <v>55.800000000000004</v>
      </c>
      <c r="AH27" s="126">
        <f>AVERAGE(B27:AF27)</f>
        <v>33.712258064516135</v>
      </c>
      <c r="AK27" t="s">
        <v>47</v>
      </c>
    </row>
    <row r="28" spans="1:38" x14ac:dyDescent="0.2">
      <c r="A28" s="58" t="s">
        <v>9</v>
      </c>
      <c r="B28" s="11">
        <f>[24]Dezembro!$J$5</f>
        <v>16.2</v>
      </c>
      <c r="C28" s="11">
        <f>[24]Dezembro!$J$6</f>
        <v>28.44</v>
      </c>
      <c r="D28" s="11">
        <f>[24]Dezembro!$J$7</f>
        <v>67.319999999999993</v>
      </c>
      <c r="E28" s="11">
        <f>[24]Dezembro!$J$8</f>
        <v>32.76</v>
      </c>
      <c r="F28" s="11">
        <f>[24]Dezembro!$J$9</f>
        <v>35.28</v>
      </c>
      <c r="G28" s="11">
        <f>[24]Dezembro!$J$10</f>
        <v>22.68</v>
      </c>
      <c r="H28" s="11">
        <f>[24]Dezembro!$J$11</f>
        <v>25.92</v>
      </c>
      <c r="I28" s="11">
        <f>[24]Dezembro!$J$12</f>
        <v>30.6</v>
      </c>
      <c r="J28" s="11">
        <f>[24]Dezembro!$J$13</f>
        <v>28.44</v>
      </c>
      <c r="K28" s="11">
        <f>[24]Dezembro!$J$14</f>
        <v>25.92</v>
      </c>
      <c r="L28" s="11">
        <f>[24]Dezembro!$J$15</f>
        <v>33.119999999999997</v>
      </c>
      <c r="M28" s="11">
        <f>[24]Dezembro!$J$16</f>
        <v>23.040000000000003</v>
      </c>
      <c r="N28" s="11">
        <f>[24]Dezembro!$J$17</f>
        <v>48.24</v>
      </c>
      <c r="O28" s="11">
        <f>[24]Dezembro!$J$18</f>
        <v>21.96</v>
      </c>
      <c r="P28" s="11">
        <f>[24]Dezembro!$J$19</f>
        <v>39.24</v>
      </c>
      <c r="Q28" s="11">
        <f>[24]Dezembro!$J$20</f>
        <v>39.96</v>
      </c>
      <c r="R28" s="11">
        <f>[24]Dezembro!$J$21</f>
        <v>55.800000000000004</v>
      </c>
      <c r="S28" s="11">
        <f>[24]Dezembro!$J$22</f>
        <v>45.72</v>
      </c>
      <c r="T28" s="11">
        <f>[24]Dezembro!$J$23</f>
        <v>41.76</v>
      </c>
      <c r="U28" s="11">
        <f>[24]Dezembro!$J$24</f>
        <v>72.72</v>
      </c>
      <c r="V28" s="11">
        <f>[24]Dezembro!$J$25</f>
        <v>38.159999999999997</v>
      </c>
      <c r="W28" s="11">
        <f>[24]Dezembro!$J$26</f>
        <v>33.840000000000003</v>
      </c>
      <c r="X28" s="11">
        <f>[24]Dezembro!$J$27</f>
        <v>23.400000000000002</v>
      </c>
      <c r="Y28" s="11">
        <f>[24]Dezembro!$J$28</f>
        <v>30.96</v>
      </c>
      <c r="Z28" s="11">
        <f>[24]Dezembro!$J$29</f>
        <v>37.440000000000005</v>
      </c>
      <c r="AA28" s="11">
        <f>[24]Dezembro!$J$30</f>
        <v>29.52</v>
      </c>
      <c r="AB28" s="11">
        <f>[24]Dezembro!$J$31</f>
        <v>31.680000000000003</v>
      </c>
      <c r="AC28" s="11">
        <f>[24]Dezembro!$J$32</f>
        <v>37.440000000000005</v>
      </c>
      <c r="AD28" s="11">
        <f>[24]Dezembro!$J$33</f>
        <v>41.4</v>
      </c>
      <c r="AE28" s="11">
        <f>[24]Dezembro!$J$34</f>
        <v>39.6</v>
      </c>
      <c r="AF28" s="11">
        <f>[24]Dezembro!$J$35</f>
        <v>53.28</v>
      </c>
      <c r="AG28" s="15">
        <f t="shared" si="17"/>
        <v>72.72</v>
      </c>
      <c r="AH28" s="126">
        <f t="shared" ref="AH28:AH31" si="18">AVERAGE(B28:AF28)</f>
        <v>36.510967741935488</v>
      </c>
      <c r="AK28" t="s">
        <v>47</v>
      </c>
    </row>
    <row r="29" spans="1:38" x14ac:dyDescent="0.2">
      <c r="A29" s="58" t="s">
        <v>42</v>
      </c>
      <c r="B29" s="11">
        <f>[25]Dezembro!$J$5</f>
        <v>21.96</v>
      </c>
      <c r="C29" s="11">
        <f>[25]Dezembro!$J$6</f>
        <v>29.16</v>
      </c>
      <c r="D29" s="11">
        <f>[25]Dezembro!$J$7</f>
        <v>55.800000000000004</v>
      </c>
      <c r="E29" s="11">
        <f>[25]Dezembro!$J$8</f>
        <v>19.079999999999998</v>
      </c>
      <c r="F29" s="11">
        <f>[25]Dezembro!$J$9</f>
        <v>31.680000000000003</v>
      </c>
      <c r="G29" s="11">
        <f>[25]Dezembro!$J$10</f>
        <v>20.88</v>
      </c>
      <c r="H29" s="11">
        <f>[25]Dezembro!$J$11</f>
        <v>25.2</v>
      </c>
      <c r="I29" s="11">
        <f>[25]Dezembro!$J$12</f>
        <v>16.559999999999999</v>
      </c>
      <c r="J29" s="11">
        <f>[25]Dezembro!$J$13</f>
        <v>32.4</v>
      </c>
      <c r="K29" s="11">
        <f>[25]Dezembro!$J$14</f>
        <v>24.840000000000003</v>
      </c>
      <c r="L29" s="11">
        <f>[25]Dezembro!$J$15</f>
        <v>35.28</v>
      </c>
      <c r="M29" s="11">
        <f>[25]Dezembro!$J$16</f>
        <v>27.720000000000002</v>
      </c>
      <c r="N29" s="11">
        <f>[25]Dezembro!$J$17</f>
        <v>38.519999999999996</v>
      </c>
      <c r="O29" s="11">
        <f>[25]Dezembro!$J$18</f>
        <v>29.16</v>
      </c>
      <c r="P29" s="11">
        <f>[25]Dezembro!$J$19</f>
        <v>30.240000000000002</v>
      </c>
      <c r="Q29" s="11">
        <f>[25]Dezembro!$J$20</f>
        <v>27</v>
      </c>
      <c r="R29" s="11">
        <f>[25]Dezembro!$J$21</f>
        <v>23.040000000000003</v>
      </c>
      <c r="S29" s="11">
        <f>[25]Dezembro!$J$22</f>
        <v>25.2</v>
      </c>
      <c r="T29" s="11">
        <f>[25]Dezembro!$J$23</f>
        <v>37.080000000000005</v>
      </c>
      <c r="U29" s="11">
        <f>[25]Dezembro!$J$24</f>
        <v>51.12</v>
      </c>
      <c r="V29" s="11">
        <f>[25]Dezembro!$J$25</f>
        <v>28.8</v>
      </c>
      <c r="W29" s="11">
        <f>[25]Dezembro!$J$26</f>
        <v>23.400000000000002</v>
      </c>
      <c r="X29" s="11">
        <f>[25]Dezembro!$J$27</f>
        <v>15.48</v>
      </c>
      <c r="Y29" s="11">
        <f>[25]Dezembro!$J$28</f>
        <v>51.480000000000004</v>
      </c>
      <c r="Z29" s="11">
        <f>[25]Dezembro!$J$29</f>
        <v>28.08</v>
      </c>
      <c r="AA29" s="11">
        <f>[25]Dezembro!$J$30</f>
        <v>24.48</v>
      </c>
      <c r="AB29" s="11">
        <f>[25]Dezembro!$J$31</f>
        <v>30.96</v>
      </c>
      <c r="AC29" s="11">
        <f>[25]Dezembro!$J$32</f>
        <v>29.880000000000003</v>
      </c>
      <c r="AD29" s="11">
        <f>[25]Dezembro!$J$33</f>
        <v>30.6</v>
      </c>
      <c r="AE29" s="11">
        <f>[25]Dezembro!$J$34</f>
        <v>28.8</v>
      </c>
      <c r="AF29" s="11">
        <f>[25]Dezembro!$J$35</f>
        <v>27.720000000000002</v>
      </c>
      <c r="AG29" s="15">
        <f t="shared" si="17"/>
        <v>55.800000000000004</v>
      </c>
      <c r="AH29" s="126">
        <f t="shared" si="18"/>
        <v>29.729032258064525</v>
      </c>
      <c r="AK29" t="s">
        <v>47</v>
      </c>
    </row>
    <row r="30" spans="1:38" x14ac:dyDescent="0.2">
      <c r="A30" s="58" t="s">
        <v>10</v>
      </c>
      <c r="B30" s="11" t="str">
        <f>[26]Dezembro!$J$5</f>
        <v>*</v>
      </c>
      <c r="C30" s="11" t="str">
        <f>[26]Dezembro!$J$6</f>
        <v>*</v>
      </c>
      <c r="D30" s="11" t="str">
        <f>[26]Dezembro!$J$7</f>
        <v>*</v>
      </c>
      <c r="E30" s="11" t="str">
        <f>[26]Dezembro!$J$8</f>
        <v>*</v>
      </c>
      <c r="F30" s="11" t="str">
        <f>[26]Dezembro!$J$9</f>
        <v>*</v>
      </c>
      <c r="G30" s="11" t="str">
        <f>[26]Dezembro!$J$10</f>
        <v>*</v>
      </c>
      <c r="H30" s="11" t="str">
        <f>[26]Dezembro!$J$11</f>
        <v>*</v>
      </c>
      <c r="I30" s="11" t="str">
        <f>[26]Dezembro!$J$12</f>
        <v>*</v>
      </c>
      <c r="J30" s="11" t="str">
        <f>[26]Dezembro!$J$13</f>
        <v>*</v>
      </c>
      <c r="K30" s="11" t="str">
        <f>[26]Dezembro!$J$14</f>
        <v>*</v>
      </c>
      <c r="L30" s="11" t="str">
        <f>[26]Dezembro!$J$15</f>
        <v>*</v>
      </c>
      <c r="M30" s="11" t="str">
        <f>[26]Dezembro!$J$16</f>
        <v>*</v>
      </c>
      <c r="N30" s="11" t="str">
        <f>[26]Dezembro!$J$17</f>
        <v>*</v>
      </c>
      <c r="O30" s="11" t="str">
        <f>[26]Dezembro!$J$18</f>
        <v>*</v>
      </c>
      <c r="P30" s="11" t="str">
        <f>[26]Dezembro!$J$19</f>
        <v>*</v>
      </c>
      <c r="Q30" s="11" t="str">
        <f>[26]Dezembro!$J$20</f>
        <v>*</v>
      </c>
      <c r="R30" s="11" t="str">
        <f>[26]Dezembro!$J$21</f>
        <v>*</v>
      </c>
      <c r="S30" s="11" t="str">
        <f>[26]Dezembro!$J$22</f>
        <v>*</v>
      </c>
      <c r="T30" s="11" t="str">
        <f>[26]Dezembro!$J$23</f>
        <v>*</v>
      </c>
      <c r="U30" s="11" t="str">
        <f>[26]Dezembro!$J$24</f>
        <v>*</v>
      </c>
      <c r="V30" s="11" t="str">
        <f>[26]Dezembro!$J$25</f>
        <v>*</v>
      </c>
      <c r="W30" s="11" t="str">
        <f>[26]Dezembro!$J$26</f>
        <v>*</v>
      </c>
      <c r="X30" s="11" t="str">
        <f>[26]Dezembro!$J$27</f>
        <v>*</v>
      </c>
      <c r="Y30" s="11" t="str">
        <f>[26]Dezembro!$J$28</f>
        <v>*</v>
      </c>
      <c r="Z30" s="11" t="str">
        <f>[26]Dezembro!$J$29</f>
        <v>*</v>
      </c>
      <c r="AA30" s="11" t="str">
        <f>[26]Dezembro!$J$30</f>
        <v>*</v>
      </c>
      <c r="AB30" s="11" t="str">
        <f>[26]Dezembro!$J$31</f>
        <v>*</v>
      </c>
      <c r="AC30" s="11" t="str">
        <f>[26]Dezembro!$J$32</f>
        <v>*</v>
      </c>
      <c r="AD30" s="11" t="str">
        <f>[26]Dezembro!$J$33</f>
        <v>*</v>
      </c>
      <c r="AE30" s="11" t="str">
        <f>[26]Dezembro!$J$34</f>
        <v>*</v>
      </c>
      <c r="AF30" s="11" t="str">
        <f>[26]Dezembro!$J$35</f>
        <v>*</v>
      </c>
      <c r="AG30" s="93" t="s">
        <v>226</v>
      </c>
      <c r="AH30" s="116" t="s">
        <v>226</v>
      </c>
      <c r="AK30" t="s">
        <v>47</v>
      </c>
    </row>
    <row r="31" spans="1:38" x14ac:dyDescent="0.2">
      <c r="A31" s="58" t="s">
        <v>172</v>
      </c>
      <c r="B31" s="11">
        <f>[27]Dezembro!$J$5</f>
        <v>26.64</v>
      </c>
      <c r="C31" s="11">
        <f>[27]Dezembro!$J$6</f>
        <v>33.119999999999997</v>
      </c>
      <c r="D31" s="11">
        <f>[27]Dezembro!$J$7</f>
        <v>53.28</v>
      </c>
      <c r="E31" s="11">
        <f>[27]Dezembro!$J$8</f>
        <v>29.16</v>
      </c>
      <c r="F31" s="11">
        <f>[27]Dezembro!$J$9</f>
        <v>25.56</v>
      </c>
      <c r="G31" s="11">
        <f>[27]Dezembro!$J$10</f>
        <v>34.200000000000003</v>
      </c>
      <c r="H31" s="11">
        <f>[27]Dezembro!$J$11</f>
        <v>30.240000000000002</v>
      </c>
      <c r="I31" s="11">
        <f>[27]Dezembro!$J$12</f>
        <v>26.28</v>
      </c>
      <c r="J31" s="11">
        <f>[27]Dezembro!$J$13</f>
        <v>21.96</v>
      </c>
      <c r="K31" s="11">
        <f>[27]Dezembro!$J$14</f>
        <v>29.880000000000003</v>
      </c>
      <c r="L31" s="11">
        <f>[27]Dezembro!$J$15</f>
        <v>40.680000000000007</v>
      </c>
      <c r="M31" s="11">
        <f>[27]Dezembro!$J$16</f>
        <v>27.720000000000002</v>
      </c>
      <c r="N31" s="11">
        <f>[27]Dezembro!$J$17</f>
        <v>39.96</v>
      </c>
      <c r="O31" s="11">
        <f>[27]Dezembro!$J$18</f>
        <v>32.4</v>
      </c>
      <c r="P31" s="11">
        <f>[27]Dezembro!$J$19</f>
        <v>30.6</v>
      </c>
      <c r="Q31" s="11">
        <f>[27]Dezembro!$J$20</f>
        <v>61.2</v>
      </c>
      <c r="R31" s="11">
        <f>[27]Dezembro!$J$21</f>
        <v>75.239999999999995</v>
      </c>
      <c r="S31" s="11">
        <f>[27]Dezembro!$J$22</f>
        <v>65.160000000000011</v>
      </c>
      <c r="T31" s="11">
        <f>[27]Dezembro!$J$23</f>
        <v>40.32</v>
      </c>
      <c r="U31" s="11">
        <f>[27]Dezembro!$J$24</f>
        <v>47.519999999999996</v>
      </c>
      <c r="V31" s="11">
        <f>[27]Dezembro!$J$25</f>
        <v>38.159999999999997</v>
      </c>
      <c r="W31" s="11">
        <f>[27]Dezembro!$J$26</f>
        <v>24.12</v>
      </c>
      <c r="X31" s="11">
        <f>[27]Dezembro!$J$27</f>
        <v>20.88</v>
      </c>
      <c r="Y31" s="11">
        <f>[27]Dezembro!$J$28</f>
        <v>34.200000000000003</v>
      </c>
      <c r="Z31" s="11">
        <f>[27]Dezembro!$J$29</f>
        <v>40.32</v>
      </c>
      <c r="AA31" s="11">
        <f>[27]Dezembro!$J$30</f>
        <v>37.440000000000005</v>
      </c>
      <c r="AB31" s="11">
        <f>[27]Dezembro!$J$31</f>
        <v>28.08</v>
      </c>
      <c r="AC31" s="11">
        <f>[27]Dezembro!$J$32</f>
        <v>34.92</v>
      </c>
      <c r="AD31" s="11">
        <f>[27]Dezembro!$J$33</f>
        <v>44.64</v>
      </c>
      <c r="AE31" s="11">
        <f>[27]Dezembro!$J$34</f>
        <v>37.800000000000004</v>
      </c>
      <c r="AF31" s="11">
        <f>[27]Dezembro!$J$35</f>
        <v>40.680000000000007</v>
      </c>
      <c r="AG31" s="15">
        <f t="shared" si="17"/>
        <v>75.239999999999995</v>
      </c>
      <c r="AH31" s="126">
        <f t="shared" si="18"/>
        <v>37.172903225806465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[28]Dezembro!$J$5</f>
        <v>*</v>
      </c>
      <c r="C32" s="11" t="str">
        <f>[28]Dezembro!$J$6</f>
        <v>*</v>
      </c>
      <c r="D32" s="11" t="str">
        <f>[28]Dezembro!$J$7</f>
        <v>*</v>
      </c>
      <c r="E32" s="11" t="str">
        <f>[28]Dezembro!$J$8</f>
        <v>*</v>
      </c>
      <c r="F32" s="11" t="str">
        <f>[28]Dezembro!$J$9</f>
        <v>*</v>
      </c>
      <c r="G32" s="11" t="str">
        <f>[28]Dezembro!$J$10</f>
        <v>*</v>
      </c>
      <c r="H32" s="11" t="str">
        <f>[28]Dezembro!$J$11</f>
        <v>*</v>
      </c>
      <c r="I32" s="11" t="str">
        <f>[28]Dezembro!$J$12</f>
        <v>*</v>
      </c>
      <c r="J32" s="11" t="str">
        <f>[28]Dezembro!$J$13</f>
        <v>*</v>
      </c>
      <c r="K32" s="11" t="str">
        <f>[28]Dezembro!$J$14</f>
        <v>*</v>
      </c>
      <c r="L32" s="11" t="str">
        <f>[28]Dezembro!$J$15</f>
        <v>*</v>
      </c>
      <c r="M32" s="11" t="str">
        <f>[28]Dezembro!$J$16</f>
        <v>*</v>
      </c>
      <c r="N32" s="11" t="str">
        <f>[28]Dezembro!$J$17</f>
        <v>*</v>
      </c>
      <c r="O32" s="11" t="str">
        <f>[28]Dezembro!$J$18</f>
        <v>*</v>
      </c>
      <c r="P32" s="11" t="str">
        <f>[28]Dezembro!$J$19</f>
        <v>*</v>
      </c>
      <c r="Q32" s="11" t="str">
        <f>[28]Dezembro!$J$20</f>
        <v>*</v>
      </c>
      <c r="R32" s="11" t="str">
        <f>[28]Dezembro!$J$21</f>
        <v>*</v>
      </c>
      <c r="S32" s="11" t="str">
        <f>[28]Dezembro!$J$22</f>
        <v>*</v>
      </c>
      <c r="T32" s="11" t="str">
        <f>[28]Dezembro!$J$23</f>
        <v>*</v>
      </c>
      <c r="U32" s="11" t="str">
        <f>[28]Dezembro!$J$24</f>
        <v>*</v>
      </c>
      <c r="V32" s="11" t="str">
        <f>[28]Dezembro!$J$25</f>
        <v>*</v>
      </c>
      <c r="W32" s="11" t="str">
        <f>[28]Dezembro!$J$26</f>
        <v>*</v>
      </c>
      <c r="X32" s="11" t="str">
        <f>[28]Dezembro!$J$27</f>
        <v>*</v>
      </c>
      <c r="Y32" s="11" t="str">
        <f>[28]Dezembro!$J$28</f>
        <v>*</v>
      </c>
      <c r="Z32" s="11" t="str">
        <f>[28]Dezembro!$J$29</f>
        <v>*</v>
      </c>
      <c r="AA32" s="11" t="str">
        <f>[28]Dezembro!$J$30</f>
        <v>*</v>
      </c>
      <c r="AB32" s="11" t="str">
        <f>[28]Dezembro!$J$31</f>
        <v>*</v>
      </c>
      <c r="AC32" s="11" t="str">
        <f>[28]Dezembro!$J$32</f>
        <v>*</v>
      </c>
      <c r="AD32" s="11" t="str">
        <f>[28]Dezembro!$J$33</f>
        <v>*</v>
      </c>
      <c r="AE32" s="11" t="str">
        <f>[28]Dezembro!$J$34</f>
        <v>*</v>
      </c>
      <c r="AF32" s="11" t="str">
        <f>[28]Dezembro!$J$35</f>
        <v>*</v>
      </c>
      <c r="AG32" s="93" t="s">
        <v>226</v>
      </c>
      <c r="AH32" s="116" t="s">
        <v>226</v>
      </c>
      <c r="AK32" t="s">
        <v>47</v>
      </c>
    </row>
    <row r="33" spans="1:38" s="5" customFormat="1" x14ac:dyDescent="0.2">
      <c r="A33" s="58" t="s">
        <v>12</v>
      </c>
      <c r="B33" s="11" t="str">
        <f>[29]Dezembro!$J$5</f>
        <v>*</v>
      </c>
      <c r="C33" s="11" t="str">
        <f>[29]Dezembro!$J$6</f>
        <v>*</v>
      </c>
      <c r="D33" s="11" t="str">
        <f>[29]Dezembro!$J$7</f>
        <v>*</v>
      </c>
      <c r="E33" s="11">
        <f>[29]Dezembro!$J$8</f>
        <v>42.84</v>
      </c>
      <c r="F33" s="11">
        <f>[29]Dezembro!$J$9</f>
        <v>30.240000000000002</v>
      </c>
      <c r="G33" s="11">
        <f>[29]Dezembro!$J$10</f>
        <v>20.52</v>
      </c>
      <c r="H33" s="11">
        <f>[29]Dezembro!$J$11</f>
        <v>10.44</v>
      </c>
      <c r="I33" s="11">
        <f>[29]Dezembro!$J$12</f>
        <v>14.4</v>
      </c>
      <c r="J33" s="11">
        <f>[29]Dezembro!$J$13</f>
        <v>0</v>
      </c>
      <c r="K33" s="11" t="str">
        <f>[29]Dezembro!$J$14</f>
        <v>*</v>
      </c>
      <c r="L33" s="11" t="str">
        <f>[29]Dezembro!$J$15</f>
        <v>*</v>
      </c>
      <c r="M33" s="11" t="str">
        <f>[29]Dezembro!$J$16</f>
        <v>*</v>
      </c>
      <c r="N33" s="11" t="str">
        <f>[29]Dezembro!$J$17</f>
        <v>*</v>
      </c>
      <c r="O33" s="11" t="str">
        <f>[29]Dezembro!$J$18</f>
        <v>*</v>
      </c>
      <c r="P33" s="11" t="str">
        <f>[29]Dezembro!$J$19</f>
        <v>*</v>
      </c>
      <c r="Q33" s="11" t="str">
        <f>[29]Dezembro!$J$20</f>
        <v>*</v>
      </c>
      <c r="R33" s="11" t="str">
        <f>[29]Dezembro!$J$21</f>
        <v>*</v>
      </c>
      <c r="S33" s="11" t="str">
        <f>[29]Dezembro!$J$22</f>
        <v>*</v>
      </c>
      <c r="T33" s="11" t="str">
        <f>[29]Dezembro!$J$23</f>
        <v>*</v>
      </c>
      <c r="U33" s="11" t="str">
        <f>[29]Dezembro!$J$24</f>
        <v>*</v>
      </c>
      <c r="V33" s="11" t="str">
        <f>[29]Dezembro!$J$25</f>
        <v>*</v>
      </c>
      <c r="W33" s="11" t="str">
        <f>[29]Dezembro!$J$26</f>
        <v>*</v>
      </c>
      <c r="X33" s="11" t="str">
        <f>[29]Dezembro!$J$27</f>
        <v>*</v>
      </c>
      <c r="Y33" s="11" t="str">
        <f>[29]Dezembro!$J$28</f>
        <v>*</v>
      </c>
      <c r="Z33" s="11" t="str">
        <f>[29]Dezembro!$J$29</f>
        <v>*</v>
      </c>
      <c r="AA33" s="11" t="str">
        <f>[29]Dezembro!$J$30</f>
        <v>*</v>
      </c>
      <c r="AB33" s="11" t="str">
        <f>[29]Dezembro!$J$31</f>
        <v>*</v>
      </c>
      <c r="AC33" s="11" t="str">
        <f>[29]Dezembro!$J$32</f>
        <v>*</v>
      </c>
      <c r="AD33" s="11" t="str">
        <f>[29]Dezembro!$J$33</f>
        <v>*</v>
      </c>
      <c r="AE33" s="11">
        <f>[29]Dezembro!$J$34</f>
        <v>23.040000000000003</v>
      </c>
      <c r="AF33" s="11">
        <f>[29]Dezembro!$J$35</f>
        <v>29.880000000000003</v>
      </c>
      <c r="AG33" s="15">
        <f t="shared" ref="AG33:AG35" si="19">MAX(B33:AF33)</f>
        <v>42.84</v>
      </c>
      <c r="AH33" s="126">
        <f t="shared" ref="AH33:AH35" si="20">AVERAGE(B33:AF33)</f>
        <v>21.42</v>
      </c>
      <c r="AK33" s="5" t="s">
        <v>47</v>
      </c>
    </row>
    <row r="34" spans="1:38" x14ac:dyDescent="0.2">
      <c r="A34" s="58" t="s">
        <v>13</v>
      </c>
      <c r="B34" s="11" t="str">
        <f>[30]Dezembro!$J$5</f>
        <v>*</v>
      </c>
      <c r="C34" s="11" t="str">
        <f>[30]Dezembro!$J$6</f>
        <v>*</v>
      </c>
      <c r="D34" s="11" t="str">
        <f>[30]Dezembro!$J$7</f>
        <v>*</v>
      </c>
      <c r="E34" s="11" t="str">
        <f>[30]Dezembro!$J$8</f>
        <v>*</v>
      </c>
      <c r="F34" s="11" t="str">
        <f>[30]Dezembro!$J$9</f>
        <v>*</v>
      </c>
      <c r="G34" s="11" t="str">
        <f>[30]Dezembro!$J$10</f>
        <v>*</v>
      </c>
      <c r="H34" s="11" t="str">
        <f>[30]Dezembro!$J$11</f>
        <v>*</v>
      </c>
      <c r="I34" s="11" t="str">
        <f>[30]Dezembro!$J$12</f>
        <v>*</v>
      </c>
      <c r="J34" s="11" t="str">
        <f>[30]Dezembro!$J$13</f>
        <v>*</v>
      </c>
      <c r="K34" s="11" t="str">
        <f>[30]Dezembro!$J$14</f>
        <v>*</v>
      </c>
      <c r="L34" s="11" t="str">
        <f>[30]Dezembro!$J$15</f>
        <v>*</v>
      </c>
      <c r="M34" s="11" t="str">
        <f>[30]Dezembro!$J$16</f>
        <v>*</v>
      </c>
      <c r="N34" s="11" t="str">
        <f>[30]Dezembro!$J$17</f>
        <v>*</v>
      </c>
      <c r="O34" s="11" t="str">
        <f>[30]Dezembro!$J$18</f>
        <v>*</v>
      </c>
      <c r="P34" s="11" t="str">
        <f>[30]Dezembro!$J$19</f>
        <v>*</v>
      </c>
      <c r="Q34" s="11" t="str">
        <f>[30]Dezembro!$J$20</f>
        <v>*</v>
      </c>
      <c r="R34" s="11" t="str">
        <f>[30]Dezembro!$J$21</f>
        <v>*</v>
      </c>
      <c r="S34" s="11" t="str">
        <f>[30]Dezembro!$J$22</f>
        <v>*</v>
      </c>
      <c r="T34" s="11" t="str">
        <f>[30]Dezembro!$J$23</f>
        <v>*</v>
      </c>
      <c r="U34" s="11" t="str">
        <f>[30]Dezembro!$J$24</f>
        <v>*</v>
      </c>
      <c r="V34" s="11" t="str">
        <f>[30]Dezembro!$J$25</f>
        <v>*</v>
      </c>
      <c r="W34" s="11" t="str">
        <f>[30]Dezembro!$J$26</f>
        <v>*</v>
      </c>
      <c r="X34" s="11" t="str">
        <f>[30]Dezembro!$J$27</f>
        <v>*</v>
      </c>
      <c r="Y34" s="11" t="str">
        <f>[30]Dezembro!$J$28</f>
        <v>*</v>
      </c>
      <c r="Z34" s="11" t="str">
        <f>[30]Dezembro!$J$29</f>
        <v>*</v>
      </c>
      <c r="AA34" s="11" t="str">
        <f>[30]Dezembro!$J$30</f>
        <v>*</v>
      </c>
      <c r="AB34" s="11" t="str">
        <f>[30]Dezembro!$J$31</f>
        <v>*</v>
      </c>
      <c r="AC34" s="11" t="str">
        <f>[30]Dezembro!$J$32</f>
        <v>*</v>
      </c>
      <c r="AD34" s="11" t="str">
        <f>[30]Dezembro!$J$33</f>
        <v>*</v>
      </c>
      <c r="AE34" s="11" t="str">
        <f>[30]Dezembro!$J$34</f>
        <v>*</v>
      </c>
      <c r="AF34" s="11" t="str">
        <f>[30]Dezembro!$J$35</f>
        <v>*</v>
      </c>
      <c r="AG34" s="93" t="s">
        <v>226</v>
      </c>
      <c r="AH34" s="116" t="s">
        <v>226</v>
      </c>
      <c r="AK34" t="s">
        <v>47</v>
      </c>
    </row>
    <row r="35" spans="1:38" x14ac:dyDescent="0.2">
      <c r="A35" s="58" t="s">
        <v>173</v>
      </c>
      <c r="B35" s="11">
        <f>[31]Dezembro!$J$5</f>
        <v>54</v>
      </c>
      <c r="C35" s="11">
        <f>[31]Dezembro!$J$6</f>
        <v>44.64</v>
      </c>
      <c r="D35" s="11">
        <f>[31]Dezembro!$J$7</f>
        <v>42.480000000000004</v>
      </c>
      <c r="E35" s="11">
        <f>[31]Dezembro!$J$8</f>
        <v>36</v>
      </c>
      <c r="F35" s="11">
        <f>[31]Dezembro!$J$9</f>
        <v>30.96</v>
      </c>
      <c r="G35" s="11">
        <f>[31]Dezembro!$J$10</f>
        <v>27.36</v>
      </c>
      <c r="H35" s="11">
        <f>[31]Dezembro!$J$11</f>
        <v>32.4</v>
      </c>
      <c r="I35" s="11">
        <f>[31]Dezembro!$J$12</f>
        <v>20.88</v>
      </c>
      <c r="J35" s="11">
        <f>[31]Dezembro!$J$13</f>
        <v>24.12</v>
      </c>
      <c r="K35" s="11">
        <f>[31]Dezembro!$J$14</f>
        <v>27.36</v>
      </c>
      <c r="L35" s="11">
        <f>[31]Dezembro!$J$15</f>
        <v>42.480000000000004</v>
      </c>
      <c r="M35" s="11">
        <f>[31]Dezembro!$J$16</f>
        <v>28.8</v>
      </c>
      <c r="N35" s="11">
        <f>[31]Dezembro!$J$17</f>
        <v>37.080000000000005</v>
      </c>
      <c r="O35" s="11">
        <f>[31]Dezembro!$J$18</f>
        <v>37.440000000000005</v>
      </c>
      <c r="P35" s="11">
        <f>[31]Dezembro!$J$19</f>
        <v>27</v>
      </c>
      <c r="Q35" s="11">
        <f>[31]Dezembro!$J$20</f>
        <v>25.92</v>
      </c>
      <c r="R35" s="11">
        <f>[31]Dezembro!$J$21</f>
        <v>37.080000000000005</v>
      </c>
      <c r="S35" s="11">
        <f>[31]Dezembro!$J$22</f>
        <v>47.88</v>
      </c>
      <c r="T35" s="11">
        <f>[31]Dezembro!$J$23</f>
        <v>37.440000000000005</v>
      </c>
      <c r="U35" s="11">
        <f>[31]Dezembro!$J$24</f>
        <v>30.6</v>
      </c>
      <c r="V35" s="11">
        <f>[31]Dezembro!$J$25</f>
        <v>36.36</v>
      </c>
      <c r="W35" s="11">
        <f>[31]Dezembro!$J$26</f>
        <v>28.08</v>
      </c>
      <c r="X35" s="11">
        <f>[31]Dezembro!$J$27</f>
        <v>27</v>
      </c>
      <c r="Y35" s="11">
        <f>[31]Dezembro!$J$28</f>
        <v>29.52</v>
      </c>
      <c r="Z35" s="11">
        <f>[31]Dezembro!$J$29</f>
        <v>29.52</v>
      </c>
      <c r="AA35" s="11">
        <f>[31]Dezembro!$J$30</f>
        <v>47.88</v>
      </c>
      <c r="AB35" s="11">
        <f>[31]Dezembro!$J$31</f>
        <v>38.880000000000003</v>
      </c>
      <c r="AC35" s="11">
        <f>[31]Dezembro!$J$32</f>
        <v>44.28</v>
      </c>
      <c r="AD35" s="11">
        <f>[31]Dezembro!$J$33</f>
        <v>38.159999999999997</v>
      </c>
      <c r="AE35" s="11">
        <f>[31]Dezembro!$J$34</f>
        <v>38.159999999999997</v>
      </c>
      <c r="AF35" s="11">
        <f>[31]Dezembro!$J$35</f>
        <v>33.480000000000004</v>
      </c>
      <c r="AG35" s="15">
        <f t="shared" si="19"/>
        <v>54</v>
      </c>
      <c r="AH35" s="126">
        <f t="shared" si="20"/>
        <v>34.943225806451615</v>
      </c>
    </row>
    <row r="36" spans="1:38" x14ac:dyDescent="0.2">
      <c r="A36" s="58" t="s">
        <v>144</v>
      </c>
      <c r="B36" s="11" t="str">
        <f>[32]Dezembro!$J$5</f>
        <v>*</v>
      </c>
      <c r="C36" s="11" t="str">
        <f>[32]Dezembro!$J$6</f>
        <v>*</v>
      </c>
      <c r="D36" s="11" t="str">
        <f>[32]Dezembro!$J$7</f>
        <v>*</v>
      </c>
      <c r="E36" s="11" t="str">
        <f>[32]Dezembro!$J$8</f>
        <v>*</v>
      </c>
      <c r="F36" s="11" t="str">
        <f>[32]Dezembro!$J$9</f>
        <v>*</v>
      </c>
      <c r="G36" s="11" t="str">
        <f>[32]Dezembro!$J$10</f>
        <v>*</v>
      </c>
      <c r="H36" s="11" t="str">
        <f>[32]Dezembro!$J$11</f>
        <v>*</v>
      </c>
      <c r="I36" s="11" t="str">
        <f>[32]Dezembro!$J$12</f>
        <v>*</v>
      </c>
      <c r="J36" s="11" t="str">
        <f>[32]Dezembro!$J$13</f>
        <v>*</v>
      </c>
      <c r="K36" s="11" t="str">
        <f>[32]Dezembro!$J$14</f>
        <v>*</v>
      </c>
      <c r="L36" s="11" t="str">
        <f>[32]Dezembro!$J$15</f>
        <v>*</v>
      </c>
      <c r="M36" s="11" t="str">
        <f>[32]Dezembro!$J$16</f>
        <v>*</v>
      </c>
      <c r="N36" s="11" t="str">
        <f>[32]Dezembro!$J$17</f>
        <v>*</v>
      </c>
      <c r="O36" s="11" t="str">
        <f>[32]Dezembro!$J$18</f>
        <v>*</v>
      </c>
      <c r="P36" s="11" t="str">
        <f>[32]Dezembro!$J$19</f>
        <v>*</v>
      </c>
      <c r="Q36" s="11" t="str">
        <f>[32]Dezembro!$J$20</f>
        <v>*</v>
      </c>
      <c r="R36" s="11" t="str">
        <f>[32]Dezembro!$J$21</f>
        <v>*</v>
      </c>
      <c r="S36" s="11" t="str">
        <f>[32]Dezembro!$J$22</f>
        <v>*</v>
      </c>
      <c r="T36" s="11" t="str">
        <f>[32]Dezembro!$J$23</f>
        <v>*</v>
      </c>
      <c r="U36" s="11" t="str">
        <f>[32]Dezembro!$J$24</f>
        <v>*</v>
      </c>
      <c r="V36" s="11" t="str">
        <f>[32]Dezembro!$J$25</f>
        <v>*</v>
      </c>
      <c r="W36" s="11" t="str">
        <f>[32]Dezembro!$J$26</f>
        <v>*</v>
      </c>
      <c r="X36" s="11" t="str">
        <f>[32]Dezembro!$J$27</f>
        <v>*</v>
      </c>
      <c r="Y36" s="11" t="str">
        <f>[32]Dezembro!$J$28</f>
        <v>*</v>
      </c>
      <c r="Z36" s="11" t="str">
        <f>[32]Dezembro!$J$29</f>
        <v>*</v>
      </c>
      <c r="AA36" s="11" t="str">
        <f>[32]Dezembro!$J$30</f>
        <v>*</v>
      </c>
      <c r="AB36" s="11" t="str">
        <f>[32]Dezembro!$J$31</f>
        <v>*</v>
      </c>
      <c r="AC36" s="11" t="str">
        <f>[32]Dezembro!$J$32</f>
        <v>*</v>
      </c>
      <c r="AD36" s="11" t="str">
        <f>[32]Dezembro!$J$33</f>
        <v>*</v>
      </c>
      <c r="AE36" s="11" t="str">
        <f>[32]Dezembro!$J$34</f>
        <v>*</v>
      </c>
      <c r="AF36" s="11" t="str">
        <f>[32]Dezembro!$J$35</f>
        <v>*</v>
      </c>
      <c r="AG36" s="93" t="s">
        <v>226</v>
      </c>
      <c r="AH36" s="116" t="s">
        <v>226</v>
      </c>
      <c r="AK36" t="s">
        <v>47</v>
      </c>
    </row>
    <row r="37" spans="1:38" x14ac:dyDescent="0.2">
      <c r="A37" s="58" t="s">
        <v>14</v>
      </c>
      <c r="B37" s="11" t="str">
        <f>[33]Dezembro!$J$5</f>
        <v>*</v>
      </c>
      <c r="C37" s="11" t="str">
        <f>[33]Dezembro!$J$6</f>
        <v>*</v>
      </c>
      <c r="D37" s="11" t="str">
        <f>[33]Dezembro!$J$7</f>
        <v>*</v>
      </c>
      <c r="E37" s="11" t="str">
        <f>[33]Dezembro!$J$8</f>
        <v>*</v>
      </c>
      <c r="F37" s="11" t="str">
        <f>[33]Dezembro!$J$9</f>
        <v>*</v>
      </c>
      <c r="G37" s="11" t="str">
        <f>[33]Dezembro!$J$10</f>
        <v>*</v>
      </c>
      <c r="H37" s="11" t="str">
        <f>[33]Dezembro!$J$11</f>
        <v>*</v>
      </c>
      <c r="I37" s="11" t="str">
        <f>[33]Dezembro!$J$12</f>
        <v>*</v>
      </c>
      <c r="J37" s="11" t="str">
        <f>[33]Dezembro!$J$13</f>
        <v>*</v>
      </c>
      <c r="K37" s="11" t="str">
        <f>[33]Dezembro!$J$14</f>
        <v>*</v>
      </c>
      <c r="L37" s="11" t="str">
        <f>[33]Dezembro!$J$15</f>
        <v>*</v>
      </c>
      <c r="M37" s="11" t="str">
        <f>[33]Dezembro!$J$16</f>
        <v>*</v>
      </c>
      <c r="N37" s="11" t="str">
        <f>[33]Dezembro!$J$17</f>
        <v>*</v>
      </c>
      <c r="O37" s="11" t="str">
        <f>[33]Dezembro!$J$18</f>
        <v>*</v>
      </c>
      <c r="P37" s="11" t="str">
        <f>[33]Dezembro!$J$19</f>
        <v>*</v>
      </c>
      <c r="Q37" s="11" t="str">
        <f>[33]Dezembro!$J$20</f>
        <v>*</v>
      </c>
      <c r="R37" s="11" t="str">
        <f>[33]Dezembro!$J$21</f>
        <v>*</v>
      </c>
      <c r="S37" s="11" t="str">
        <f>[33]Dezembro!$J$22</f>
        <v>*</v>
      </c>
      <c r="T37" s="11" t="str">
        <f>[33]Dezembro!$J$23</f>
        <v>*</v>
      </c>
      <c r="U37" s="11" t="str">
        <f>[33]Dezembro!$J$24</f>
        <v>*</v>
      </c>
      <c r="V37" s="11" t="str">
        <f>[33]Dezembro!$J$25</f>
        <v>*</v>
      </c>
      <c r="W37" s="11" t="str">
        <f>[33]Dezembro!$J$26</f>
        <v>*</v>
      </c>
      <c r="X37" s="11" t="str">
        <f>[33]Dezembro!$J$27</f>
        <v>*</v>
      </c>
      <c r="Y37" s="11" t="str">
        <f>[33]Dezembro!$J$28</f>
        <v>*</v>
      </c>
      <c r="Z37" s="11" t="str">
        <f>[33]Dezembro!$J$29</f>
        <v>*</v>
      </c>
      <c r="AA37" s="11" t="str">
        <f>[33]Dezembro!$J$30</f>
        <v>*</v>
      </c>
      <c r="AB37" s="11" t="str">
        <f>[33]Dezembro!$J$31</f>
        <v>*</v>
      </c>
      <c r="AC37" s="11" t="str">
        <f>[33]Dezembro!$J$32</f>
        <v>*</v>
      </c>
      <c r="AD37" s="11" t="str">
        <f>[33]Dezembro!$J$33</f>
        <v>*</v>
      </c>
      <c r="AE37" s="11" t="str">
        <f>[33]Dezembro!$J$34</f>
        <v>*</v>
      </c>
      <c r="AF37" s="11" t="str">
        <f>[33]Dezembro!$J$35</f>
        <v>*</v>
      </c>
      <c r="AG37" s="93" t="s">
        <v>226</v>
      </c>
      <c r="AH37" s="116" t="s">
        <v>226</v>
      </c>
    </row>
    <row r="38" spans="1:38" x14ac:dyDescent="0.2">
      <c r="A38" s="58" t="s">
        <v>174</v>
      </c>
      <c r="B38" s="11">
        <f>[34]Dezembro!$J$5</f>
        <v>20.16</v>
      </c>
      <c r="C38" s="11">
        <f>[34]Dezembro!$J$6</f>
        <v>29.880000000000003</v>
      </c>
      <c r="D38" s="11">
        <f>[34]Dezembro!$J$7</f>
        <v>13.68</v>
      </c>
      <c r="E38" s="11">
        <f>[34]Dezembro!$J$8</f>
        <v>17.64</v>
      </c>
      <c r="F38" s="11">
        <f>[34]Dezembro!$J$9</f>
        <v>24.12</v>
      </c>
      <c r="G38" s="11">
        <f>[34]Dezembro!$J$10</f>
        <v>19.8</v>
      </c>
      <c r="H38" s="11">
        <f>[34]Dezembro!$J$11</f>
        <v>12.24</v>
      </c>
      <c r="I38" s="11">
        <f>[34]Dezembro!$J$12</f>
        <v>11.16</v>
      </c>
      <c r="J38" s="11">
        <f>[34]Dezembro!$J$13</f>
        <v>86.039999999999992</v>
      </c>
      <c r="K38" s="11">
        <f>[34]Dezembro!$J$14</f>
        <v>46.440000000000005</v>
      </c>
      <c r="L38" s="11">
        <f>[34]Dezembro!$J$15</f>
        <v>16.920000000000002</v>
      </c>
      <c r="M38" s="11">
        <f>[34]Dezembro!$J$16</f>
        <v>12.6</v>
      </c>
      <c r="N38" s="11">
        <f>[34]Dezembro!$J$17</f>
        <v>11.520000000000001</v>
      </c>
      <c r="O38" s="11">
        <f>[34]Dezembro!$J$18</f>
        <v>14.76</v>
      </c>
      <c r="P38" s="11">
        <f>[34]Dezembro!$J$19</f>
        <v>24.12</v>
      </c>
      <c r="Q38" s="11">
        <f>[34]Dezembro!$J$20</f>
        <v>16.2</v>
      </c>
      <c r="R38" s="11">
        <f>[34]Dezembro!$J$21</f>
        <v>21.96</v>
      </c>
      <c r="S38" s="11">
        <f>[34]Dezembro!$J$22</f>
        <v>14.04</v>
      </c>
      <c r="T38" s="11">
        <f>[34]Dezembro!$J$23</f>
        <v>27</v>
      </c>
      <c r="U38" s="11">
        <f>[34]Dezembro!$J$24</f>
        <v>6.12</v>
      </c>
      <c r="V38" s="11">
        <f>[34]Dezembro!$J$25</f>
        <v>24.840000000000003</v>
      </c>
      <c r="W38" s="11">
        <f>[34]Dezembro!$J$26</f>
        <v>24.48</v>
      </c>
      <c r="X38" s="11">
        <f>[34]Dezembro!$J$27</f>
        <v>14.4</v>
      </c>
      <c r="Y38" s="11">
        <f>[34]Dezembro!$J$28</f>
        <v>18</v>
      </c>
      <c r="Z38" s="11">
        <f>[34]Dezembro!$J$29</f>
        <v>10.8</v>
      </c>
      <c r="AA38" s="11">
        <f>[34]Dezembro!$J$30</f>
        <v>12.24</v>
      </c>
      <c r="AB38" s="11">
        <f>[34]Dezembro!$J$31</f>
        <v>20.52</v>
      </c>
      <c r="AC38" s="11">
        <f>[34]Dezembro!$J$32</f>
        <v>20.88</v>
      </c>
      <c r="AD38" s="11">
        <f>[34]Dezembro!$J$33</f>
        <v>19.440000000000001</v>
      </c>
      <c r="AE38" s="11">
        <f>[34]Dezembro!$J$34</f>
        <v>69.48</v>
      </c>
      <c r="AF38" s="11">
        <f>[34]Dezembro!$J$35</f>
        <v>14.04</v>
      </c>
      <c r="AG38" s="15">
        <f t="shared" ref="AG38" si="21">MAX(B38:AF38)</f>
        <v>86.039999999999992</v>
      </c>
      <c r="AH38" s="126">
        <f t="shared" ref="AH38" si="22">AVERAGE(B38:AF38)</f>
        <v>22.436129032258062</v>
      </c>
      <c r="AK38" t="s">
        <v>47</v>
      </c>
      <c r="AL38" s="12" t="s">
        <v>47</v>
      </c>
    </row>
    <row r="39" spans="1:38" x14ac:dyDescent="0.2">
      <c r="A39" s="58" t="s">
        <v>15</v>
      </c>
      <c r="B39" s="11" t="str">
        <f>[35]Dezembro!$J$5</f>
        <v>*</v>
      </c>
      <c r="C39" s="11" t="str">
        <f>[35]Dezembro!$J$6</f>
        <v>*</v>
      </c>
      <c r="D39" s="11" t="str">
        <f>[35]Dezembro!$J$7</f>
        <v>*</v>
      </c>
      <c r="E39" s="11" t="str">
        <f>[35]Dezembro!$J$8</f>
        <v>*</v>
      </c>
      <c r="F39" s="11" t="str">
        <f>[35]Dezembro!$J$9</f>
        <v>*</v>
      </c>
      <c r="G39" s="11" t="str">
        <f>[35]Dezembro!$J$10</f>
        <v>*</v>
      </c>
      <c r="H39" s="11" t="str">
        <f>[35]Dezembro!$J$11</f>
        <v>*</v>
      </c>
      <c r="I39" s="11" t="str">
        <f>[35]Dezembro!$J$12</f>
        <v>*</v>
      </c>
      <c r="J39" s="11" t="str">
        <f>[35]Dezembro!$J$13</f>
        <v>*</v>
      </c>
      <c r="K39" s="11" t="str">
        <f>[35]Dezembro!$J$14</f>
        <v>*</v>
      </c>
      <c r="L39" s="11" t="str">
        <f>[35]Dezembro!$J$15</f>
        <v>*</v>
      </c>
      <c r="M39" s="11" t="str">
        <f>[35]Dezembro!$J$16</f>
        <v>*</v>
      </c>
      <c r="N39" s="11" t="str">
        <f>[35]Dezembro!$J$17</f>
        <v>*</v>
      </c>
      <c r="O39" s="11" t="str">
        <f>[35]Dezembro!$J$18</f>
        <v>*</v>
      </c>
      <c r="P39" s="11" t="str">
        <f>[35]Dezembro!$J$19</f>
        <v>*</v>
      </c>
      <c r="Q39" s="11" t="str">
        <f>[35]Dezembro!$J$20</f>
        <v>*</v>
      </c>
      <c r="R39" s="11" t="str">
        <f>[35]Dezembro!$J$21</f>
        <v>*</v>
      </c>
      <c r="S39" s="11" t="str">
        <f>[35]Dezembro!$J$22</f>
        <v>*</v>
      </c>
      <c r="T39" s="11" t="str">
        <f>[35]Dezembro!$J$23</f>
        <v>*</v>
      </c>
      <c r="U39" s="11" t="str">
        <f>[35]Dezembro!$J$24</f>
        <v>*</v>
      </c>
      <c r="V39" s="11" t="str">
        <f>[35]Dezembro!$J$25</f>
        <v>*</v>
      </c>
      <c r="W39" s="11" t="str">
        <f>[35]Dezembro!$J$26</f>
        <v>*</v>
      </c>
      <c r="X39" s="11" t="str">
        <f>[35]Dezembro!$J$27</f>
        <v>*</v>
      </c>
      <c r="Y39" s="11" t="str">
        <f>[35]Dezembro!$J$28</f>
        <v>*</v>
      </c>
      <c r="Z39" s="11" t="str">
        <f>[35]Dezembro!$J$29</f>
        <v>*</v>
      </c>
      <c r="AA39" s="11" t="str">
        <f>[35]Dezembro!$J$30</f>
        <v>*</v>
      </c>
      <c r="AB39" s="11" t="str">
        <f>[35]Dezembro!$J$31</f>
        <v>*</v>
      </c>
      <c r="AC39" s="11" t="str">
        <f>[35]Dezembro!$J$32</f>
        <v>*</v>
      </c>
      <c r="AD39" s="11" t="str">
        <f>[35]Dezembro!$J$33</f>
        <v>*</v>
      </c>
      <c r="AE39" s="11" t="str">
        <f>[35]Dezembro!$J$34</f>
        <v>*</v>
      </c>
      <c r="AF39" s="11" t="str">
        <f>[35]Dezembro!$J$35</f>
        <v>*</v>
      </c>
      <c r="AG39" s="93" t="s">
        <v>226</v>
      </c>
      <c r="AH39" s="116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 t="str">
        <f>[36]Dezembro!$J$5</f>
        <v>*</v>
      </c>
      <c r="C40" s="11" t="str">
        <f>[36]Dezembro!$J$6</f>
        <v>*</v>
      </c>
      <c r="D40" s="11" t="str">
        <f>[36]Dezembro!$J$7</f>
        <v>*</v>
      </c>
      <c r="E40" s="11">
        <f>[36]Dezembro!$J$8</f>
        <v>58.680000000000007</v>
      </c>
      <c r="F40" s="11">
        <f>[36]Dezembro!$J$9</f>
        <v>36.72</v>
      </c>
      <c r="G40" s="11">
        <f>[36]Dezembro!$J$10</f>
        <v>30.240000000000002</v>
      </c>
      <c r="H40" s="11">
        <f>[36]Dezembro!$J$11</f>
        <v>24.840000000000003</v>
      </c>
      <c r="I40" s="11">
        <f>[36]Dezembro!$J$12</f>
        <v>15.840000000000002</v>
      </c>
      <c r="J40" s="11" t="str">
        <f>[36]Dezembro!$J$13</f>
        <v>*</v>
      </c>
      <c r="K40" s="11" t="str">
        <f>[36]Dezembro!$J$14</f>
        <v>*</v>
      </c>
      <c r="L40" s="11" t="str">
        <f>[36]Dezembro!$J$15</f>
        <v>*</v>
      </c>
      <c r="M40" s="11" t="str">
        <f>[36]Dezembro!$J$16</f>
        <v>*</v>
      </c>
      <c r="N40" s="11" t="str">
        <f>[36]Dezembro!$J$17</f>
        <v>*</v>
      </c>
      <c r="O40" s="11" t="str">
        <f>[36]Dezembro!$J$18</f>
        <v>*</v>
      </c>
      <c r="P40" s="11">
        <f>[36]Dezembro!$J$19</f>
        <v>26.28</v>
      </c>
      <c r="Q40" s="11">
        <f>[36]Dezembro!$J$20</f>
        <v>33.480000000000004</v>
      </c>
      <c r="R40" s="11">
        <f>[36]Dezembro!$J$21</f>
        <v>23.400000000000002</v>
      </c>
      <c r="S40" s="11">
        <f>[36]Dezembro!$J$22</f>
        <v>9</v>
      </c>
      <c r="T40" s="11" t="str">
        <f>[36]Dezembro!$J$23</f>
        <v>*</v>
      </c>
      <c r="U40" s="11" t="str">
        <f>[36]Dezembro!$J$24</f>
        <v>*</v>
      </c>
      <c r="V40" s="11" t="str">
        <f>[36]Dezembro!$J$25</f>
        <v>*</v>
      </c>
      <c r="W40" s="11" t="str">
        <f>[36]Dezembro!$J$26</f>
        <v>*</v>
      </c>
      <c r="X40" s="11">
        <f>[36]Dezembro!$J$27</f>
        <v>24.840000000000003</v>
      </c>
      <c r="Y40" s="11">
        <f>[36]Dezembro!$J$28</f>
        <v>31.319999999999997</v>
      </c>
      <c r="Z40" s="11">
        <f>[36]Dezembro!$J$29</f>
        <v>30.6</v>
      </c>
      <c r="AA40" s="11">
        <f>[36]Dezembro!$J$30</f>
        <v>18.36</v>
      </c>
      <c r="AB40" s="11" t="str">
        <f>[36]Dezembro!$J$31</f>
        <v>*</v>
      </c>
      <c r="AC40" s="11" t="str">
        <f>[36]Dezembro!$J$32</f>
        <v>*</v>
      </c>
      <c r="AD40" s="11" t="str">
        <f>[36]Dezembro!$J$33</f>
        <v>*</v>
      </c>
      <c r="AE40" s="11" t="str">
        <f>[36]Dezembro!$J$34</f>
        <v>*</v>
      </c>
      <c r="AF40" s="11" t="str">
        <f>[36]Dezembro!$J$35</f>
        <v>*</v>
      </c>
      <c r="AG40" s="15">
        <f t="shared" ref="AG40:AG41" si="23">MAX(B40:AF40)</f>
        <v>58.680000000000007</v>
      </c>
      <c r="AH40" s="126">
        <f t="shared" ref="AH40:AH41" si="24">AVERAGE(B40:AF40)</f>
        <v>27.969230769230776</v>
      </c>
      <c r="AL40" t="s">
        <v>47</v>
      </c>
    </row>
    <row r="41" spans="1:38" x14ac:dyDescent="0.2">
      <c r="A41" s="58" t="s">
        <v>175</v>
      </c>
      <c r="B41" s="11">
        <f>[37]Dezembro!$J$5</f>
        <v>74.52</v>
      </c>
      <c r="C41" s="11">
        <f>[37]Dezembro!$J$6</f>
        <v>54</v>
      </c>
      <c r="D41" s="11">
        <f>[37]Dezembro!$J$7</f>
        <v>62.28</v>
      </c>
      <c r="E41" s="11">
        <f>[37]Dezembro!$J$8</f>
        <v>41.04</v>
      </c>
      <c r="F41" s="11">
        <f>[37]Dezembro!$J$9</f>
        <v>30.6</v>
      </c>
      <c r="G41" s="11">
        <f>[37]Dezembro!$J$10</f>
        <v>34.56</v>
      </c>
      <c r="H41" s="11">
        <f>[37]Dezembro!$J$11</f>
        <v>48.6</v>
      </c>
      <c r="I41" s="11">
        <f>[37]Dezembro!$J$12</f>
        <v>25.56</v>
      </c>
      <c r="J41" s="11">
        <f>[37]Dezembro!$J$13</f>
        <v>24.12</v>
      </c>
      <c r="K41" s="11">
        <f>[37]Dezembro!$J$14</f>
        <v>66.600000000000009</v>
      </c>
      <c r="L41" s="11">
        <f>[37]Dezembro!$J$15</f>
        <v>42.480000000000004</v>
      </c>
      <c r="M41" s="11">
        <f>[37]Dezembro!$J$16</f>
        <v>32.76</v>
      </c>
      <c r="N41" s="11">
        <f>[37]Dezembro!$J$17</f>
        <v>73.8</v>
      </c>
      <c r="O41" s="11">
        <f>[37]Dezembro!$J$18</f>
        <v>45</v>
      </c>
      <c r="P41" s="11">
        <f>[37]Dezembro!$J$19</f>
        <v>38.519999999999996</v>
      </c>
      <c r="Q41" s="11">
        <f>[37]Dezembro!$J$20</f>
        <v>50.4</v>
      </c>
      <c r="R41" s="11">
        <f>[37]Dezembro!$J$21</f>
        <v>63.72</v>
      </c>
      <c r="S41" s="11">
        <f>[37]Dezembro!$J$22</f>
        <v>35.64</v>
      </c>
      <c r="T41" s="11">
        <f>[37]Dezembro!$J$23</f>
        <v>37.800000000000004</v>
      </c>
      <c r="U41" s="11">
        <f>[37]Dezembro!$J$24</f>
        <v>54.36</v>
      </c>
      <c r="V41" s="11">
        <f>[37]Dezembro!$J$25</f>
        <v>44.28</v>
      </c>
      <c r="W41" s="11">
        <f>[37]Dezembro!$J$26</f>
        <v>21.240000000000002</v>
      </c>
      <c r="X41" s="11">
        <f>[37]Dezembro!$J$27</f>
        <v>33.840000000000003</v>
      </c>
      <c r="Y41" s="11">
        <f>[37]Dezembro!$J$28</f>
        <v>26.64</v>
      </c>
      <c r="Z41" s="11">
        <f>[37]Dezembro!$J$29</f>
        <v>29.16</v>
      </c>
      <c r="AA41" s="11">
        <f>[37]Dezembro!$J$30</f>
        <v>26.64</v>
      </c>
      <c r="AB41" s="11">
        <f>[37]Dezembro!$J$31</f>
        <v>37.800000000000004</v>
      </c>
      <c r="AC41" s="11">
        <f>[37]Dezembro!$J$32</f>
        <v>40.680000000000007</v>
      </c>
      <c r="AD41" s="11">
        <f>[37]Dezembro!$J$33</f>
        <v>36.72</v>
      </c>
      <c r="AE41" s="11">
        <f>[37]Dezembro!$J$34</f>
        <v>53.64</v>
      </c>
      <c r="AF41" s="11">
        <f>[37]Dezembro!$J$35</f>
        <v>30.96</v>
      </c>
      <c r="AG41" s="15">
        <f t="shared" si="23"/>
        <v>74.52</v>
      </c>
      <c r="AH41" s="126">
        <f t="shared" si="24"/>
        <v>42.514838709677434</v>
      </c>
    </row>
    <row r="42" spans="1:38" x14ac:dyDescent="0.2">
      <c r="A42" s="58" t="s">
        <v>17</v>
      </c>
      <c r="B42" s="11">
        <f>[38]Dezembro!$J$5</f>
        <v>27</v>
      </c>
      <c r="C42" s="11">
        <f>[38]Dezembro!$J$6</f>
        <v>30.96</v>
      </c>
      <c r="D42" s="11">
        <f>[38]Dezembro!$J$7</f>
        <v>52.56</v>
      </c>
      <c r="E42" s="11">
        <f>[38]Dezembro!$J$8</f>
        <v>46.800000000000004</v>
      </c>
      <c r="F42" s="11">
        <f>[38]Dezembro!$J$9</f>
        <v>28.8</v>
      </c>
      <c r="G42" s="11">
        <f>[38]Dezembro!$J$10</f>
        <v>25.92</v>
      </c>
      <c r="H42" s="11">
        <f>[38]Dezembro!$J$11</f>
        <v>21.96</v>
      </c>
      <c r="I42" s="11">
        <f>[38]Dezembro!$J$12</f>
        <v>24.12</v>
      </c>
      <c r="J42" s="11">
        <f>[38]Dezembro!$J$13</f>
        <v>25.56</v>
      </c>
      <c r="K42" s="11">
        <f>[38]Dezembro!$J$14</f>
        <v>24.48</v>
      </c>
      <c r="L42" s="11">
        <f>[38]Dezembro!$J$15</f>
        <v>32.04</v>
      </c>
      <c r="M42" s="11">
        <f>[38]Dezembro!$J$16</f>
        <v>24.12</v>
      </c>
      <c r="N42" s="11">
        <f>[38]Dezembro!$J$17</f>
        <v>48.96</v>
      </c>
      <c r="O42" s="11">
        <f>[38]Dezembro!$J$18</f>
        <v>41.4</v>
      </c>
      <c r="P42" s="11">
        <f>[38]Dezembro!$J$19</f>
        <v>35.64</v>
      </c>
      <c r="Q42" s="11">
        <f>[38]Dezembro!$J$20</f>
        <v>38.159999999999997</v>
      </c>
      <c r="R42" s="11">
        <f>[38]Dezembro!$J$21</f>
        <v>35.64</v>
      </c>
      <c r="S42" s="11">
        <f>[38]Dezembro!$J$22</f>
        <v>33.119999999999997</v>
      </c>
      <c r="T42" s="11">
        <f>[38]Dezembro!$J$23</f>
        <v>42.480000000000004</v>
      </c>
      <c r="U42" s="11">
        <f>[38]Dezembro!$J$24</f>
        <v>36.36</v>
      </c>
      <c r="V42" s="11">
        <f>[38]Dezembro!$J$25</f>
        <v>58.680000000000007</v>
      </c>
      <c r="W42" s="11">
        <f>[38]Dezembro!$J$26</f>
        <v>25.56</v>
      </c>
      <c r="X42" s="11">
        <f>[38]Dezembro!$J$27</f>
        <v>24.840000000000003</v>
      </c>
      <c r="Y42" s="11">
        <f>[38]Dezembro!$J$28</f>
        <v>32.76</v>
      </c>
      <c r="Z42" s="11">
        <f>[38]Dezembro!$J$29</f>
        <v>31.319999999999997</v>
      </c>
      <c r="AA42" s="11">
        <f>[38]Dezembro!$J$30</f>
        <v>25.2</v>
      </c>
      <c r="AB42" s="11">
        <f>[38]Dezembro!$J$31</f>
        <v>35.64</v>
      </c>
      <c r="AC42" s="11">
        <f>[38]Dezembro!$J$32</f>
        <v>38.880000000000003</v>
      </c>
      <c r="AD42" s="11">
        <f>[38]Dezembro!$J$33</f>
        <v>37.080000000000005</v>
      </c>
      <c r="AE42" s="11">
        <f>[38]Dezembro!$J$34</f>
        <v>43.92</v>
      </c>
      <c r="AF42" s="11">
        <f>[38]Dezembro!$J$35</f>
        <v>45</v>
      </c>
      <c r="AG42" s="15">
        <f t="shared" ref="AG42:AG43" si="25">MAX(B42:AF42)</f>
        <v>58.680000000000007</v>
      </c>
      <c r="AH42" s="126">
        <f t="shared" ref="AH42:AH43" si="26">AVERAGE(B42:AF42)</f>
        <v>34.676129032258068</v>
      </c>
      <c r="AK42" t="s">
        <v>47</v>
      </c>
      <c r="AL42" t="s">
        <v>47</v>
      </c>
    </row>
    <row r="43" spans="1:38" x14ac:dyDescent="0.2">
      <c r="A43" s="58" t="s">
        <v>157</v>
      </c>
      <c r="B43" s="11">
        <f>[39]Dezembro!$J$5</f>
        <v>37.080000000000005</v>
      </c>
      <c r="C43" s="11">
        <f>[39]Dezembro!$J$6</f>
        <v>39.96</v>
      </c>
      <c r="D43" s="11">
        <f>[39]Dezembro!$J$7</f>
        <v>55.800000000000004</v>
      </c>
      <c r="E43" s="11">
        <f>[39]Dezembro!$J$8</f>
        <v>74.160000000000011</v>
      </c>
      <c r="F43" s="11">
        <f>[39]Dezembro!$J$9</f>
        <v>37.440000000000005</v>
      </c>
      <c r="G43" s="11">
        <f>[39]Dezembro!$J$10</f>
        <v>26.64</v>
      </c>
      <c r="H43" s="11">
        <f>[39]Dezembro!$J$11</f>
        <v>33.480000000000004</v>
      </c>
      <c r="I43" s="11">
        <f>[39]Dezembro!$J$12</f>
        <v>24.12</v>
      </c>
      <c r="J43" s="11">
        <f>[39]Dezembro!$J$13</f>
        <v>26.28</v>
      </c>
      <c r="K43" s="11">
        <f>[39]Dezembro!$J$14</f>
        <v>49.680000000000007</v>
      </c>
      <c r="L43" s="11">
        <f>[39]Dezembro!$J$15</f>
        <v>49.680000000000007</v>
      </c>
      <c r="M43" s="11">
        <f>[39]Dezembro!$J$16</f>
        <v>38.159999999999997</v>
      </c>
      <c r="N43" s="11">
        <f>[39]Dezembro!$J$17</f>
        <v>63.360000000000007</v>
      </c>
      <c r="O43" s="11">
        <f>[39]Dezembro!$J$18</f>
        <v>39.96</v>
      </c>
      <c r="P43" s="11">
        <f>[39]Dezembro!$J$19</f>
        <v>39.24</v>
      </c>
      <c r="Q43" s="11">
        <f>[39]Dezembro!$J$20</f>
        <v>37.080000000000005</v>
      </c>
      <c r="R43" s="11">
        <f>[39]Dezembro!$J$21</f>
        <v>45.36</v>
      </c>
      <c r="S43" s="11">
        <f>[39]Dezembro!$J$22</f>
        <v>38.880000000000003</v>
      </c>
      <c r="T43" s="11">
        <f>[39]Dezembro!$J$23</f>
        <v>33.840000000000003</v>
      </c>
      <c r="U43" s="11">
        <f>[39]Dezembro!$J$24</f>
        <v>83.52</v>
      </c>
      <c r="V43" s="11">
        <f>[39]Dezembro!$J$25</f>
        <v>41.04</v>
      </c>
      <c r="W43" s="11">
        <f>[39]Dezembro!$J$26</f>
        <v>40.680000000000007</v>
      </c>
      <c r="X43" s="11">
        <f>[39]Dezembro!$J$27</f>
        <v>31.319999999999997</v>
      </c>
      <c r="Y43" s="11">
        <f>[39]Dezembro!$J$28</f>
        <v>42.84</v>
      </c>
      <c r="Z43" s="11">
        <f>[39]Dezembro!$J$29</f>
        <v>37.080000000000005</v>
      </c>
      <c r="AA43" s="11">
        <f>[39]Dezembro!$J$30</f>
        <v>39.6</v>
      </c>
      <c r="AB43" s="11">
        <f>[39]Dezembro!$J$31</f>
        <v>37.800000000000004</v>
      </c>
      <c r="AC43" s="11">
        <f>[39]Dezembro!$J$32</f>
        <v>40.680000000000007</v>
      </c>
      <c r="AD43" s="11">
        <f>[39]Dezembro!$J$33</f>
        <v>36.36</v>
      </c>
      <c r="AE43" s="11">
        <f>[39]Dezembro!$J$34</f>
        <v>56.16</v>
      </c>
      <c r="AF43" s="11">
        <f>[39]Dezembro!$J$35</f>
        <v>39.96</v>
      </c>
      <c r="AG43" s="93">
        <f t="shared" si="25"/>
        <v>83.52</v>
      </c>
      <c r="AH43" s="116">
        <f t="shared" si="26"/>
        <v>42.491612903225807</v>
      </c>
      <c r="AK43" t="s">
        <v>47</v>
      </c>
      <c r="AL43" s="12" t="s">
        <v>47</v>
      </c>
    </row>
    <row r="44" spans="1:38" x14ac:dyDescent="0.2">
      <c r="A44" s="58" t="s">
        <v>18</v>
      </c>
      <c r="B44" s="11">
        <f>[40]Dezembro!$J$5</f>
        <v>35.64</v>
      </c>
      <c r="C44" s="11">
        <f>[40]Dezembro!$J$6</f>
        <v>42.84</v>
      </c>
      <c r="D44" s="11">
        <f>[40]Dezembro!$J$7</f>
        <v>52.56</v>
      </c>
      <c r="E44" s="11">
        <f>[40]Dezembro!$J$8</f>
        <v>42.480000000000004</v>
      </c>
      <c r="F44" s="11">
        <f>[40]Dezembro!$J$9</f>
        <v>72</v>
      </c>
      <c r="G44" s="11">
        <f>[40]Dezembro!$J$10</f>
        <v>33.119999999999997</v>
      </c>
      <c r="H44" s="11">
        <f>[40]Dezembro!$J$11</f>
        <v>34.92</v>
      </c>
      <c r="I44" s="11">
        <f>[40]Dezembro!$J$12</f>
        <v>33.119999999999997</v>
      </c>
      <c r="J44" s="11">
        <f>[40]Dezembro!$J$13</f>
        <v>28.08</v>
      </c>
      <c r="K44" s="11">
        <f>[40]Dezembro!$J$14</f>
        <v>36</v>
      </c>
      <c r="L44" s="11">
        <f>[40]Dezembro!$J$15</f>
        <v>35.64</v>
      </c>
      <c r="M44" s="11">
        <f>[40]Dezembro!$J$16</f>
        <v>32.76</v>
      </c>
      <c r="N44" s="11">
        <f>[40]Dezembro!$J$17</f>
        <v>52.2</v>
      </c>
      <c r="O44" s="11">
        <f>[40]Dezembro!$J$18</f>
        <v>61.2</v>
      </c>
      <c r="P44" s="11" t="str">
        <f>[40]Dezembro!$J$19</f>
        <v>*</v>
      </c>
      <c r="Q44" s="11">
        <f>[40]Dezembro!$J$20</f>
        <v>33.119999999999997</v>
      </c>
      <c r="R44" s="11">
        <f>[40]Dezembro!$J$21</f>
        <v>14.76</v>
      </c>
      <c r="S44" s="11">
        <f>[40]Dezembro!$J$22</f>
        <v>27.720000000000002</v>
      </c>
      <c r="T44" s="11">
        <f>[40]Dezembro!$J$23</f>
        <v>13.32</v>
      </c>
      <c r="U44" s="11">
        <f>[40]Dezembro!$J$24</f>
        <v>36</v>
      </c>
      <c r="V44" s="11">
        <f>[40]Dezembro!$J$25</f>
        <v>30.6</v>
      </c>
      <c r="W44" s="11">
        <f>[40]Dezembro!$J$26</f>
        <v>24.12</v>
      </c>
      <c r="X44" s="11" t="str">
        <f>[40]Dezembro!$J$27</f>
        <v>*</v>
      </c>
      <c r="Y44" s="11" t="str">
        <f>[40]Dezembro!$J$28</f>
        <v>*</v>
      </c>
      <c r="Z44" s="11">
        <f>[40]Dezembro!$J$29</f>
        <v>29.880000000000003</v>
      </c>
      <c r="AA44" s="11">
        <f>[40]Dezembro!$J$30</f>
        <v>30.240000000000002</v>
      </c>
      <c r="AB44" s="11">
        <f>[40]Dezembro!$J$31</f>
        <v>41.4</v>
      </c>
      <c r="AC44" s="11">
        <f>[40]Dezembro!$J$32</f>
        <v>39.96</v>
      </c>
      <c r="AD44" s="11">
        <f>[40]Dezembro!$J$33</f>
        <v>34.92</v>
      </c>
      <c r="AE44" s="11">
        <f>[40]Dezembro!$J$34</f>
        <v>33.480000000000004</v>
      </c>
      <c r="AF44" s="11">
        <f>[40]Dezembro!$J$35</f>
        <v>31.680000000000003</v>
      </c>
      <c r="AG44" s="15">
        <f t="shared" ref="AG44" si="27">MAX(B44:AF44)</f>
        <v>72</v>
      </c>
      <c r="AH44" s="126">
        <f t="shared" ref="AH44" si="28">AVERAGE(B44:AF44)</f>
        <v>36.205714285714286</v>
      </c>
      <c r="AK44" t="s">
        <v>47</v>
      </c>
      <c r="AL44" s="12" t="s">
        <v>47</v>
      </c>
    </row>
    <row r="45" spans="1:38" x14ac:dyDescent="0.2">
      <c r="A45" s="58" t="s">
        <v>162</v>
      </c>
      <c r="B45" s="11" t="str">
        <f>[41]Dezembro!$J$5</f>
        <v>*</v>
      </c>
      <c r="C45" s="11" t="str">
        <f>[41]Dezembro!$J$6</f>
        <v>*</v>
      </c>
      <c r="D45" s="11" t="str">
        <f>[41]Dezembro!$J$7</f>
        <v>*</v>
      </c>
      <c r="E45" s="11" t="str">
        <f>[41]Dezembro!$J$8</f>
        <v>*</v>
      </c>
      <c r="F45" s="11" t="str">
        <f>[41]Dezembro!$J$9</f>
        <v>*</v>
      </c>
      <c r="G45" s="11" t="str">
        <f>[41]Dezembro!$J$10</f>
        <v>*</v>
      </c>
      <c r="H45" s="11" t="str">
        <f>[41]Dezembro!$J$11</f>
        <v>*</v>
      </c>
      <c r="I45" s="11" t="str">
        <f>[41]Dezembro!$J$12</f>
        <v>*</v>
      </c>
      <c r="J45" s="11" t="str">
        <f>[41]Dezembro!$J$13</f>
        <v>*</v>
      </c>
      <c r="K45" s="11" t="str">
        <f>[41]Dezembro!$J$14</f>
        <v>*</v>
      </c>
      <c r="L45" s="11" t="str">
        <f>[41]Dezembro!$J$15</f>
        <v>*</v>
      </c>
      <c r="M45" s="11" t="str">
        <f>[41]Dezembro!$J$16</f>
        <v>*</v>
      </c>
      <c r="N45" s="11" t="str">
        <f>[41]Dezembro!$J$17</f>
        <v>*</v>
      </c>
      <c r="O45" s="11" t="str">
        <f>[41]Dezembro!$J$18</f>
        <v>*</v>
      </c>
      <c r="P45" s="11" t="str">
        <f>[41]Dezembro!$J$19</f>
        <v>*</v>
      </c>
      <c r="Q45" s="11" t="str">
        <f>[41]Dezembro!$J$20</f>
        <v>*</v>
      </c>
      <c r="R45" s="11" t="str">
        <f>[41]Dezembro!$J$21</f>
        <v>*</v>
      </c>
      <c r="S45" s="11" t="str">
        <f>[41]Dezembro!$J$22</f>
        <v>*</v>
      </c>
      <c r="T45" s="11" t="str">
        <f>[41]Dezembro!$J$23</f>
        <v>*</v>
      </c>
      <c r="U45" s="11" t="str">
        <f>[41]Dezembro!$J$24</f>
        <v>*</v>
      </c>
      <c r="V45" s="11" t="str">
        <f>[41]Dezembro!$J$25</f>
        <v>*</v>
      </c>
      <c r="W45" s="11" t="str">
        <f>[41]Dezembro!$J$26</f>
        <v>*</v>
      </c>
      <c r="X45" s="11" t="str">
        <f>[41]Dezembro!$J$27</f>
        <v>*</v>
      </c>
      <c r="Y45" s="11" t="str">
        <f>[41]Dezembro!$J$28</f>
        <v>*</v>
      </c>
      <c r="Z45" s="11" t="str">
        <f>[41]Dezembro!$J$29</f>
        <v>*</v>
      </c>
      <c r="AA45" s="11" t="str">
        <f>[41]Dezembro!$J$30</f>
        <v>*</v>
      </c>
      <c r="AB45" s="11" t="str">
        <f>[41]Dezembro!$J$31</f>
        <v>*</v>
      </c>
      <c r="AC45" s="11" t="str">
        <f>[41]Dezembro!$J$32</f>
        <v>*</v>
      </c>
      <c r="AD45" s="11" t="str">
        <f>[41]Dezembro!$J$33</f>
        <v>*</v>
      </c>
      <c r="AE45" s="11" t="str">
        <f>[41]Dezembro!$J$34</f>
        <v>*</v>
      </c>
      <c r="AF45" s="11" t="str">
        <f>[41]Dezembro!$J$35</f>
        <v>*</v>
      </c>
      <c r="AG45" s="93" t="s">
        <v>226</v>
      </c>
      <c r="AH45" s="116" t="s">
        <v>226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[42]Dezembro!$J$5</f>
        <v>7.2</v>
      </c>
      <c r="C46" s="11">
        <f>[42]Dezembro!$J$6</f>
        <v>35.64</v>
      </c>
      <c r="D46" s="11">
        <f>[42]Dezembro!$J$7</f>
        <v>24.12</v>
      </c>
      <c r="E46" s="11">
        <f>[42]Dezembro!$J$8</f>
        <v>26.28</v>
      </c>
      <c r="F46" s="11">
        <f>[42]Dezembro!$J$9</f>
        <v>11.16</v>
      </c>
      <c r="G46" s="11">
        <f>[42]Dezembro!$J$10</f>
        <v>25.2</v>
      </c>
      <c r="H46" s="11">
        <f>[42]Dezembro!$J$11</f>
        <v>19.440000000000001</v>
      </c>
      <c r="I46" s="11">
        <f>[42]Dezembro!$J$12</f>
        <v>14.04</v>
      </c>
      <c r="J46" s="11">
        <f>[42]Dezembro!$J$13</f>
        <v>10.8</v>
      </c>
      <c r="K46" s="11">
        <f>[42]Dezembro!$J$14</f>
        <v>22.68</v>
      </c>
      <c r="L46" s="11">
        <f>[42]Dezembro!$J$15</f>
        <v>36</v>
      </c>
      <c r="M46" s="11">
        <f>[42]Dezembro!$J$16</f>
        <v>28.8</v>
      </c>
      <c r="N46" s="11">
        <f>[42]Dezembro!$J$17</f>
        <v>30.96</v>
      </c>
      <c r="O46" s="11">
        <f>[42]Dezembro!$J$18</f>
        <v>39.6</v>
      </c>
      <c r="P46" s="11">
        <f>[42]Dezembro!$J$19</f>
        <v>16.559999999999999</v>
      </c>
      <c r="Q46" s="11">
        <f>[42]Dezembro!$J$20</f>
        <v>0</v>
      </c>
      <c r="R46" s="11">
        <f>[42]Dezembro!$J$21</f>
        <v>10.8</v>
      </c>
      <c r="S46" s="11">
        <f>[42]Dezembro!$J$22</f>
        <v>27.36</v>
      </c>
      <c r="T46" s="11">
        <f>[42]Dezembro!$J$23</f>
        <v>30.96</v>
      </c>
      <c r="U46" s="11">
        <f>[42]Dezembro!$J$24</f>
        <v>26.28</v>
      </c>
      <c r="V46" s="11">
        <f>[42]Dezembro!$J$25</f>
        <v>25.92</v>
      </c>
      <c r="W46" s="11">
        <f>[42]Dezembro!$J$26</f>
        <v>20.16</v>
      </c>
      <c r="X46" s="11">
        <f>[42]Dezembro!$J$27</f>
        <v>0</v>
      </c>
      <c r="Y46" s="11">
        <f>[42]Dezembro!$J$28</f>
        <v>30.96</v>
      </c>
      <c r="Z46" s="11">
        <f>[42]Dezembro!$J$29</f>
        <v>32.4</v>
      </c>
      <c r="AA46" s="11">
        <f>[42]Dezembro!$J$30</f>
        <v>30.96</v>
      </c>
      <c r="AB46" s="11">
        <f>[42]Dezembro!$J$31</f>
        <v>45.72</v>
      </c>
      <c r="AC46" s="11">
        <f>[42]Dezembro!$J$32</f>
        <v>41.4</v>
      </c>
      <c r="AD46" s="11">
        <f>[42]Dezembro!$J$33</f>
        <v>37.800000000000004</v>
      </c>
      <c r="AE46" s="11">
        <f>[42]Dezembro!$J$34</f>
        <v>51.84</v>
      </c>
      <c r="AF46" s="11">
        <f>[42]Dezembro!$J$35</f>
        <v>31.680000000000003</v>
      </c>
      <c r="AG46" s="15">
        <f t="shared" ref="AG46:AG47" si="29">MAX(B46:AF46)</f>
        <v>51.84</v>
      </c>
      <c r="AH46" s="126">
        <f t="shared" ref="AH46" si="30">AVERAGE(B46:AF46)</f>
        <v>25.571612903225809</v>
      </c>
      <c r="AI46" s="12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[43]Dezembro!$J$5</f>
        <v>28.44</v>
      </c>
      <c r="C47" s="11">
        <f>[43]Dezembro!$J$6</f>
        <v>36</v>
      </c>
      <c r="D47" s="11">
        <f>[43]Dezembro!$J$7</f>
        <v>39.96</v>
      </c>
      <c r="E47" s="11">
        <f>[43]Dezembro!$J$8</f>
        <v>35.64</v>
      </c>
      <c r="F47" s="11">
        <f>[43]Dezembro!$J$9</f>
        <v>37.440000000000005</v>
      </c>
      <c r="G47" s="11">
        <f>[43]Dezembro!$J$10</f>
        <v>31.680000000000003</v>
      </c>
      <c r="H47" s="11">
        <f>[43]Dezembro!$J$11</f>
        <v>34.56</v>
      </c>
      <c r="I47" s="11">
        <f>[43]Dezembro!$J$12</f>
        <v>21.6</v>
      </c>
      <c r="J47" s="11">
        <f>[43]Dezembro!$J$13</f>
        <v>20.88</v>
      </c>
      <c r="K47" s="11">
        <f>[43]Dezembro!$J$14</f>
        <v>23.400000000000002</v>
      </c>
      <c r="L47" s="11">
        <f>[43]Dezembro!$J$15</f>
        <v>35.64</v>
      </c>
      <c r="M47" s="11">
        <f>[43]Dezembro!$J$16</f>
        <v>30.96</v>
      </c>
      <c r="N47" s="11">
        <f>[43]Dezembro!$J$17</f>
        <v>37.440000000000005</v>
      </c>
      <c r="O47" s="11">
        <f>[43]Dezembro!$J$18</f>
        <v>42.84</v>
      </c>
      <c r="P47" s="11">
        <f>[43]Dezembro!$J$19</f>
        <v>29.16</v>
      </c>
      <c r="Q47" s="11">
        <f>[43]Dezembro!$J$20</f>
        <v>30.6</v>
      </c>
      <c r="R47" s="11">
        <f>[43]Dezembro!$J$21</f>
        <v>29.16</v>
      </c>
      <c r="S47" s="11">
        <f>[43]Dezembro!$J$22</f>
        <v>34.56</v>
      </c>
      <c r="T47" s="11">
        <f>[43]Dezembro!$J$23</f>
        <v>37.800000000000004</v>
      </c>
      <c r="U47" s="11">
        <f>[43]Dezembro!$J$24</f>
        <v>29.16</v>
      </c>
      <c r="V47" s="11">
        <f>[43]Dezembro!$J$25</f>
        <v>46.080000000000005</v>
      </c>
      <c r="W47" s="11">
        <f>[43]Dezembro!$J$26</f>
        <v>24.12</v>
      </c>
      <c r="X47" s="11">
        <f>[43]Dezembro!$J$27</f>
        <v>32.04</v>
      </c>
      <c r="Y47" s="11">
        <f>[43]Dezembro!$J$28</f>
        <v>29.16</v>
      </c>
      <c r="Z47" s="11">
        <f>[43]Dezembro!$J$29</f>
        <v>30.6</v>
      </c>
      <c r="AA47" s="11">
        <f>[43]Dezembro!$J$30</f>
        <v>33.840000000000003</v>
      </c>
      <c r="AB47" s="11">
        <f>[43]Dezembro!$J$31</f>
        <v>35.28</v>
      </c>
      <c r="AC47" s="11">
        <f>[43]Dezembro!$J$32</f>
        <v>30.96</v>
      </c>
      <c r="AD47" s="11">
        <f>[43]Dezembro!$J$33</f>
        <v>33.119999999999997</v>
      </c>
      <c r="AE47" s="11">
        <f>[43]Dezembro!$J$34</f>
        <v>34.56</v>
      </c>
      <c r="AF47" s="11">
        <f>[43]Dezembro!$J$35</f>
        <v>45.36</v>
      </c>
      <c r="AG47" s="15">
        <f t="shared" si="29"/>
        <v>46.080000000000005</v>
      </c>
      <c r="AH47" s="126">
        <f>AVERAGE(B47:AF47)</f>
        <v>32.969032258064516</v>
      </c>
      <c r="AK47" t="s">
        <v>47</v>
      </c>
    </row>
    <row r="48" spans="1:38" x14ac:dyDescent="0.2">
      <c r="A48" s="58" t="s">
        <v>44</v>
      </c>
      <c r="B48" s="11" t="str">
        <f>[44]Dezembro!$J$5</f>
        <v>*</v>
      </c>
      <c r="C48" s="11" t="str">
        <f>[44]Dezembro!$J$6</f>
        <v>*</v>
      </c>
      <c r="D48" s="11" t="str">
        <f>[44]Dezembro!$J$7</f>
        <v>*</v>
      </c>
      <c r="E48" s="11" t="str">
        <f>[44]Dezembro!$J$8</f>
        <v>*</v>
      </c>
      <c r="F48" s="11" t="str">
        <f>[44]Dezembro!$J$9</f>
        <v>*</v>
      </c>
      <c r="G48" s="11" t="str">
        <f>[44]Dezembro!$J$10</f>
        <v>*</v>
      </c>
      <c r="H48" s="11" t="str">
        <f>[44]Dezembro!$J$11</f>
        <v>*</v>
      </c>
      <c r="I48" s="11" t="str">
        <f>[44]Dezembro!$J$12</f>
        <v>*</v>
      </c>
      <c r="J48" s="11" t="str">
        <f>[44]Dezembro!$J$13</f>
        <v>*</v>
      </c>
      <c r="K48" s="11" t="str">
        <f>[44]Dezembro!$J$14</f>
        <v>*</v>
      </c>
      <c r="L48" s="11" t="str">
        <f>[44]Dezembro!$J$15</f>
        <v>*</v>
      </c>
      <c r="M48" s="11" t="str">
        <f>[44]Dezembro!$J$16</f>
        <v>*</v>
      </c>
      <c r="N48" s="11" t="str">
        <f>[44]Dezembro!$J$17</f>
        <v>*</v>
      </c>
      <c r="O48" s="11" t="str">
        <f>[44]Dezembro!$J$18</f>
        <v>*</v>
      </c>
      <c r="P48" s="11" t="str">
        <f>[44]Dezembro!$J$19</f>
        <v>*</v>
      </c>
      <c r="Q48" s="11" t="str">
        <f>[44]Dezembro!$J$20</f>
        <v>*</v>
      </c>
      <c r="R48" s="11" t="str">
        <f>[44]Dezembro!$J$21</f>
        <v>*</v>
      </c>
      <c r="S48" s="11" t="str">
        <f>[44]Dezembro!$J$22</f>
        <v>*</v>
      </c>
      <c r="T48" s="11" t="str">
        <f>[44]Dezembro!$J$23</f>
        <v>*</v>
      </c>
      <c r="U48" s="11" t="str">
        <f>[44]Dezembro!$J$24</f>
        <v>*</v>
      </c>
      <c r="V48" s="11" t="str">
        <f>[44]Dezembro!$J$25</f>
        <v>*</v>
      </c>
      <c r="W48" s="11" t="str">
        <f>[44]Dezembro!$J$26</f>
        <v>*</v>
      </c>
      <c r="X48" s="11" t="str">
        <f>[44]Dezembro!$J$27</f>
        <v>*</v>
      </c>
      <c r="Y48" s="11" t="str">
        <f>[44]Dezembro!$J$28</f>
        <v>*</v>
      </c>
      <c r="Z48" s="11" t="str">
        <f>[44]Dezembro!$J$29</f>
        <v>*</v>
      </c>
      <c r="AA48" s="11" t="str">
        <f>[44]Dezembro!$J$30</f>
        <v>*</v>
      </c>
      <c r="AB48" s="11" t="str">
        <f>[44]Dezembro!$J$31</f>
        <v>*</v>
      </c>
      <c r="AC48" s="11" t="str">
        <f>[44]Dezembro!$J$32</f>
        <v>*</v>
      </c>
      <c r="AD48" s="11" t="str">
        <f>[44]Dezembro!$J$33</f>
        <v>*</v>
      </c>
      <c r="AE48" s="11" t="str">
        <f>[44]Dezembro!$J$34</f>
        <v>*</v>
      </c>
      <c r="AF48" s="11" t="str">
        <f>[44]Dezembro!$J$35</f>
        <v>*</v>
      </c>
      <c r="AG48" s="93" t="s">
        <v>226</v>
      </c>
      <c r="AH48" s="116" t="s">
        <v>226</v>
      </c>
      <c r="AI48" s="12" t="s">
        <v>47</v>
      </c>
      <c r="AK48" t="s">
        <v>47</v>
      </c>
    </row>
    <row r="49" spans="1:38" x14ac:dyDescent="0.2">
      <c r="A49" s="58" t="s">
        <v>20</v>
      </c>
      <c r="B49" s="11" t="str">
        <f>[45]Dezembro!$J$5</f>
        <v>*</v>
      </c>
      <c r="C49" s="11" t="str">
        <f>[45]Dezembro!$J$6</f>
        <v>*</v>
      </c>
      <c r="D49" s="11" t="str">
        <f>[45]Dezembro!$J$7</f>
        <v>*</v>
      </c>
      <c r="E49" s="11" t="str">
        <f>[45]Dezembro!$J$8</f>
        <v>*</v>
      </c>
      <c r="F49" s="11" t="str">
        <f>[45]Dezembro!$J$9</f>
        <v>*</v>
      </c>
      <c r="G49" s="11" t="str">
        <f>[45]Dezembro!$J$10</f>
        <v>*</v>
      </c>
      <c r="H49" s="11" t="str">
        <f>[45]Dezembro!$J$11</f>
        <v>*</v>
      </c>
      <c r="I49" s="11" t="str">
        <f>[45]Dezembro!$J$12</f>
        <v>*</v>
      </c>
      <c r="J49" s="11" t="str">
        <f>[45]Dezembro!$J$13</f>
        <v>*</v>
      </c>
      <c r="K49" s="11" t="str">
        <f>[45]Dezembro!$J$14</f>
        <v>*</v>
      </c>
      <c r="L49" s="11" t="str">
        <f>[45]Dezembro!$J$15</f>
        <v>*</v>
      </c>
      <c r="M49" s="11" t="str">
        <f>[45]Dezembro!$J$16</f>
        <v>*</v>
      </c>
      <c r="N49" s="11" t="str">
        <f>[45]Dezembro!$J$17</f>
        <v>*</v>
      </c>
      <c r="O49" s="11" t="str">
        <f>[45]Dezembro!$J$18</f>
        <v>*</v>
      </c>
      <c r="P49" s="11" t="str">
        <f>[45]Dezembro!$J$19</f>
        <v>*</v>
      </c>
      <c r="Q49" s="11" t="str">
        <f>[45]Dezembro!$J$20</f>
        <v>*</v>
      </c>
      <c r="R49" s="11" t="str">
        <f>[45]Dezembro!$J$21</f>
        <v>*</v>
      </c>
      <c r="S49" s="11" t="str">
        <f>[45]Dezembro!$J$22</f>
        <v>*</v>
      </c>
      <c r="T49" s="11" t="str">
        <f>[45]Dezembro!$J$23</f>
        <v>*</v>
      </c>
      <c r="U49" s="11" t="str">
        <f>[45]Dezembro!$J$24</f>
        <v>*</v>
      </c>
      <c r="V49" s="11" t="str">
        <f>[45]Dezembro!$J$25</f>
        <v>*</v>
      </c>
      <c r="W49" s="11" t="str">
        <f>[45]Dezembro!$J$26</f>
        <v>*</v>
      </c>
      <c r="X49" s="11" t="str">
        <f>[45]Dezembro!$J$27</f>
        <v>*</v>
      </c>
      <c r="Y49" s="11" t="str">
        <f>[45]Dezembro!$J$28</f>
        <v>*</v>
      </c>
      <c r="Z49" s="11" t="str">
        <f>[45]Dezembro!$J$29</f>
        <v>*</v>
      </c>
      <c r="AA49" s="11" t="str">
        <f>[45]Dezembro!$J$30</f>
        <v>*</v>
      </c>
      <c r="AB49" s="11" t="str">
        <f>[45]Dezembro!$J$31</f>
        <v>*</v>
      </c>
      <c r="AC49" s="11" t="str">
        <f>[45]Dezembro!$J$32</f>
        <v>*</v>
      </c>
      <c r="AD49" s="11" t="str">
        <f>[45]Dezembro!$J$33</f>
        <v>*</v>
      </c>
      <c r="AE49" s="11" t="str">
        <f>[45]Dezembro!$J$34</f>
        <v>*</v>
      </c>
      <c r="AF49" s="11" t="str">
        <f>[45]Dezembro!$J$35</f>
        <v>*</v>
      </c>
      <c r="AG49" s="15" t="s">
        <v>226</v>
      </c>
      <c r="AH49" s="126" t="s">
        <v>226</v>
      </c>
      <c r="AL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G50" si="31">MAX(B5:B49)</f>
        <v>74.52</v>
      </c>
      <c r="C50" s="13">
        <f t="shared" si="31"/>
        <v>66.960000000000008</v>
      </c>
      <c r="D50" s="13">
        <f t="shared" si="31"/>
        <v>71.28</v>
      </c>
      <c r="E50" s="13">
        <f t="shared" si="31"/>
        <v>74.160000000000011</v>
      </c>
      <c r="F50" s="13">
        <f t="shared" si="31"/>
        <v>72</v>
      </c>
      <c r="G50" s="13">
        <f t="shared" si="31"/>
        <v>41.04</v>
      </c>
      <c r="H50" s="13">
        <f t="shared" si="31"/>
        <v>56.88</v>
      </c>
      <c r="I50" s="13">
        <f t="shared" si="31"/>
        <v>41.4</v>
      </c>
      <c r="J50" s="13">
        <f t="shared" si="31"/>
        <v>86.039999999999992</v>
      </c>
      <c r="K50" s="13">
        <f t="shared" si="31"/>
        <v>73.44</v>
      </c>
      <c r="L50" s="13">
        <f t="shared" si="31"/>
        <v>49.680000000000007</v>
      </c>
      <c r="M50" s="13">
        <f t="shared" si="31"/>
        <v>55.080000000000005</v>
      </c>
      <c r="N50" s="13">
        <f t="shared" si="31"/>
        <v>73.8</v>
      </c>
      <c r="O50" s="13">
        <f t="shared" si="31"/>
        <v>80.28</v>
      </c>
      <c r="P50" s="13">
        <f t="shared" si="31"/>
        <v>52.2</v>
      </c>
      <c r="Q50" s="13">
        <f t="shared" si="31"/>
        <v>71.64</v>
      </c>
      <c r="R50" s="13">
        <f t="shared" si="31"/>
        <v>75.239999999999995</v>
      </c>
      <c r="S50" s="13">
        <f t="shared" si="31"/>
        <v>65.160000000000011</v>
      </c>
      <c r="T50" s="13">
        <f t="shared" si="31"/>
        <v>69.84</v>
      </c>
      <c r="U50" s="13">
        <f t="shared" si="31"/>
        <v>83.52</v>
      </c>
      <c r="V50" s="13">
        <f t="shared" si="31"/>
        <v>58.680000000000007</v>
      </c>
      <c r="W50" s="13">
        <f t="shared" si="31"/>
        <v>40.680000000000007</v>
      </c>
      <c r="X50" s="13">
        <f t="shared" si="31"/>
        <v>46.440000000000005</v>
      </c>
      <c r="Y50" s="13">
        <f t="shared" si="31"/>
        <v>54.36</v>
      </c>
      <c r="Z50" s="13">
        <f t="shared" si="31"/>
        <v>50.04</v>
      </c>
      <c r="AA50" s="13">
        <f t="shared" si="31"/>
        <v>47.88</v>
      </c>
      <c r="AB50" s="13">
        <f t="shared" si="31"/>
        <v>69.48</v>
      </c>
      <c r="AC50" s="13">
        <f t="shared" si="31"/>
        <v>62.28</v>
      </c>
      <c r="AD50" s="13">
        <f t="shared" si="31"/>
        <v>68.400000000000006</v>
      </c>
      <c r="AE50" s="13">
        <f t="shared" si="31"/>
        <v>69.48</v>
      </c>
      <c r="AF50" s="13">
        <f t="shared" si="31"/>
        <v>61.560000000000009</v>
      </c>
      <c r="AG50" s="15">
        <f t="shared" si="31"/>
        <v>86.039999999999992</v>
      </c>
      <c r="AH50" s="94">
        <f>AVERAGE(AH5:AH49)</f>
        <v>35.362140894819468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48" t="s">
        <v>97</v>
      </c>
      <c r="U52" s="148"/>
      <c r="V52" s="148"/>
      <c r="W52" s="148"/>
      <c r="X52" s="148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K52" s="1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49" t="s">
        <v>98</v>
      </c>
      <c r="U53" s="149"/>
      <c r="V53" s="149"/>
      <c r="W53" s="149"/>
      <c r="X53" s="149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K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8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</row>
    <row r="66" spans="7:38" x14ac:dyDescent="0.2">
      <c r="K66" s="2" t="s">
        <v>47</v>
      </c>
    </row>
    <row r="67" spans="7:38" x14ac:dyDescent="0.2">
      <c r="K67" s="2" t="s">
        <v>47</v>
      </c>
    </row>
    <row r="68" spans="7:38" x14ac:dyDescent="0.2">
      <c r="G68" s="2" t="s">
        <v>47</v>
      </c>
      <c r="H68" s="2" t="s">
        <v>47</v>
      </c>
      <c r="AK68" t="s">
        <v>47</v>
      </c>
    </row>
    <row r="69" spans="7:38" x14ac:dyDescent="0.2">
      <c r="P69" s="2" t="s">
        <v>47</v>
      </c>
    </row>
    <row r="70" spans="7:38" x14ac:dyDescent="0.2">
      <c r="AL70" s="12" t="s">
        <v>47</v>
      </c>
    </row>
    <row r="71" spans="7:38" x14ac:dyDescent="0.2">
      <c r="H71" s="2" t="s">
        <v>47</v>
      </c>
      <c r="Z71" s="2" t="s">
        <v>47</v>
      </c>
    </row>
    <row r="72" spans="7:38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2022-03-10T16:42:53Z</dcterms:modified>
</cp:coreProperties>
</file>