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calcPr calcId="145621"/>
</workbook>
</file>

<file path=xl/calcChain.xml><?xml version="1.0" encoding="utf-8"?>
<calcChain xmlns="http://schemas.openxmlformats.org/spreadsheetml/2006/main">
  <c r="AE29" i="14" l="1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AE5" i="14"/>
  <c r="AE31" i="14" s="1"/>
  <c r="AD5" i="14"/>
  <c r="AD30" i="14" s="1"/>
  <c r="AC5" i="14"/>
  <c r="AC30" i="14" s="1"/>
  <c r="AB5" i="14"/>
  <c r="AB30" i="14" s="1"/>
  <c r="AA5" i="14"/>
  <c r="AA31" i="14" s="1"/>
  <c r="Z5" i="14"/>
  <c r="Z30" i="14" s="1"/>
  <c r="Y5" i="14"/>
  <c r="Y30" i="14" s="1"/>
  <c r="X5" i="14"/>
  <c r="X30" i="14" s="1"/>
  <c r="W5" i="14"/>
  <c r="W31" i="14" s="1"/>
  <c r="V5" i="14"/>
  <c r="V30" i="14" s="1"/>
  <c r="U5" i="14"/>
  <c r="U30" i="14" s="1"/>
  <c r="T5" i="14"/>
  <c r="T30" i="14" s="1"/>
  <c r="S5" i="14"/>
  <c r="S31" i="14" s="1"/>
  <c r="R5" i="14"/>
  <c r="R30" i="14" s="1"/>
  <c r="Q5" i="14"/>
  <c r="Q30" i="14" s="1"/>
  <c r="P5" i="14"/>
  <c r="P30" i="14" s="1"/>
  <c r="O5" i="14"/>
  <c r="O31" i="14" s="1"/>
  <c r="N5" i="14"/>
  <c r="N30" i="14" s="1"/>
  <c r="M5" i="14"/>
  <c r="M30" i="14" s="1"/>
  <c r="L5" i="14"/>
  <c r="L30" i="14" s="1"/>
  <c r="K5" i="14"/>
  <c r="K31" i="14" s="1"/>
  <c r="J5" i="14"/>
  <c r="J30" i="14" s="1"/>
  <c r="I5" i="14"/>
  <c r="I30" i="14" s="1"/>
  <c r="H5" i="14"/>
  <c r="H30" i="14" s="1"/>
  <c r="G5" i="14"/>
  <c r="G31" i="14" s="1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AE5" i="15"/>
  <c r="AE30" i="15" s="1"/>
  <c r="AD5" i="15"/>
  <c r="AD30" i="15" s="1"/>
  <c r="AC5" i="15"/>
  <c r="AC30" i="15" s="1"/>
  <c r="AB5" i="15"/>
  <c r="AB30" i="15" s="1"/>
  <c r="AA5" i="15"/>
  <c r="AA30" i="15" s="1"/>
  <c r="Z5" i="15"/>
  <c r="Z30" i="15" s="1"/>
  <c r="Y5" i="15"/>
  <c r="Y30" i="15" s="1"/>
  <c r="X5" i="15"/>
  <c r="X30" i="15" s="1"/>
  <c r="W5" i="15"/>
  <c r="W30" i="15" s="1"/>
  <c r="V5" i="15"/>
  <c r="V30" i="15" s="1"/>
  <c r="U5" i="15"/>
  <c r="U30" i="15" s="1"/>
  <c r="T5" i="15"/>
  <c r="T30" i="15" s="1"/>
  <c r="S5" i="15"/>
  <c r="S30" i="15" s="1"/>
  <c r="R5" i="15"/>
  <c r="R30" i="15" s="1"/>
  <c r="Q5" i="15"/>
  <c r="Q30" i="15" s="1"/>
  <c r="P5" i="15"/>
  <c r="P30" i="15" s="1"/>
  <c r="O5" i="15"/>
  <c r="O30" i="15" s="1"/>
  <c r="N5" i="15"/>
  <c r="N30" i="15" s="1"/>
  <c r="M5" i="15"/>
  <c r="M30" i="15" s="1"/>
  <c r="L5" i="15"/>
  <c r="L30" i="15" s="1"/>
  <c r="K5" i="15"/>
  <c r="K30" i="15" s="1"/>
  <c r="J5" i="15"/>
  <c r="J30" i="15" s="1"/>
  <c r="I5" i="15"/>
  <c r="I30" i="15" s="1"/>
  <c r="H5" i="15"/>
  <c r="H30" i="15" s="1"/>
  <c r="G5" i="15"/>
  <c r="G30" i="15" s="1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AE30" i="14" l="1"/>
  <c r="AA30" i="14"/>
  <c r="W30" i="14"/>
  <c r="S30" i="14"/>
  <c r="O30" i="14"/>
  <c r="K30" i="14"/>
  <c r="G30" i="14"/>
  <c r="AD31" i="14"/>
  <c r="Z31" i="14"/>
  <c r="V31" i="14"/>
  <c r="R31" i="14"/>
  <c r="N31" i="14"/>
  <c r="J31" i="14"/>
  <c r="AC31" i="14"/>
  <c r="Y31" i="14"/>
  <c r="U31" i="14"/>
  <c r="Q31" i="14"/>
  <c r="M31" i="14"/>
  <c r="I31" i="14"/>
  <c r="AB31" i="14"/>
  <c r="X31" i="14"/>
  <c r="T31" i="14"/>
  <c r="P31" i="14"/>
  <c r="L31" i="14"/>
  <c r="H31" i="14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AE7" i="13" l="1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E7" i="4" l="1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E6" i="13" l="1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AE5" i="13" l="1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AE5" i="12"/>
  <c r="AE30" i="12" s="1"/>
  <c r="AD5" i="12"/>
  <c r="AD30" i="12" s="1"/>
  <c r="AC5" i="12"/>
  <c r="AC30" i="12" s="1"/>
  <c r="AB5" i="12"/>
  <c r="AB30" i="12" s="1"/>
  <c r="AA5" i="12"/>
  <c r="AA30" i="12" s="1"/>
  <c r="Z5" i="12"/>
  <c r="Z30" i="12" s="1"/>
  <c r="Y5" i="12"/>
  <c r="Y30" i="12" s="1"/>
  <c r="X5" i="12"/>
  <c r="X30" i="12" s="1"/>
  <c r="W5" i="12"/>
  <c r="W30" i="12" s="1"/>
  <c r="V5" i="12"/>
  <c r="V30" i="12" s="1"/>
  <c r="U5" i="12"/>
  <c r="U30" i="12" s="1"/>
  <c r="T5" i="12"/>
  <c r="T30" i="12" s="1"/>
  <c r="S5" i="12"/>
  <c r="S30" i="12" s="1"/>
  <c r="R5" i="12"/>
  <c r="R30" i="12" s="1"/>
  <c r="Q5" i="12"/>
  <c r="Q30" i="12" s="1"/>
  <c r="P5" i="12"/>
  <c r="P30" i="12" s="1"/>
  <c r="O5" i="12"/>
  <c r="O30" i="12" s="1"/>
  <c r="N5" i="12"/>
  <c r="N30" i="12" s="1"/>
  <c r="M5" i="12"/>
  <c r="M30" i="12" s="1"/>
  <c r="L5" i="12"/>
  <c r="L30" i="12" s="1"/>
  <c r="K5" i="12"/>
  <c r="K30" i="12" s="1"/>
  <c r="J5" i="12"/>
  <c r="J30" i="12" s="1"/>
  <c r="I5" i="12"/>
  <c r="I30" i="12" s="1"/>
  <c r="H5" i="12"/>
  <c r="H30" i="12" s="1"/>
  <c r="G5" i="12"/>
  <c r="G30" i="12" s="1"/>
  <c r="AE5" i="9"/>
  <c r="AE30" i="9" s="1"/>
  <c r="AD5" i="9"/>
  <c r="AD30" i="9" s="1"/>
  <c r="AC5" i="9"/>
  <c r="AC30" i="9" s="1"/>
  <c r="AB5" i="9"/>
  <c r="AB30" i="9" s="1"/>
  <c r="AA5" i="9"/>
  <c r="AA30" i="9" s="1"/>
  <c r="Z5" i="9"/>
  <c r="Z30" i="9" s="1"/>
  <c r="Y5" i="9"/>
  <c r="Y30" i="9" s="1"/>
  <c r="X5" i="9"/>
  <c r="X30" i="9" s="1"/>
  <c r="W5" i="9"/>
  <c r="W30" i="9" s="1"/>
  <c r="V5" i="9"/>
  <c r="V30" i="9" s="1"/>
  <c r="U5" i="9"/>
  <c r="U30" i="9" s="1"/>
  <c r="T5" i="9"/>
  <c r="T30" i="9" s="1"/>
  <c r="S5" i="9"/>
  <c r="S30" i="9" s="1"/>
  <c r="R5" i="9"/>
  <c r="R30" i="9" s="1"/>
  <c r="Q5" i="9"/>
  <c r="Q30" i="9" s="1"/>
  <c r="P5" i="9"/>
  <c r="P30" i="9" s="1"/>
  <c r="O5" i="9"/>
  <c r="O30" i="9" s="1"/>
  <c r="N5" i="9"/>
  <c r="N30" i="9" s="1"/>
  <c r="M5" i="9"/>
  <c r="M30" i="9" s="1"/>
  <c r="L5" i="9"/>
  <c r="L30" i="9" s="1"/>
  <c r="K5" i="9"/>
  <c r="K30" i="9" s="1"/>
  <c r="J5" i="9"/>
  <c r="J30" i="9" s="1"/>
  <c r="I5" i="9"/>
  <c r="I30" i="9" s="1"/>
  <c r="H5" i="9"/>
  <c r="H30" i="9" s="1"/>
  <c r="G5" i="9"/>
  <c r="G30" i="9" s="1"/>
  <c r="AE5" i="8"/>
  <c r="AE30" i="8" s="1"/>
  <c r="AD5" i="8"/>
  <c r="AD30" i="8" s="1"/>
  <c r="AC5" i="8"/>
  <c r="AC30" i="8" s="1"/>
  <c r="AB5" i="8"/>
  <c r="AB30" i="8" s="1"/>
  <c r="AA5" i="8"/>
  <c r="AA30" i="8" s="1"/>
  <c r="Z5" i="8"/>
  <c r="Z30" i="8" s="1"/>
  <c r="Y5" i="8"/>
  <c r="Y30" i="8" s="1"/>
  <c r="X5" i="8"/>
  <c r="X30" i="8" s="1"/>
  <c r="W5" i="8"/>
  <c r="W30" i="8" s="1"/>
  <c r="V5" i="8"/>
  <c r="V30" i="8" s="1"/>
  <c r="U5" i="8"/>
  <c r="U30" i="8" s="1"/>
  <c r="T5" i="8"/>
  <c r="T30" i="8" s="1"/>
  <c r="S5" i="8"/>
  <c r="S30" i="8" s="1"/>
  <c r="R5" i="8"/>
  <c r="R30" i="8" s="1"/>
  <c r="Q5" i="8"/>
  <c r="Q30" i="8" s="1"/>
  <c r="P5" i="8"/>
  <c r="P30" i="8" s="1"/>
  <c r="O5" i="8"/>
  <c r="O30" i="8" s="1"/>
  <c r="N5" i="8"/>
  <c r="N30" i="8" s="1"/>
  <c r="M5" i="8"/>
  <c r="M30" i="8" s="1"/>
  <c r="L5" i="8"/>
  <c r="L30" i="8" s="1"/>
  <c r="K5" i="8"/>
  <c r="K30" i="8" s="1"/>
  <c r="J5" i="8"/>
  <c r="J30" i="8" s="1"/>
  <c r="I5" i="8"/>
  <c r="I30" i="8" s="1"/>
  <c r="H5" i="8"/>
  <c r="H30" i="8" s="1"/>
  <c r="G5" i="8"/>
  <c r="G30" i="8" s="1"/>
  <c r="AE5" i="7"/>
  <c r="AE30" i="7" s="1"/>
  <c r="AD5" i="7"/>
  <c r="AD30" i="7" s="1"/>
  <c r="AC5" i="7"/>
  <c r="AC30" i="7" s="1"/>
  <c r="AB5" i="7"/>
  <c r="AB30" i="7" s="1"/>
  <c r="AA5" i="7"/>
  <c r="AA30" i="7" s="1"/>
  <c r="Z5" i="7"/>
  <c r="Z30" i="7" s="1"/>
  <c r="Y5" i="7"/>
  <c r="Y30" i="7" s="1"/>
  <c r="X5" i="7"/>
  <c r="X30" i="7" s="1"/>
  <c r="W5" i="7"/>
  <c r="W30" i="7" s="1"/>
  <c r="V5" i="7"/>
  <c r="V30" i="7" s="1"/>
  <c r="U5" i="7"/>
  <c r="U30" i="7" s="1"/>
  <c r="T5" i="7"/>
  <c r="T30" i="7" s="1"/>
  <c r="S5" i="7"/>
  <c r="S30" i="7" s="1"/>
  <c r="R5" i="7"/>
  <c r="R30" i="7" s="1"/>
  <c r="Q5" i="7"/>
  <c r="Q30" i="7" s="1"/>
  <c r="P5" i="7"/>
  <c r="P30" i="7" s="1"/>
  <c r="O5" i="7"/>
  <c r="O30" i="7" s="1"/>
  <c r="N5" i="7"/>
  <c r="N30" i="7" s="1"/>
  <c r="M5" i="7"/>
  <c r="M30" i="7" s="1"/>
  <c r="L5" i="7"/>
  <c r="L30" i="7" s="1"/>
  <c r="K5" i="7"/>
  <c r="K30" i="7" s="1"/>
  <c r="J5" i="7"/>
  <c r="J30" i="7" s="1"/>
  <c r="I5" i="7"/>
  <c r="I30" i="7" s="1"/>
  <c r="H5" i="7"/>
  <c r="H30" i="7" s="1"/>
  <c r="G5" i="7"/>
  <c r="G30" i="7" s="1"/>
  <c r="AE5" i="6"/>
  <c r="AE30" i="6" s="1"/>
  <c r="AD5" i="6"/>
  <c r="AD30" i="6" s="1"/>
  <c r="AC5" i="6"/>
  <c r="AC30" i="6" s="1"/>
  <c r="AB5" i="6"/>
  <c r="AB30" i="6" s="1"/>
  <c r="AA5" i="6"/>
  <c r="AA30" i="6" s="1"/>
  <c r="Z5" i="6"/>
  <c r="Z30" i="6" s="1"/>
  <c r="Y5" i="6"/>
  <c r="Y30" i="6" s="1"/>
  <c r="X5" i="6"/>
  <c r="X30" i="6" s="1"/>
  <c r="W5" i="6"/>
  <c r="W30" i="6" s="1"/>
  <c r="V5" i="6"/>
  <c r="V30" i="6" s="1"/>
  <c r="U5" i="6"/>
  <c r="U30" i="6" s="1"/>
  <c r="T5" i="6"/>
  <c r="T30" i="6" s="1"/>
  <c r="S5" i="6"/>
  <c r="S30" i="6" s="1"/>
  <c r="R5" i="6"/>
  <c r="R30" i="6" s="1"/>
  <c r="Q5" i="6"/>
  <c r="Q30" i="6" s="1"/>
  <c r="P5" i="6"/>
  <c r="P30" i="6" s="1"/>
  <c r="O5" i="6"/>
  <c r="O30" i="6" s="1"/>
  <c r="N5" i="6"/>
  <c r="N30" i="6" s="1"/>
  <c r="M5" i="6"/>
  <c r="M30" i="6" s="1"/>
  <c r="L5" i="6"/>
  <c r="L30" i="6" s="1"/>
  <c r="K5" i="6"/>
  <c r="K30" i="6" s="1"/>
  <c r="J5" i="6"/>
  <c r="J30" i="6" s="1"/>
  <c r="I5" i="6"/>
  <c r="I30" i="6" s="1"/>
  <c r="H5" i="6"/>
  <c r="H30" i="6" s="1"/>
  <c r="G5" i="6"/>
  <c r="G30" i="6" s="1"/>
  <c r="AE5" i="5"/>
  <c r="AE30" i="5" s="1"/>
  <c r="AD5" i="5"/>
  <c r="AD30" i="5" s="1"/>
  <c r="AC5" i="5"/>
  <c r="AC30" i="5" s="1"/>
  <c r="AB5" i="5"/>
  <c r="AB30" i="5" s="1"/>
  <c r="AA5" i="5"/>
  <c r="AA30" i="5" s="1"/>
  <c r="Z5" i="5"/>
  <c r="Z30" i="5" s="1"/>
  <c r="Y5" i="5"/>
  <c r="Y30" i="5" s="1"/>
  <c r="X5" i="5"/>
  <c r="X30" i="5" s="1"/>
  <c r="W5" i="5"/>
  <c r="W30" i="5" s="1"/>
  <c r="V5" i="5"/>
  <c r="V30" i="5" s="1"/>
  <c r="U5" i="5"/>
  <c r="U30" i="5" s="1"/>
  <c r="T5" i="5"/>
  <c r="T30" i="5" s="1"/>
  <c r="S5" i="5"/>
  <c r="S30" i="5" s="1"/>
  <c r="R5" i="5"/>
  <c r="R30" i="5" s="1"/>
  <c r="Q5" i="5"/>
  <c r="Q30" i="5" s="1"/>
  <c r="P5" i="5"/>
  <c r="P30" i="5" s="1"/>
  <c r="O5" i="5"/>
  <c r="O30" i="5" s="1"/>
  <c r="N5" i="5"/>
  <c r="N30" i="5" s="1"/>
  <c r="M5" i="5"/>
  <c r="M30" i="5" s="1"/>
  <c r="L5" i="5"/>
  <c r="L30" i="5" s="1"/>
  <c r="K5" i="5"/>
  <c r="K30" i="5" s="1"/>
  <c r="J5" i="5"/>
  <c r="J30" i="5" s="1"/>
  <c r="I5" i="5"/>
  <c r="I30" i="5" s="1"/>
  <c r="H5" i="5"/>
  <c r="H30" i="5" s="1"/>
  <c r="G5" i="5"/>
  <c r="G30" i="5" s="1"/>
  <c r="AE5" i="4"/>
  <c r="AE30" i="4" s="1"/>
  <c r="AD5" i="4"/>
  <c r="AD30" i="4" s="1"/>
  <c r="AC5" i="4"/>
  <c r="AC30" i="4" s="1"/>
  <c r="AB5" i="4"/>
  <c r="AB30" i="4" s="1"/>
  <c r="AA5" i="4"/>
  <c r="AA30" i="4" s="1"/>
  <c r="Z5" i="4"/>
  <c r="Z30" i="4" s="1"/>
  <c r="Y5" i="4"/>
  <c r="Y30" i="4" s="1"/>
  <c r="X5" i="4"/>
  <c r="X30" i="4" s="1"/>
  <c r="W5" i="4"/>
  <c r="W30" i="4" s="1"/>
  <c r="V5" i="4"/>
  <c r="V30" i="4" s="1"/>
  <c r="U5" i="4"/>
  <c r="U30" i="4" s="1"/>
  <c r="T5" i="4"/>
  <c r="T30" i="4" s="1"/>
  <c r="S5" i="4"/>
  <c r="S30" i="4" s="1"/>
  <c r="R5" i="4"/>
  <c r="R30" i="4" s="1"/>
  <c r="Q5" i="4"/>
  <c r="Q30" i="4" s="1"/>
  <c r="P5" i="4"/>
  <c r="P30" i="4" s="1"/>
  <c r="O5" i="4"/>
  <c r="O30" i="4" s="1"/>
  <c r="N5" i="4"/>
  <c r="N30" i="4" s="1"/>
  <c r="M5" i="4"/>
  <c r="M30" i="4" s="1"/>
  <c r="L5" i="4"/>
  <c r="L30" i="4" s="1"/>
  <c r="K5" i="4"/>
  <c r="K30" i="4" s="1"/>
  <c r="J5" i="4"/>
  <c r="J30" i="4" s="1"/>
  <c r="I5" i="4"/>
  <c r="I30" i="4" s="1"/>
  <c r="H5" i="4"/>
  <c r="H30" i="4" s="1"/>
  <c r="G5" i="4"/>
  <c r="F8" i="14"/>
  <c r="E8" i="14"/>
  <c r="D8" i="14"/>
  <c r="C8" i="14"/>
  <c r="B8" i="14"/>
  <c r="F7" i="14"/>
  <c r="E7" i="14"/>
  <c r="D7" i="14"/>
  <c r="C7" i="14"/>
  <c r="B7" i="14"/>
  <c r="F7" i="7"/>
  <c r="E7" i="7"/>
  <c r="D7" i="7"/>
  <c r="C7" i="7"/>
  <c r="B7" i="7"/>
  <c r="F8" i="7"/>
  <c r="E8" i="7"/>
  <c r="D8" i="7"/>
  <c r="C8" i="7"/>
  <c r="B8" i="7"/>
  <c r="F8" i="4"/>
  <c r="E8" i="4"/>
  <c r="D8" i="4"/>
  <c r="C8" i="4"/>
  <c r="B8" i="4"/>
  <c r="F17" i="14"/>
  <c r="E17" i="14"/>
  <c r="D17" i="14"/>
  <c r="C17" i="14"/>
  <c r="B17" i="14"/>
  <c r="F17" i="15"/>
  <c r="E17" i="15"/>
  <c r="D17" i="15"/>
  <c r="C17" i="15"/>
  <c r="B17" i="15"/>
  <c r="F8" i="15"/>
  <c r="E8" i="15"/>
  <c r="D8" i="15"/>
  <c r="C8" i="15"/>
  <c r="B8" i="15"/>
  <c r="F17" i="13"/>
  <c r="E17" i="13"/>
  <c r="D17" i="13"/>
  <c r="C17" i="13"/>
  <c r="B17" i="13"/>
  <c r="F8" i="13"/>
  <c r="E8" i="13"/>
  <c r="D8" i="13"/>
  <c r="C8" i="13"/>
  <c r="B8" i="13"/>
  <c r="F17" i="12"/>
  <c r="E17" i="12"/>
  <c r="D17" i="12"/>
  <c r="C17" i="12"/>
  <c r="B17" i="12"/>
  <c r="F8" i="12"/>
  <c r="E8" i="12"/>
  <c r="D8" i="12"/>
  <c r="C8" i="12"/>
  <c r="B8" i="12"/>
  <c r="F17" i="9"/>
  <c r="E17" i="9"/>
  <c r="D17" i="9"/>
  <c r="C17" i="9"/>
  <c r="B17" i="9"/>
  <c r="F8" i="9"/>
  <c r="E8" i="9"/>
  <c r="D8" i="9"/>
  <c r="C8" i="9"/>
  <c r="B8" i="9"/>
  <c r="F17" i="8"/>
  <c r="E17" i="8"/>
  <c r="D17" i="8"/>
  <c r="C17" i="8"/>
  <c r="B17" i="8"/>
  <c r="F8" i="8"/>
  <c r="E8" i="8"/>
  <c r="D8" i="8"/>
  <c r="C8" i="8"/>
  <c r="B8" i="8"/>
  <c r="F17" i="7"/>
  <c r="E17" i="7"/>
  <c r="D17" i="7"/>
  <c r="C17" i="7"/>
  <c r="B17" i="7"/>
  <c r="F17" i="6"/>
  <c r="E17" i="6"/>
  <c r="D17" i="6"/>
  <c r="C17" i="6"/>
  <c r="B17" i="6"/>
  <c r="F8" i="6"/>
  <c r="E8" i="6"/>
  <c r="D8" i="6"/>
  <c r="C8" i="6"/>
  <c r="B8" i="6"/>
  <c r="F17" i="5"/>
  <c r="E17" i="5"/>
  <c r="D17" i="5"/>
  <c r="C17" i="5"/>
  <c r="B17" i="5"/>
  <c r="AG17" i="5" s="1"/>
  <c r="F8" i="5"/>
  <c r="E8" i="5"/>
  <c r="D8" i="5"/>
  <c r="C8" i="5"/>
  <c r="B8" i="5"/>
  <c r="F17" i="4"/>
  <c r="E17" i="4"/>
  <c r="D17" i="4"/>
  <c r="C17" i="4"/>
  <c r="B17" i="4"/>
  <c r="F29" i="12"/>
  <c r="E29" i="12"/>
  <c r="D29" i="12"/>
  <c r="C29" i="12"/>
  <c r="B29" i="12"/>
  <c r="F29" i="15"/>
  <c r="E29" i="15"/>
  <c r="D29" i="15"/>
  <c r="C29" i="15"/>
  <c r="B29" i="15"/>
  <c r="F29" i="14"/>
  <c r="E29" i="14"/>
  <c r="D29" i="14"/>
  <c r="C29" i="14"/>
  <c r="B29" i="14"/>
  <c r="F27" i="14"/>
  <c r="E27" i="14"/>
  <c r="D27" i="14"/>
  <c r="C27" i="14"/>
  <c r="B27" i="14"/>
  <c r="F26" i="14"/>
  <c r="E26" i="14"/>
  <c r="D26" i="14"/>
  <c r="C26" i="14"/>
  <c r="B26" i="14"/>
  <c r="F25" i="14"/>
  <c r="E25" i="14"/>
  <c r="D25" i="14"/>
  <c r="C25" i="14"/>
  <c r="B25" i="14"/>
  <c r="F24" i="14"/>
  <c r="E24" i="14"/>
  <c r="D24" i="14"/>
  <c r="C24" i="14"/>
  <c r="B24" i="14"/>
  <c r="F23" i="14"/>
  <c r="E23" i="14"/>
  <c r="D23" i="14"/>
  <c r="C23" i="14"/>
  <c r="B23" i="14"/>
  <c r="F22" i="14"/>
  <c r="E22" i="14"/>
  <c r="D22" i="14"/>
  <c r="C22" i="14"/>
  <c r="B22" i="14"/>
  <c r="F21" i="14"/>
  <c r="E21" i="14"/>
  <c r="D21" i="14"/>
  <c r="C21" i="14"/>
  <c r="B21" i="14"/>
  <c r="F20" i="14"/>
  <c r="E20" i="14"/>
  <c r="D20" i="14"/>
  <c r="C20" i="14"/>
  <c r="B20" i="14"/>
  <c r="F19" i="14"/>
  <c r="E19" i="14"/>
  <c r="D19" i="14"/>
  <c r="C19" i="14"/>
  <c r="B19" i="14"/>
  <c r="F18" i="14"/>
  <c r="E18" i="14"/>
  <c r="D18" i="14"/>
  <c r="C18" i="14"/>
  <c r="B18" i="14"/>
  <c r="F16" i="14"/>
  <c r="E16" i="14"/>
  <c r="D16" i="14"/>
  <c r="C16" i="14"/>
  <c r="B16" i="14"/>
  <c r="F15" i="14"/>
  <c r="E15" i="14"/>
  <c r="D15" i="14"/>
  <c r="C15" i="14"/>
  <c r="B15" i="14"/>
  <c r="F14" i="14"/>
  <c r="E14" i="14"/>
  <c r="D14" i="14"/>
  <c r="C14" i="14"/>
  <c r="B14" i="14"/>
  <c r="F13" i="14"/>
  <c r="E13" i="14"/>
  <c r="D13" i="14"/>
  <c r="C13" i="14"/>
  <c r="B13" i="14"/>
  <c r="F12" i="14"/>
  <c r="E12" i="14"/>
  <c r="D12" i="14"/>
  <c r="C12" i="14"/>
  <c r="B12" i="14"/>
  <c r="F11" i="14"/>
  <c r="E11" i="14"/>
  <c r="D11" i="14"/>
  <c r="C11" i="14"/>
  <c r="B11" i="14"/>
  <c r="F10" i="14"/>
  <c r="E10" i="14"/>
  <c r="D10" i="14"/>
  <c r="C10" i="14"/>
  <c r="B10" i="14"/>
  <c r="F9" i="14"/>
  <c r="E9" i="14"/>
  <c r="D9" i="14"/>
  <c r="C9" i="14"/>
  <c r="B9" i="14"/>
  <c r="F6" i="14"/>
  <c r="E6" i="14"/>
  <c r="D6" i="14"/>
  <c r="C6" i="14"/>
  <c r="B6" i="14"/>
  <c r="F5" i="14"/>
  <c r="E5" i="14"/>
  <c r="D5" i="14"/>
  <c r="C5" i="14"/>
  <c r="B5" i="14"/>
  <c r="F28" i="15"/>
  <c r="E28" i="15"/>
  <c r="D28" i="15"/>
  <c r="C28" i="15"/>
  <c r="B28" i="15"/>
  <c r="F27" i="15"/>
  <c r="E27" i="15"/>
  <c r="D27" i="15"/>
  <c r="C27" i="15"/>
  <c r="B27" i="15"/>
  <c r="F26" i="15"/>
  <c r="E26" i="15"/>
  <c r="D26" i="15"/>
  <c r="C26" i="15"/>
  <c r="B26" i="15"/>
  <c r="F25" i="15"/>
  <c r="E25" i="15"/>
  <c r="D25" i="15"/>
  <c r="C25" i="15"/>
  <c r="B25" i="15"/>
  <c r="F24" i="15"/>
  <c r="E24" i="15"/>
  <c r="D24" i="15"/>
  <c r="C24" i="15"/>
  <c r="B24" i="15"/>
  <c r="F23" i="15"/>
  <c r="E23" i="15"/>
  <c r="D23" i="15"/>
  <c r="C23" i="15"/>
  <c r="B23" i="15"/>
  <c r="F22" i="15"/>
  <c r="E22" i="15"/>
  <c r="D22" i="15"/>
  <c r="C22" i="15"/>
  <c r="B22" i="15"/>
  <c r="F21" i="15"/>
  <c r="E21" i="15"/>
  <c r="D21" i="15"/>
  <c r="C21" i="15"/>
  <c r="B21" i="15"/>
  <c r="F20" i="15"/>
  <c r="E20" i="15"/>
  <c r="D20" i="15"/>
  <c r="C20" i="15"/>
  <c r="B20" i="15"/>
  <c r="F19" i="15"/>
  <c r="E19" i="15"/>
  <c r="D19" i="15"/>
  <c r="C19" i="15"/>
  <c r="B19" i="15"/>
  <c r="F18" i="15"/>
  <c r="E18" i="15"/>
  <c r="D18" i="15"/>
  <c r="C18" i="15"/>
  <c r="B18" i="15"/>
  <c r="F16" i="15"/>
  <c r="E16" i="15"/>
  <c r="D16" i="15"/>
  <c r="C16" i="15"/>
  <c r="B16" i="15"/>
  <c r="F15" i="15"/>
  <c r="E15" i="15"/>
  <c r="D15" i="15"/>
  <c r="C15" i="15"/>
  <c r="B15" i="15"/>
  <c r="F14" i="15"/>
  <c r="E14" i="15"/>
  <c r="D14" i="15"/>
  <c r="C14" i="15"/>
  <c r="B14" i="15"/>
  <c r="F13" i="15"/>
  <c r="E13" i="15"/>
  <c r="D13" i="15"/>
  <c r="C13" i="15"/>
  <c r="B13" i="15"/>
  <c r="F12" i="15"/>
  <c r="E12" i="15"/>
  <c r="D12" i="15"/>
  <c r="C12" i="15"/>
  <c r="B12" i="15"/>
  <c r="F11" i="15"/>
  <c r="E11" i="15"/>
  <c r="D11" i="15"/>
  <c r="C11" i="15"/>
  <c r="B11" i="15"/>
  <c r="F10" i="15"/>
  <c r="E10" i="15"/>
  <c r="D10" i="15"/>
  <c r="C10" i="15"/>
  <c r="B10" i="15"/>
  <c r="AF10" i="15" s="1"/>
  <c r="F9" i="15"/>
  <c r="E9" i="15"/>
  <c r="D9" i="15"/>
  <c r="C9" i="15"/>
  <c r="B9" i="15"/>
  <c r="F7" i="15"/>
  <c r="E7" i="15"/>
  <c r="D7" i="15"/>
  <c r="C7" i="15"/>
  <c r="B7" i="15"/>
  <c r="F6" i="15"/>
  <c r="E6" i="15"/>
  <c r="D6" i="15"/>
  <c r="C6" i="15"/>
  <c r="B6" i="15"/>
  <c r="F5" i="15"/>
  <c r="F30" i="15" s="1"/>
  <c r="E5" i="15"/>
  <c r="D5" i="15"/>
  <c r="C5" i="15"/>
  <c r="C30" i="15" s="1"/>
  <c r="B5" i="15"/>
  <c r="B30" i="15" s="1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F10" i="13"/>
  <c r="E10" i="13"/>
  <c r="D10" i="13"/>
  <c r="C10" i="13"/>
  <c r="B10" i="13"/>
  <c r="F9" i="13"/>
  <c r="E9" i="13"/>
  <c r="D9" i="13"/>
  <c r="C9" i="13"/>
  <c r="B9" i="13"/>
  <c r="F7" i="13"/>
  <c r="E7" i="13"/>
  <c r="D7" i="13"/>
  <c r="C7" i="13"/>
  <c r="B7" i="13"/>
  <c r="F6" i="13"/>
  <c r="E6" i="13"/>
  <c r="D6" i="13"/>
  <c r="C6" i="13"/>
  <c r="B6" i="13"/>
  <c r="F5" i="13"/>
  <c r="E5" i="13"/>
  <c r="D5" i="13"/>
  <c r="C5" i="13"/>
  <c r="B5" i="13"/>
  <c r="F28" i="12"/>
  <c r="E28" i="12"/>
  <c r="D28" i="12"/>
  <c r="C28" i="12"/>
  <c r="B28" i="12"/>
  <c r="F27" i="12"/>
  <c r="E27" i="12"/>
  <c r="D27" i="12"/>
  <c r="C27" i="12"/>
  <c r="B27" i="12"/>
  <c r="F26" i="12"/>
  <c r="E26" i="12"/>
  <c r="D26" i="12"/>
  <c r="C26" i="12"/>
  <c r="B26" i="12"/>
  <c r="F25" i="12"/>
  <c r="E25" i="12"/>
  <c r="D25" i="12"/>
  <c r="C25" i="12"/>
  <c r="B25" i="12"/>
  <c r="F24" i="12"/>
  <c r="E24" i="12"/>
  <c r="D24" i="12"/>
  <c r="C24" i="12"/>
  <c r="B24" i="12"/>
  <c r="F23" i="12"/>
  <c r="E23" i="12"/>
  <c r="D23" i="12"/>
  <c r="C23" i="12"/>
  <c r="B23" i="12"/>
  <c r="F22" i="12"/>
  <c r="E22" i="12"/>
  <c r="D22" i="12"/>
  <c r="C22" i="12"/>
  <c r="B22" i="12"/>
  <c r="F21" i="12"/>
  <c r="E21" i="12"/>
  <c r="D21" i="12"/>
  <c r="C21" i="12"/>
  <c r="B21" i="12"/>
  <c r="F20" i="12"/>
  <c r="E20" i="12"/>
  <c r="D20" i="12"/>
  <c r="C20" i="12"/>
  <c r="B20" i="12"/>
  <c r="F19" i="12"/>
  <c r="E19" i="12"/>
  <c r="D19" i="12"/>
  <c r="C19" i="12"/>
  <c r="B19" i="12"/>
  <c r="F18" i="12"/>
  <c r="E18" i="12"/>
  <c r="D18" i="12"/>
  <c r="C18" i="12"/>
  <c r="B18" i="12"/>
  <c r="F16" i="12"/>
  <c r="E16" i="12"/>
  <c r="D16" i="12"/>
  <c r="C16" i="12"/>
  <c r="B16" i="12"/>
  <c r="F15" i="12"/>
  <c r="E15" i="12"/>
  <c r="D15" i="12"/>
  <c r="C15" i="12"/>
  <c r="B15" i="12"/>
  <c r="F14" i="12"/>
  <c r="E14" i="12"/>
  <c r="D14" i="12"/>
  <c r="C14" i="12"/>
  <c r="B14" i="12"/>
  <c r="F13" i="12"/>
  <c r="E13" i="12"/>
  <c r="D13" i="12"/>
  <c r="C13" i="12"/>
  <c r="B13" i="12"/>
  <c r="F12" i="12"/>
  <c r="E12" i="12"/>
  <c r="D12" i="12"/>
  <c r="C12" i="12"/>
  <c r="B12" i="12"/>
  <c r="F11" i="12"/>
  <c r="E11" i="12"/>
  <c r="D11" i="12"/>
  <c r="C11" i="12"/>
  <c r="B11" i="12"/>
  <c r="F10" i="12"/>
  <c r="E10" i="12"/>
  <c r="D10" i="12"/>
  <c r="C10" i="12"/>
  <c r="B10" i="12"/>
  <c r="F9" i="12"/>
  <c r="E9" i="12"/>
  <c r="D9" i="12"/>
  <c r="C9" i="12"/>
  <c r="B9" i="12"/>
  <c r="F7" i="12"/>
  <c r="E7" i="12"/>
  <c r="D7" i="12"/>
  <c r="C7" i="12"/>
  <c r="B7" i="12"/>
  <c r="F6" i="12"/>
  <c r="E6" i="12"/>
  <c r="D6" i="12"/>
  <c r="C6" i="12"/>
  <c r="B6" i="12"/>
  <c r="F5" i="12"/>
  <c r="E5" i="12"/>
  <c r="E30" i="12" s="1"/>
  <c r="D5" i="12"/>
  <c r="D30" i="12" s="1"/>
  <c r="C5" i="12"/>
  <c r="C30" i="12" s="1"/>
  <c r="B5" i="12"/>
  <c r="B30" i="12" s="1"/>
  <c r="F29" i="9"/>
  <c r="E29" i="9"/>
  <c r="D29" i="9"/>
  <c r="C29" i="9"/>
  <c r="B29" i="9"/>
  <c r="F28" i="9"/>
  <c r="E28" i="9"/>
  <c r="D28" i="9"/>
  <c r="C28" i="9"/>
  <c r="B28" i="9"/>
  <c r="F27" i="9"/>
  <c r="E27" i="9"/>
  <c r="D27" i="9"/>
  <c r="C27" i="9"/>
  <c r="B27" i="9"/>
  <c r="F26" i="9"/>
  <c r="E26" i="9"/>
  <c r="D26" i="9"/>
  <c r="C26" i="9"/>
  <c r="B26" i="9"/>
  <c r="F25" i="9"/>
  <c r="E25" i="9"/>
  <c r="D25" i="9"/>
  <c r="C25" i="9"/>
  <c r="B25" i="9"/>
  <c r="F24" i="9"/>
  <c r="E24" i="9"/>
  <c r="D24" i="9"/>
  <c r="C24" i="9"/>
  <c r="B24" i="9"/>
  <c r="F23" i="9"/>
  <c r="E23" i="9"/>
  <c r="D23" i="9"/>
  <c r="C23" i="9"/>
  <c r="B23" i="9"/>
  <c r="F22" i="9"/>
  <c r="E22" i="9"/>
  <c r="D22" i="9"/>
  <c r="C22" i="9"/>
  <c r="B22" i="9"/>
  <c r="F21" i="9"/>
  <c r="E21" i="9"/>
  <c r="D21" i="9"/>
  <c r="C21" i="9"/>
  <c r="B21" i="9"/>
  <c r="F20" i="9"/>
  <c r="E20" i="9"/>
  <c r="D20" i="9"/>
  <c r="C20" i="9"/>
  <c r="B20" i="9"/>
  <c r="F19" i="9"/>
  <c r="E19" i="9"/>
  <c r="D19" i="9"/>
  <c r="C19" i="9"/>
  <c r="B19" i="9"/>
  <c r="F18" i="9"/>
  <c r="E18" i="9"/>
  <c r="D18" i="9"/>
  <c r="C18" i="9"/>
  <c r="B18" i="9"/>
  <c r="F16" i="9"/>
  <c r="E16" i="9"/>
  <c r="D16" i="9"/>
  <c r="C16" i="9"/>
  <c r="B16" i="9"/>
  <c r="F15" i="9"/>
  <c r="E15" i="9"/>
  <c r="D15" i="9"/>
  <c r="C15" i="9"/>
  <c r="B15" i="9"/>
  <c r="F14" i="9"/>
  <c r="E14" i="9"/>
  <c r="D14" i="9"/>
  <c r="C14" i="9"/>
  <c r="B14" i="9"/>
  <c r="F13" i="9"/>
  <c r="E13" i="9"/>
  <c r="D13" i="9"/>
  <c r="C13" i="9"/>
  <c r="B13" i="9"/>
  <c r="F12" i="9"/>
  <c r="E12" i="9"/>
  <c r="D12" i="9"/>
  <c r="C12" i="9"/>
  <c r="B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7" i="9"/>
  <c r="E7" i="9"/>
  <c r="D7" i="9"/>
  <c r="C7" i="9"/>
  <c r="B7" i="9"/>
  <c r="F6" i="9"/>
  <c r="E6" i="9"/>
  <c r="D6" i="9"/>
  <c r="C6" i="9"/>
  <c r="B6" i="9"/>
  <c r="F5" i="9"/>
  <c r="F30" i="9" s="1"/>
  <c r="E5" i="9"/>
  <c r="D5" i="9"/>
  <c r="D30" i="9" s="1"/>
  <c r="C5" i="9"/>
  <c r="C30" i="9" s="1"/>
  <c r="B5" i="9"/>
  <c r="B30" i="9" s="1"/>
  <c r="F29" i="8"/>
  <c r="E29" i="8"/>
  <c r="D29" i="8"/>
  <c r="C29" i="8"/>
  <c r="B29" i="8"/>
  <c r="F28" i="8"/>
  <c r="E28" i="8"/>
  <c r="D28" i="8"/>
  <c r="C28" i="8"/>
  <c r="B28" i="8"/>
  <c r="F27" i="8"/>
  <c r="E27" i="8"/>
  <c r="D27" i="8"/>
  <c r="C27" i="8"/>
  <c r="B27" i="8"/>
  <c r="F26" i="8"/>
  <c r="E26" i="8"/>
  <c r="D26" i="8"/>
  <c r="C26" i="8"/>
  <c r="B26" i="8"/>
  <c r="F25" i="8"/>
  <c r="E25" i="8"/>
  <c r="D25" i="8"/>
  <c r="C25" i="8"/>
  <c r="B25" i="8"/>
  <c r="F24" i="8"/>
  <c r="E24" i="8"/>
  <c r="D24" i="8"/>
  <c r="C24" i="8"/>
  <c r="B24" i="8"/>
  <c r="F23" i="8"/>
  <c r="E23" i="8"/>
  <c r="D23" i="8"/>
  <c r="C23" i="8"/>
  <c r="B23" i="8"/>
  <c r="F22" i="8"/>
  <c r="E22" i="8"/>
  <c r="D22" i="8"/>
  <c r="C22" i="8"/>
  <c r="B22" i="8"/>
  <c r="F21" i="8"/>
  <c r="E21" i="8"/>
  <c r="D21" i="8"/>
  <c r="C21" i="8"/>
  <c r="B21" i="8"/>
  <c r="F20" i="8"/>
  <c r="E20" i="8"/>
  <c r="D20" i="8"/>
  <c r="C20" i="8"/>
  <c r="B20" i="8"/>
  <c r="F19" i="8"/>
  <c r="E19" i="8"/>
  <c r="D19" i="8"/>
  <c r="C19" i="8"/>
  <c r="B19" i="8"/>
  <c r="F18" i="8"/>
  <c r="E18" i="8"/>
  <c r="D18" i="8"/>
  <c r="C18" i="8"/>
  <c r="B18" i="8"/>
  <c r="F16" i="8"/>
  <c r="E16" i="8"/>
  <c r="D16" i="8"/>
  <c r="C16" i="8"/>
  <c r="B16" i="8"/>
  <c r="F15" i="8"/>
  <c r="E15" i="8"/>
  <c r="D15" i="8"/>
  <c r="C15" i="8"/>
  <c r="B15" i="8"/>
  <c r="F14" i="8"/>
  <c r="E14" i="8"/>
  <c r="D14" i="8"/>
  <c r="C14" i="8"/>
  <c r="B14" i="8"/>
  <c r="F13" i="8"/>
  <c r="E13" i="8"/>
  <c r="D13" i="8"/>
  <c r="C13" i="8"/>
  <c r="B13" i="8"/>
  <c r="F12" i="8"/>
  <c r="E12" i="8"/>
  <c r="D12" i="8"/>
  <c r="C12" i="8"/>
  <c r="B12" i="8"/>
  <c r="F11" i="8"/>
  <c r="E11" i="8"/>
  <c r="D11" i="8"/>
  <c r="C11" i="8"/>
  <c r="B11" i="8"/>
  <c r="F10" i="8"/>
  <c r="E10" i="8"/>
  <c r="D10" i="8"/>
  <c r="C10" i="8"/>
  <c r="B10" i="8"/>
  <c r="F9" i="8"/>
  <c r="E9" i="8"/>
  <c r="D9" i="8"/>
  <c r="C9" i="8"/>
  <c r="B9" i="8"/>
  <c r="F7" i="8"/>
  <c r="E7" i="8"/>
  <c r="D7" i="8"/>
  <c r="C7" i="8"/>
  <c r="B7" i="8"/>
  <c r="F6" i="8"/>
  <c r="E6" i="8"/>
  <c r="D6" i="8"/>
  <c r="C6" i="8"/>
  <c r="B6" i="8"/>
  <c r="F5" i="8"/>
  <c r="F30" i="8" s="1"/>
  <c r="E5" i="8"/>
  <c r="E30" i="8" s="1"/>
  <c r="D5" i="8"/>
  <c r="C5" i="8"/>
  <c r="B5" i="8"/>
  <c r="B30" i="8" s="1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/>
  <c r="F26" i="7"/>
  <c r="E26" i="7"/>
  <c r="D26" i="7"/>
  <c r="C26" i="7"/>
  <c r="B26" i="7"/>
  <c r="F25" i="7"/>
  <c r="E25" i="7"/>
  <c r="D25" i="7"/>
  <c r="C25" i="7"/>
  <c r="B25" i="7"/>
  <c r="F24" i="7"/>
  <c r="E24" i="7"/>
  <c r="D24" i="7"/>
  <c r="C24" i="7"/>
  <c r="B24" i="7"/>
  <c r="F23" i="7"/>
  <c r="E23" i="7"/>
  <c r="D23" i="7"/>
  <c r="C23" i="7"/>
  <c r="B23" i="7"/>
  <c r="F22" i="7"/>
  <c r="E22" i="7"/>
  <c r="D22" i="7"/>
  <c r="C22" i="7"/>
  <c r="B22" i="7"/>
  <c r="F21" i="7"/>
  <c r="E21" i="7"/>
  <c r="D21" i="7"/>
  <c r="C21" i="7"/>
  <c r="B21" i="7"/>
  <c r="F20" i="7"/>
  <c r="E20" i="7"/>
  <c r="D20" i="7"/>
  <c r="C20" i="7"/>
  <c r="B20" i="7"/>
  <c r="F19" i="7"/>
  <c r="E19" i="7"/>
  <c r="D19" i="7"/>
  <c r="C19" i="7"/>
  <c r="B19" i="7"/>
  <c r="F18" i="7"/>
  <c r="E18" i="7"/>
  <c r="D18" i="7"/>
  <c r="C18" i="7"/>
  <c r="B18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6" i="7"/>
  <c r="E6" i="7"/>
  <c r="D6" i="7"/>
  <c r="C6" i="7"/>
  <c r="B6" i="7"/>
  <c r="F5" i="7"/>
  <c r="E5" i="7"/>
  <c r="D5" i="7"/>
  <c r="D30" i="7" s="1"/>
  <c r="C5" i="7"/>
  <c r="C30" i="7" s="1"/>
  <c r="B5" i="7"/>
  <c r="F29" i="6"/>
  <c r="E29" i="6"/>
  <c r="D29" i="6"/>
  <c r="C29" i="6"/>
  <c r="B29" i="6"/>
  <c r="F28" i="6"/>
  <c r="E28" i="6"/>
  <c r="D28" i="6"/>
  <c r="C28" i="6"/>
  <c r="B28" i="6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F23" i="6"/>
  <c r="E23" i="6"/>
  <c r="D23" i="6"/>
  <c r="C23" i="6"/>
  <c r="B23" i="6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8" i="6"/>
  <c r="E18" i="6"/>
  <c r="D18" i="6"/>
  <c r="C18" i="6"/>
  <c r="B18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7" i="6"/>
  <c r="E7" i="6"/>
  <c r="D7" i="6"/>
  <c r="C7" i="6"/>
  <c r="B7" i="6"/>
  <c r="F6" i="6"/>
  <c r="E6" i="6"/>
  <c r="D6" i="6"/>
  <c r="C6" i="6"/>
  <c r="B6" i="6"/>
  <c r="F5" i="6"/>
  <c r="F30" i="6" s="1"/>
  <c r="E5" i="6"/>
  <c r="D5" i="6"/>
  <c r="C5" i="6"/>
  <c r="C30" i="6" s="1"/>
  <c r="B5" i="6"/>
  <c r="B30" i="6" s="1"/>
  <c r="F29" i="5"/>
  <c r="E29" i="5"/>
  <c r="D29" i="5"/>
  <c r="C29" i="5"/>
  <c r="B29" i="5"/>
  <c r="F28" i="5"/>
  <c r="E28" i="5"/>
  <c r="D28" i="5"/>
  <c r="C28" i="5"/>
  <c r="B28" i="5"/>
  <c r="F27" i="5"/>
  <c r="E27" i="5"/>
  <c r="D27" i="5"/>
  <c r="C27" i="5"/>
  <c r="B27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3" i="5"/>
  <c r="E23" i="5"/>
  <c r="D23" i="5"/>
  <c r="C23" i="5"/>
  <c r="B23" i="5"/>
  <c r="F22" i="5"/>
  <c r="E22" i="5"/>
  <c r="D22" i="5"/>
  <c r="C22" i="5"/>
  <c r="B22" i="5"/>
  <c r="F21" i="5"/>
  <c r="E21" i="5"/>
  <c r="D21" i="5"/>
  <c r="C21" i="5"/>
  <c r="B21" i="5"/>
  <c r="F20" i="5"/>
  <c r="E20" i="5"/>
  <c r="D20" i="5"/>
  <c r="C20" i="5"/>
  <c r="B20" i="5"/>
  <c r="F19" i="5"/>
  <c r="E19" i="5"/>
  <c r="D19" i="5"/>
  <c r="C19" i="5"/>
  <c r="B19" i="5"/>
  <c r="F18" i="5"/>
  <c r="E18" i="5"/>
  <c r="D18" i="5"/>
  <c r="C18" i="5"/>
  <c r="B18" i="5"/>
  <c r="F16" i="5"/>
  <c r="E16" i="5"/>
  <c r="D16" i="5"/>
  <c r="C16" i="5"/>
  <c r="B16" i="5"/>
  <c r="F15" i="5"/>
  <c r="E15" i="5"/>
  <c r="D15" i="5"/>
  <c r="C15" i="5"/>
  <c r="B15" i="5"/>
  <c r="F14" i="5"/>
  <c r="E14" i="5"/>
  <c r="D14" i="5"/>
  <c r="C14" i="5"/>
  <c r="B14" i="5"/>
  <c r="F13" i="5"/>
  <c r="E13" i="5"/>
  <c r="D13" i="5"/>
  <c r="C13" i="5"/>
  <c r="B13" i="5"/>
  <c r="F12" i="5"/>
  <c r="E12" i="5"/>
  <c r="D12" i="5"/>
  <c r="C12" i="5"/>
  <c r="B12" i="5"/>
  <c r="F11" i="5"/>
  <c r="E11" i="5"/>
  <c r="D11" i="5"/>
  <c r="C11" i="5"/>
  <c r="B11" i="5"/>
  <c r="F10" i="5"/>
  <c r="E10" i="5"/>
  <c r="D10" i="5"/>
  <c r="C10" i="5"/>
  <c r="B10" i="5"/>
  <c r="F9" i="5"/>
  <c r="E9" i="5"/>
  <c r="D9" i="5"/>
  <c r="C9" i="5"/>
  <c r="B9" i="5"/>
  <c r="F7" i="5"/>
  <c r="E7" i="5"/>
  <c r="D7" i="5"/>
  <c r="C7" i="5"/>
  <c r="B7" i="5"/>
  <c r="F6" i="5"/>
  <c r="E6" i="5"/>
  <c r="D6" i="5"/>
  <c r="C6" i="5"/>
  <c r="B6" i="5"/>
  <c r="F5" i="5"/>
  <c r="E5" i="5"/>
  <c r="E30" i="5" s="1"/>
  <c r="D5" i="5"/>
  <c r="C5" i="5"/>
  <c r="B5" i="5"/>
  <c r="B30" i="5" s="1"/>
  <c r="F29" i="4"/>
  <c r="E29" i="4"/>
  <c r="D29" i="4"/>
  <c r="C29" i="4"/>
  <c r="B29" i="4"/>
  <c r="F28" i="4"/>
  <c r="E28" i="4"/>
  <c r="D28" i="4"/>
  <c r="C28" i="4"/>
  <c r="B28" i="4"/>
  <c r="F27" i="4"/>
  <c r="E27" i="4"/>
  <c r="D27" i="4"/>
  <c r="C27" i="4"/>
  <c r="B27" i="4"/>
  <c r="F26" i="4"/>
  <c r="E26" i="4"/>
  <c r="D26" i="4"/>
  <c r="C26" i="4"/>
  <c r="B26" i="4"/>
  <c r="F25" i="4"/>
  <c r="E25" i="4"/>
  <c r="D25" i="4"/>
  <c r="C25" i="4"/>
  <c r="B25" i="4"/>
  <c r="F24" i="4"/>
  <c r="E24" i="4"/>
  <c r="D24" i="4"/>
  <c r="C24" i="4"/>
  <c r="B24" i="4"/>
  <c r="F23" i="4"/>
  <c r="E23" i="4"/>
  <c r="D23" i="4"/>
  <c r="C23" i="4"/>
  <c r="B23" i="4"/>
  <c r="F22" i="4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F7" i="4"/>
  <c r="E7" i="4"/>
  <c r="D7" i="4"/>
  <c r="C7" i="4"/>
  <c r="B7" i="4"/>
  <c r="F6" i="4"/>
  <c r="E6" i="4"/>
  <c r="D6" i="4"/>
  <c r="C6" i="4"/>
  <c r="B6" i="4"/>
  <c r="F5" i="4"/>
  <c r="E5" i="4"/>
  <c r="D5" i="4"/>
  <c r="D30" i="4" s="1"/>
  <c r="C5" i="4"/>
  <c r="B5" i="4"/>
  <c r="C30" i="4" l="1"/>
  <c r="D30" i="5"/>
  <c r="E30" i="6"/>
  <c r="B30" i="7"/>
  <c r="F30" i="7"/>
  <c r="D30" i="8"/>
  <c r="E30" i="9"/>
  <c r="F30" i="12"/>
  <c r="AF10" i="12"/>
  <c r="E30" i="15"/>
  <c r="C31" i="14"/>
  <c r="C30" i="14"/>
  <c r="AF5" i="4"/>
  <c r="G30" i="4"/>
  <c r="AF23" i="9"/>
  <c r="AG23" i="9"/>
  <c r="D30" i="14"/>
  <c r="D31" i="14"/>
  <c r="F30" i="5"/>
  <c r="E30" i="14"/>
  <c r="E31" i="14"/>
  <c r="E30" i="4"/>
  <c r="B30" i="4"/>
  <c r="F30" i="4"/>
  <c r="C30" i="5"/>
  <c r="D30" i="6"/>
  <c r="E30" i="7"/>
  <c r="C30" i="8"/>
  <c r="D30" i="15"/>
  <c r="B31" i="14"/>
  <c r="B30" i="14"/>
  <c r="F30" i="14"/>
  <c r="F31" i="14"/>
  <c r="AF29" i="14"/>
  <c r="AG29" i="14"/>
  <c r="AF17" i="15"/>
  <c r="AF17" i="14"/>
  <c r="AG17" i="14"/>
  <c r="AF17" i="7"/>
  <c r="AG17" i="8"/>
  <c r="AG17" i="9"/>
  <c r="AF17" i="12"/>
  <c r="AF8" i="4"/>
  <c r="AG8" i="8"/>
  <c r="AG8" i="9"/>
  <c r="AF8" i="12"/>
  <c r="AF8" i="14"/>
  <c r="AG8" i="14"/>
  <c r="AF8" i="15"/>
  <c r="AF8" i="5"/>
  <c r="AG8" i="6"/>
  <c r="AF17" i="5"/>
  <c r="AF17" i="9"/>
  <c r="AG17" i="6"/>
  <c r="AF17" i="8"/>
  <c r="AF17" i="4"/>
  <c r="AG8" i="5"/>
  <c r="AF8" i="8"/>
  <c r="AF8" i="9"/>
  <c r="AF8" i="6"/>
  <c r="AF8" i="7"/>
  <c r="AF17" i="6"/>
  <c r="AF5" i="14"/>
  <c r="AF5" i="12"/>
  <c r="AF5" i="9"/>
  <c r="AF5" i="8"/>
  <c r="AF5" i="7"/>
  <c r="AG5" i="6"/>
  <c r="AF5" i="5"/>
  <c r="AF25" i="14"/>
  <c r="AG16" i="14"/>
  <c r="AG14" i="14"/>
  <c r="AF7" i="14"/>
  <c r="AF16" i="15"/>
  <c r="AF13" i="15"/>
  <c r="AF13" i="12"/>
  <c r="AF9" i="12"/>
  <c r="AF28" i="9"/>
  <c r="AG14" i="9"/>
  <c r="AF28" i="8"/>
  <c r="AF23" i="8"/>
  <c r="AG13" i="8"/>
  <c r="AG10" i="8"/>
  <c r="AF7" i="8"/>
  <c r="AG6" i="8"/>
  <c r="AF25" i="7"/>
  <c r="AF23" i="7"/>
  <c r="AG26" i="6"/>
  <c r="AG25" i="6"/>
  <c r="AG23" i="6"/>
  <c r="AG13" i="6"/>
  <c r="AG10" i="6"/>
  <c r="AG9" i="6"/>
  <c r="AF6" i="6"/>
  <c r="AF28" i="5"/>
  <c r="AF27" i="5"/>
  <c r="AG26" i="5"/>
  <c r="AF24" i="5"/>
  <c r="AG20" i="5"/>
  <c r="AG19" i="5"/>
  <c r="AG10" i="5"/>
  <c r="AF7" i="5"/>
  <c r="AF6" i="5"/>
  <c r="AF24" i="4"/>
  <c r="AF13" i="4"/>
  <c r="AF6" i="4"/>
  <c r="AF26" i="9"/>
  <c r="AG27" i="8"/>
  <c r="AF6" i="8"/>
  <c r="AF26" i="7"/>
  <c r="AF18" i="7"/>
  <c r="AG22" i="14"/>
  <c r="AG10" i="14"/>
  <c r="AF10" i="14"/>
  <c r="AF18" i="14"/>
  <c r="AF19" i="14"/>
  <c r="AF22" i="14"/>
  <c r="AF27" i="14"/>
  <c r="AG27" i="14"/>
  <c r="AG20" i="14"/>
  <c r="AG19" i="14"/>
  <c r="AF18" i="15"/>
  <c r="AF19" i="15"/>
  <c r="AF20" i="15"/>
  <c r="AF25" i="15"/>
  <c r="AF20" i="12"/>
  <c r="AF18" i="12"/>
  <c r="AG27" i="9"/>
  <c r="AF27" i="9"/>
  <c r="AG22" i="9"/>
  <c r="AF22" i="9"/>
  <c r="AF18" i="9"/>
  <c r="AG16" i="9"/>
  <c r="AG13" i="9"/>
  <c r="AF27" i="8"/>
  <c r="AG22" i="8"/>
  <c r="AF22" i="8"/>
  <c r="AF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8" i="9"/>
  <c r="AF29" i="7"/>
  <c r="AF22" i="12"/>
  <c r="AF6" i="12"/>
  <c r="AG5" i="14"/>
  <c r="AG20" i="6"/>
  <c r="AG18" i="6"/>
  <c r="AG18" i="8"/>
  <c r="AF26" i="14"/>
  <c r="AG19" i="6"/>
  <c r="AF27" i="7"/>
  <c r="AF26" i="12"/>
  <c r="AF22" i="6"/>
  <c r="AF20" i="5"/>
  <c r="AF18" i="6"/>
  <c r="AF18" i="8"/>
  <c r="AG19" i="9"/>
  <c r="AG29" i="8"/>
  <c r="AF25" i="6"/>
  <c r="AF12" i="14"/>
  <c r="AF11" i="8"/>
  <c r="AF9" i="14"/>
  <c r="AG5" i="5"/>
  <c r="AG10" i="9"/>
  <c r="AF27" i="6"/>
  <c r="AF26" i="6"/>
  <c r="AG26" i="14"/>
  <c r="AF19" i="7"/>
  <c r="AG19" i="8"/>
  <c r="AF19" i="12"/>
  <c r="AF19" i="9"/>
  <c r="AF19" i="5"/>
  <c r="AG18" i="14"/>
  <c r="AF15" i="12"/>
  <c r="AF12" i="9"/>
  <c r="AF12" i="6"/>
  <c r="AF12" i="12"/>
  <c r="AF12" i="15"/>
  <c r="AF12" i="7"/>
  <c r="AF12" i="8"/>
  <c r="AG11" i="9"/>
  <c r="AF11" i="15"/>
  <c r="AG11" i="8"/>
  <c r="AF11" i="14"/>
  <c r="AG11" i="14"/>
  <c r="AF11" i="9"/>
  <c r="AF9" i="4"/>
  <c r="AG5" i="9"/>
  <c r="AF27" i="12"/>
  <c r="AF22" i="7"/>
  <c r="AF22" i="5"/>
  <c r="AF20" i="6"/>
  <c r="AF20" i="14"/>
  <c r="AG20" i="8"/>
  <c r="AG20" i="9"/>
  <c r="AF19" i="8"/>
  <c r="AF18" i="4"/>
  <c r="AF15" i="14"/>
  <c r="AF15" i="8"/>
  <c r="AG12" i="14"/>
  <c r="AG12" i="8"/>
  <c r="AG12" i="9"/>
  <c r="AG12" i="6"/>
  <c r="AF6" i="14"/>
  <c r="AF6" i="15"/>
  <c r="AF6" i="7"/>
  <c r="AF6" i="9"/>
  <c r="AF27" i="15"/>
  <c r="AF26" i="8"/>
  <c r="AG25" i="9"/>
  <c r="AF20" i="7"/>
  <c r="AF20" i="8"/>
  <c r="AF14" i="7"/>
  <c r="AF14" i="14"/>
  <c r="AF11" i="12"/>
  <c r="AF10" i="9"/>
  <c r="AF9" i="8"/>
  <c r="AG6" i="14"/>
  <c r="AG6" i="9"/>
  <c r="AG5" i="8"/>
  <c r="AF12" i="4"/>
  <c r="AG29" i="9"/>
  <c r="AF27" i="4"/>
  <c r="AF26" i="5"/>
  <c r="AG26" i="8"/>
  <c r="AG26" i="9"/>
  <c r="AG24" i="6"/>
  <c r="AF24" i="7"/>
  <c r="AF24" i="8"/>
  <c r="AG24" i="9"/>
  <c r="AF24" i="12"/>
  <c r="AF24" i="15"/>
  <c r="AG24" i="14"/>
  <c r="AF24" i="9"/>
  <c r="AF24" i="6"/>
  <c r="AG24" i="8"/>
  <c r="AG24" i="5"/>
  <c r="AF24" i="14"/>
  <c r="AF23" i="14"/>
  <c r="AG23" i="5"/>
  <c r="AF23" i="6"/>
  <c r="AF22" i="15"/>
  <c r="AF20" i="9"/>
  <c r="AF19" i="4"/>
  <c r="AG18" i="5"/>
  <c r="AF16" i="7"/>
  <c r="AF16" i="5"/>
  <c r="AF16" i="8"/>
  <c r="AF15" i="9"/>
  <c r="AF15" i="4"/>
  <c r="AF15" i="7"/>
  <c r="AF15" i="15"/>
  <c r="AF15" i="5"/>
  <c r="AG15" i="14"/>
  <c r="AG15" i="6"/>
  <c r="AF14" i="9"/>
  <c r="AG14" i="8"/>
  <c r="AF14" i="4"/>
  <c r="AF14" i="5"/>
  <c r="AF14" i="12"/>
  <c r="AF14" i="15"/>
  <c r="AG13" i="5"/>
  <c r="AF11" i="5"/>
  <c r="AG7" i="6"/>
  <c r="AF7" i="6"/>
  <c r="AG7" i="8"/>
  <c r="AF7" i="12"/>
  <c r="AG6" i="5"/>
  <c r="AF5" i="6"/>
  <c r="AF7" i="4" l="1"/>
  <c r="AF20" i="4"/>
  <c r="AF16" i="4"/>
  <c r="AF28" i="4"/>
  <c r="AG7" i="5"/>
  <c r="AF18" i="5"/>
  <c r="AG22" i="5"/>
  <c r="AF19" i="6"/>
  <c r="AG29" i="6"/>
  <c r="AF13" i="7"/>
  <c r="AG16" i="8"/>
  <c r="AG25" i="8"/>
  <c r="AF23" i="12"/>
  <c r="AF25" i="12"/>
  <c r="AF29" i="12"/>
  <c r="AF7" i="15"/>
  <c r="AF30" i="15" s="1"/>
  <c r="AF29" i="15"/>
  <c r="AG9" i="14"/>
  <c r="AG29" i="5"/>
  <c r="AF15" i="6"/>
  <c r="AG15" i="8"/>
  <c r="AF16" i="12"/>
  <c r="AF30" i="12" s="1"/>
  <c r="AF26" i="4"/>
  <c r="AF29" i="4"/>
  <c r="AF12" i="5"/>
  <c r="AF23" i="5"/>
  <c r="AG27" i="5"/>
  <c r="AG16" i="5"/>
  <c r="AG11" i="6"/>
  <c r="AF16" i="6"/>
  <c r="AG27" i="6"/>
  <c r="AF29" i="6"/>
  <c r="AF10" i="7"/>
  <c r="AG23" i="8"/>
  <c r="AF25" i="8"/>
  <c r="AG9" i="9"/>
  <c r="AF13" i="9"/>
  <c r="AF29" i="9"/>
  <c r="AF26" i="15"/>
  <c r="AF22" i="4"/>
  <c r="AG12" i="5"/>
  <c r="AF10" i="4"/>
  <c r="AF30" i="4" s="1"/>
  <c r="AF11" i="4"/>
  <c r="AF23" i="4"/>
  <c r="AF9" i="5"/>
  <c r="AF10" i="5"/>
  <c r="AF30" i="5" s="1"/>
  <c r="AG11" i="5"/>
  <c r="AF13" i="5"/>
  <c r="AG14" i="5"/>
  <c r="AG25" i="5"/>
  <c r="AG15" i="5"/>
  <c r="AF13" i="6"/>
  <c r="AG14" i="6"/>
  <c r="AG22" i="6"/>
  <c r="AF9" i="7"/>
  <c r="AF11" i="7"/>
  <c r="AF14" i="8"/>
  <c r="AF29" i="8"/>
  <c r="AF16" i="9"/>
  <c r="AG15" i="9"/>
  <c r="AF13" i="14"/>
  <c r="AF30" i="14" s="1"/>
  <c r="AG23" i="14"/>
  <c r="AF28" i="7"/>
  <c r="AG28" i="8"/>
  <c r="AF28" i="12"/>
  <c r="AF28" i="15"/>
  <c r="AG28" i="5"/>
  <c r="AF28" i="6"/>
  <c r="AF29" i="5"/>
  <c r="AG28" i="9"/>
  <c r="AG28" i="6"/>
  <c r="AF25" i="9"/>
  <c r="AF25" i="5"/>
  <c r="AF25" i="4"/>
  <c r="AG25" i="14"/>
  <c r="AF23" i="15"/>
  <c r="AF16" i="14"/>
  <c r="AG16" i="6"/>
  <c r="AF14" i="6"/>
  <c r="AF13" i="8"/>
  <c r="AF30" i="8" s="1"/>
  <c r="AG13" i="14"/>
  <c r="AF11" i="6"/>
  <c r="AF10" i="6"/>
  <c r="AF9" i="15"/>
  <c r="AG9" i="8"/>
  <c r="AG30" i="8" s="1"/>
  <c r="AF9" i="6"/>
  <c r="AF30" i="6" s="1"/>
  <c r="AG9" i="5"/>
  <c r="AG30" i="5" s="1"/>
  <c r="AF9" i="9"/>
  <c r="AF7" i="9"/>
  <c r="AF30" i="9" s="1"/>
  <c r="AF7" i="7"/>
  <c r="AF30" i="7" s="1"/>
  <c r="AG7" i="14"/>
  <c r="AG30" i="14" s="1"/>
  <c r="AG7" i="9"/>
  <c r="AG30" i="9" s="1"/>
  <c r="AG6" i="6"/>
  <c r="AG30" i="6" s="1"/>
  <c r="AF31" i="14" l="1"/>
</calcChain>
</file>

<file path=xl/sharedStrings.xml><?xml version="1.0" encoding="utf-8"?>
<sst xmlns="http://schemas.openxmlformats.org/spreadsheetml/2006/main" count="383" uniqueCount="61">
  <si>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</si>
  <si>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</si>
  <si>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</si>
  <si>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</si>
  <si>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</si>
  <si>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</si>
  <si>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</si>
  <si>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</si>
  <si>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</si>
  <si>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</si>
  <si>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</si>
  <si>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</si>
  <si>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</si>
  <si>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</si>
  <si>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</si>
  <si>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</si>
  <si>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</si>
  <si>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</si>
  <si>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</si>
  <si>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</si>
  <si>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</si>
  <si>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</si>
  <si>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</si>
  <si>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</si>
  <si>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</si>
  <si>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</si>
  <si>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</si>
  <si>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</si>
  <si>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</si>
  <si>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</si>
  <si>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</si>
  <si>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</si>
  <si>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</si>
  <si>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</si>
  <si>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</si>
  <si>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</si>
  <si>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</si>
  <si>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</si>
  <si>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</si>
  <si>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</si>
  <si>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</si>
  <si>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</si>
  <si>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</si>
  <si>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</si>
  <si>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</si>
  <si>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</si>
  <si>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</si>
  <si>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</si>
  <si>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</si>
  <si>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s/dados</t>
  </si>
  <si>
    <t>Setembro/2011</t>
  </si>
  <si>
    <t>Bela Vista</t>
  </si>
  <si>
    <t>Jardim</t>
  </si>
  <si>
    <t>SE</t>
  </si>
  <si>
    <t>L</t>
  </si>
  <si>
    <t>N</t>
  </si>
  <si>
    <t>choveu 30/9</t>
  </si>
  <si>
    <t>S</t>
  </si>
  <si>
    <t>NO</t>
  </si>
  <si>
    <t>SO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</si>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</sst>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Cassilandi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ChapadaoDoSul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Corumba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Coxim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Dourados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Itaquirai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Ivinhema_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Jardim_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Juti_201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Maracaju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Amambai_20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Miranda_201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Nhumirim_201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Paranaiba_2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PontaPora_201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PortoMurtinho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RioBrilhante_201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SaoGabriel_201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SeteQuedas_201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Sidrolandia_2011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TresLagoas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Aquidauana_2011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BelaVist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TEC-ROSE\Cemtec_Rose\Boletins\2011\BoletimCampoGrande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20.420833333333338</v>
          </cell>
          <cell r="C5">
            <v>28.3</v>
          </cell>
          <cell r="D5">
            <v>13.5</v>
          </cell>
          <cell r="E5">
            <v>44.625</v>
          </cell>
          <cell r="F5">
            <v>70</v>
          </cell>
          <cell r="G5">
            <v>21</v>
          </cell>
          <cell r="H5" t="str">
            <v>**</v>
          </cell>
          <cell r="I5" t="str">
            <v>**</v>
          </cell>
          <cell r="J5" t="str">
            <v>**</v>
          </cell>
          <cell r="K5">
            <v>0</v>
          </cell>
        </row>
        <row r="6">
          <cell r="B6">
            <v>18.825000000000003</v>
          </cell>
          <cell r="C6">
            <v>29.6</v>
          </cell>
          <cell r="D6">
            <v>9.6</v>
          </cell>
          <cell r="E6">
            <v>51.541666666666664</v>
          </cell>
          <cell r="F6">
            <v>90</v>
          </cell>
          <cell r="G6">
            <v>15</v>
          </cell>
          <cell r="H6" t="str">
            <v>**</v>
          </cell>
          <cell r="I6" t="str">
            <v>**</v>
          </cell>
          <cell r="J6" t="str">
            <v>**</v>
          </cell>
          <cell r="K6">
            <v>0</v>
          </cell>
        </row>
        <row r="7">
          <cell r="B7">
            <v>20.479166666666664</v>
          </cell>
          <cell r="C7">
            <v>34.5</v>
          </cell>
          <cell r="D7">
            <v>9.4</v>
          </cell>
          <cell r="E7">
            <v>50.666666666666664</v>
          </cell>
          <cell r="F7">
            <v>87</v>
          </cell>
          <cell r="G7">
            <v>14</v>
          </cell>
          <cell r="H7" t="str">
            <v>**</v>
          </cell>
          <cell r="I7" t="str">
            <v>**</v>
          </cell>
          <cell r="J7" t="str">
            <v>**</v>
          </cell>
          <cell r="K7">
            <v>0</v>
          </cell>
        </row>
        <row r="8">
          <cell r="B8">
            <v>26.020833333333332</v>
          </cell>
          <cell r="C8">
            <v>38.1</v>
          </cell>
          <cell r="D8">
            <v>15.6</v>
          </cell>
          <cell r="E8">
            <v>42.208333333333336</v>
          </cell>
          <cell r="F8">
            <v>81</v>
          </cell>
          <cell r="G8">
            <v>13</v>
          </cell>
          <cell r="H8" t="str">
            <v>**</v>
          </cell>
          <cell r="I8" t="str">
            <v>**</v>
          </cell>
          <cell r="J8" t="str">
            <v>**</v>
          </cell>
          <cell r="K8">
            <v>0</v>
          </cell>
        </row>
        <row r="9">
          <cell r="B9">
            <v>27.329166666666669</v>
          </cell>
          <cell r="C9">
            <v>38.799999999999997</v>
          </cell>
          <cell r="D9">
            <v>14.2</v>
          </cell>
          <cell r="E9">
            <v>35.125</v>
          </cell>
          <cell r="F9">
            <v>83</v>
          </cell>
          <cell r="G9">
            <v>13</v>
          </cell>
          <cell r="H9" t="str">
            <v>**</v>
          </cell>
          <cell r="I9" t="str">
            <v>**</v>
          </cell>
          <cell r="J9" t="str">
            <v>**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26.724999999999998</v>
          </cell>
          <cell r="C10">
            <v>34.9</v>
          </cell>
          <cell r="D10">
            <v>19.7</v>
          </cell>
          <cell r="E10">
            <v>54.25</v>
          </cell>
          <cell r="F10">
            <v>83</v>
          </cell>
          <cell r="G10">
            <v>26</v>
          </cell>
          <cell r="H10">
            <v>20.16</v>
          </cell>
          <cell r="I10" t="str">
            <v>N</v>
          </cell>
          <cell r="J10">
            <v>37.800000000000004</v>
          </cell>
          <cell r="K10">
            <v>0</v>
          </cell>
        </row>
        <row r="11">
          <cell r="B11">
            <v>26.616666666666664</v>
          </cell>
          <cell r="C11">
            <v>35.5</v>
          </cell>
          <cell r="D11">
            <v>18.3</v>
          </cell>
          <cell r="E11">
            <v>53.833333333333336</v>
          </cell>
          <cell r="F11">
            <v>91</v>
          </cell>
          <cell r="G11">
            <v>19</v>
          </cell>
          <cell r="H11">
            <v>17.28</v>
          </cell>
          <cell r="I11" t="str">
            <v>N</v>
          </cell>
          <cell r="J11">
            <v>41.04</v>
          </cell>
          <cell r="K11">
            <v>0</v>
          </cell>
        </row>
        <row r="12">
          <cell r="B12">
            <v>27.804166666666671</v>
          </cell>
          <cell r="C12">
            <v>34.700000000000003</v>
          </cell>
          <cell r="D12">
            <v>20.9</v>
          </cell>
          <cell r="E12">
            <v>37.375</v>
          </cell>
          <cell r="F12">
            <v>64</v>
          </cell>
          <cell r="G12">
            <v>14</v>
          </cell>
          <cell r="H12">
            <v>24.12</v>
          </cell>
          <cell r="I12" t="str">
            <v>N</v>
          </cell>
          <cell r="J12">
            <v>56.88</v>
          </cell>
          <cell r="K12">
            <v>0</v>
          </cell>
        </row>
        <row r="13">
          <cell r="B13">
            <v>17.312500000000004</v>
          </cell>
          <cell r="C13">
            <v>25.1</v>
          </cell>
          <cell r="D13">
            <v>14.1</v>
          </cell>
          <cell r="E13">
            <v>89.208333333333329</v>
          </cell>
          <cell r="F13">
            <v>96</v>
          </cell>
          <cell r="G13">
            <v>64</v>
          </cell>
          <cell r="H13">
            <v>16.920000000000002</v>
          </cell>
          <cell r="I13" t="str">
            <v>N</v>
          </cell>
          <cell r="J13">
            <v>29.880000000000003</v>
          </cell>
          <cell r="K13">
            <v>26.6</v>
          </cell>
        </row>
        <row r="14">
          <cell r="B14">
            <v>18.999999999999996</v>
          </cell>
          <cell r="C14">
            <v>26.1</v>
          </cell>
          <cell r="D14">
            <v>14.3</v>
          </cell>
          <cell r="E14">
            <v>86.25</v>
          </cell>
          <cell r="F14">
            <v>97</v>
          </cell>
          <cell r="G14">
            <v>56</v>
          </cell>
          <cell r="H14">
            <v>12.6</v>
          </cell>
          <cell r="I14" t="str">
            <v>N</v>
          </cell>
          <cell r="J14">
            <v>23.759999999999998</v>
          </cell>
          <cell r="K14">
            <v>2</v>
          </cell>
        </row>
        <row r="15">
          <cell r="B15">
            <v>22.304166666666671</v>
          </cell>
          <cell r="C15">
            <v>29.1</v>
          </cell>
          <cell r="D15">
            <v>18.399999999999999</v>
          </cell>
          <cell r="E15">
            <v>69.458333333333329</v>
          </cell>
          <cell r="F15">
            <v>94</v>
          </cell>
          <cell r="G15">
            <v>28</v>
          </cell>
          <cell r="H15">
            <v>21.96</v>
          </cell>
          <cell r="I15" t="str">
            <v>N</v>
          </cell>
          <cell r="J15">
            <v>37.080000000000005</v>
          </cell>
          <cell r="K15">
            <v>0.8</v>
          </cell>
        </row>
        <row r="16">
          <cell r="B16">
            <v>23.379166666666663</v>
          </cell>
          <cell r="C16">
            <v>32</v>
          </cell>
          <cell r="D16">
            <v>15.6</v>
          </cell>
          <cell r="E16">
            <v>40.083333333333336</v>
          </cell>
          <cell r="F16">
            <v>62</v>
          </cell>
          <cell r="G16">
            <v>18</v>
          </cell>
          <cell r="H16">
            <v>27</v>
          </cell>
          <cell r="I16" t="str">
            <v>SE</v>
          </cell>
          <cell r="J16">
            <v>41.04</v>
          </cell>
          <cell r="K16">
            <v>0</v>
          </cell>
        </row>
        <row r="17">
          <cell r="B17">
            <v>25.349999999999998</v>
          </cell>
          <cell r="C17">
            <v>34.1</v>
          </cell>
          <cell r="D17">
            <v>19</v>
          </cell>
          <cell r="E17">
            <v>40.791666666666664</v>
          </cell>
          <cell r="F17">
            <v>63</v>
          </cell>
          <cell r="G17">
            <v>20</v>
          </cell>
          <cell r="H17">
            <v>28.8</v>
          </cell>
          <cell r="I17" t="str">
            <v>L</v>
          </cell>
          <cell r="J17">
            <v>43.92</v>
          </cell>
          <cell r="K17">
            <v>0</v>
          </cell>
        </row>
        <row r="18">
          <cell r="B18">
            <v>26.212500000000002</v>
          </cell>
          <cell r="C18">
            <v>34.799999999999997</v>
          </cell>
          <cell r="D18">
            <v>16.100000000000001</v>
          </cell>
          <cell r="E18">
            <v>30.583333333333332</v>
          </cell>
          <cell r="F18">
            <v>58</v>
          </cell>
          <cell r="G18">
            <v>12</v>
          </cell>
          <cell r="H18">
            <v>22.68</v>
          </cell>
          <cell r="I18" t="str">
            <v>SE</v>
          </cell>
          <cell r="J18">
            <v>40.680000000000007</v>
          </cell>
          <cell r="K18">
            <v>0</v>
          </cell>
        </row>
        <row r="19">
          <cell r="B19">
            <v>25.870833333333334</v>
          </cell>
          <cell r="C19">
            <v>33.9</v>
          </cell>
          <cell r="D19">
            <v>18.399999999999999</v>
          </cell>
          <cell r="E19">
            <v>42.958333333333336</v>
          </cell>
          <cell r="F19">
            <v>73</v>
          </cell>
          <cell r="G19">
            <v>22</v>
          </cell>
          <cell r="H19">
            <v>31.680000000000003</v>
          </cell>
          <cell r="I19" t="str">
            <v>L</v>
          </cell>
          <cell r="J19">
            <v>54</v>
          </cell>
          <cell r="K19">
            <v>0</v>
          </cell>
        </row>
        <row r="20">
          <cell r="B20">
            <v>26.895833333333332</v>
          </cell>
          <cell r="C20">
            <v>34.200000000000003</v>
          </cell>
          <cell r="D20">
            <v>20.5</v>
          </cell>
          <cell r="E20">
            <v>46.125</v>
          </cell>
          <cell r="F20">
            <v>69</v>
          </cell>
          <cell r="G20">
            <v>26</v>
          </cell>
          <cell r="H20">
            <v>33.840000000000003</v>
          </cell>
          <cell r="I20" t="str">
            <v>L</v>
          </cell>
          <cell r="J20">
            <v>54</v>
          </cell>
          <cell r="K20">
            <v>0</v>
          </cell>
        </row>
        <row r="21">
          <cell r="B21">
            <v>28.091666666666665</v>
          </cell>
          <cell r="C21">
            <v>36</v>
          </cell>
          <cell r="D21">
            <v>23.1</v>
          </cell>
          <cell r="E21">
            <v>37.291666666666664</v>
          </cell>
          <cell r="F21">
            <v>55</v>
          </cell>
          <cell r="G21">
            <v>20</v>
          </cell>
          <cell r="H21">
            <v>31.680000000000003</v>
          </cell>
          <cell r="I21" t="str">
            <v>L</v>
          </cell>
          <cell r="J21">
            <v>57.24</v>
          </cell>
          <cell r="K21">
            <v>0</v>
          </cell>
        </row>
        <row r="22">
          <cell r="B22">
            <v>24.904166666666669</v>
          </cell>
          <cell r="C22">
            <v>30.4</v>
          </cell>
          <cell r="D22">
            <v>18.899999999999999</v>
          </cell>
          <cell r="E22">
            <v>48.291666666666664</v>
          </cell>
          <cell r="F22">
            <v>81</v>
          </cell>
          <cell r="G22">
            <v>32</v>
          </cell>
          <cell r="H22">
            <v>23.040000000000003</v>
          </cell>
          <cell r="I22" t="str">
            <v>L</v>
          </cell>
          <cell r="J22">
            <v>39.6</v>
          </cell>
          <cell r="K22">
            <v>0</v>
          </cell>
        </row>
        <row r="23">
          <cell r="B23">
            <v>27.175000000000001</v>
          </cell>
          <cell r="C23">
            <v>35.5</v>
          </cell>
          <cell r="D23">
            <v>21.1</v>
          </cell>
          <cell r="E23">
            <v>40.916666666666664</v>
          </cell>
          <cell r="F23">
            <v>68</v>
          </cell>
          <cell r="G23">
            <v>20</v>
          </cell>
          <cell r="H23">
            <v>26.28</v>
          </cell>
          <cell r="I23" t="str">
            <v>L</v>
          </cell>
          <cell r="J23">
            <v>45</v>
          </cell>
          <cell r="K23">
            <v>0</v>
          </cell>
        </row>
        <row r="24">
          <cell r="B24">
            <v>25.258333333333336</v>
          </cell>
          <cell r="C24">
            <v>32</v>
          </cell>
          <cell r="D24">
            <v>18</v>
          </cell>
          <cell r="E24">
            <v>53.375</v>
          </cell>
          <cell r="F24">
            <v>85</v>
          </cell>
          <cell r="G24">
            <v>31</v>
          </cell>
          <cell r="H24">
            <v>19.079999999999998</v>
          </cell>
          <cell r="I24" t="str">
            <v>N</v>
          </cell>
          <cell r="J24">
            <v>31.680000000000003</v>
          </cell>
          <cell r="K24">
            <v>0</v>
          </cell>
        </row>
        <row r="25">
          <cell r="B25">
            <v>23.179166666666664</v>
          </cell>
          <cell r="C25">
            <v>31.1</v>
          </cell>
          <cell r="D25">
            <v>17.399999999999999</v>
          </cell>
          <cell r="E25">
            <v>63.708333333333336</v>
          </cell>
          <cell r="F25">
            <v>86</v>
          </cell>
          <cell r="G25">
            <v>35</v>
          </cell>
          <cell r="H25">
            <v>20.88</v>
          </cell>
          <cell r="I25" t="str">
            <v>N</v>
          </cell>
          <cell r="J25">
            <v>34.92</v>
          </cell>
          <cell r="K25">
            <v>0</v>
          </cell>
        </row>
        <row r="26">
          <cell r="B26">
            <v>27.454166666666662</v>
          </cell>
          <cell r="C26">
            <v>36.799999999999997</v>
          </cell>
          <cell r="D26">
            <v>20.8</v>
          </cell>
          <cell r="E26">
            <v>44.916666666666664</v>
          </cell>
          <cell r="F26">
            <v>67</v>
          </cell>
          <cell r="G26">
            <v>19</v>
          </cell>
          <cell r="H26">
            <v>27.36</v>
          </cell>
          <cell r="I26" t="str">
            <v>L</v>
          </cell>
          <cell r="J26">
            <v>73.8</v>
          </cell>
          <cell r="K26">
            <v>3</v>
          </cell>
        </row>
        <row r="27">
          <cell r="B27">
            <v>22.545833333333331</v>
          </cell>
          <cell r="C27">
            <v>31.3</v>
          </cell>
          <cell r="D27">
            <v>18.8</v>
          </cell>
          <cell r="E27">
            <v>70.583333333333329</v>
          </cell>
          <cell r="F27">
            <v>95</v>
          </cell>
          <cell r="G27">
            <v>30</v>
          </cell>
          <cell r="H27">
            <v>30.96</v>
          </cell>
          <cell r="I27" t="str">
            <v>NE</v>
          </cell>
          <cell r="J27">
            <v>64.08</v>
          </cell>
          <cell r="K27">
            <v>14.8</v>
          </cell>
        </row>
        <row r="28">
          <cell r="B28">
            <v>20.170833333333334</v>
          </cell>
          <cell r="C28">
            <v>25.3</v>
          </cell>
          <cell r="D28">
            <v>17.5</v>
          </cell>
          <cell r="E28">
            <v>79.125</v>
          </cell>
          <cell r="F28">
            <v>96</v>
          </cell>
          <cell r="G28">
            <v>46</v>
          </cell>
          <cell r="H28">
            <v>20.16</v>
          </cell>
          <cell r="I28" t="str">
            <v>L</v>
          </cell>
          <cell r="J28">
            <v>36.36</v>
          </cell>
          <cell r="K28">
            <v>0.60000000000000009</v>
          </cell>
        </row>
        <row r="29">
          <cell r="B29">
            <v>21.433333333333334</v>
          </cell>
          <cell r="C29">
            <v>29.2</v>
          </cell>
          <cell r="D29">
            <v>16.100000000000001</v>
          </cell>
          <cell r="E29">
            <v>59.25</v>
          </cell>
          <cell r="F29">
            <v>82</v>
          </cell>
          <cell r="G29">
            <v>30</v>
          </cell>
          <cell r="H29">
            <v>28.8</v>
          </cell>
          <cell r="I29" t="str">
            <v>SE</v>
          </cell>
          <cell r="J29">
            <v>47.88</v>
          </cell>
          <cell r="K29">
            <v>0</v>
          </cell>
        </row>
        <row r="30">
          <cell r="B30">
            <v>23.983333333333331</v>
          </cell>
          <cell r="C30">
            <v>32.5</v>
          </cell>
          <cell r="D30">
            <v>17.3</v>
          </cell>
          <cell r="E30">
            <v>44.75</v>
          </cell>
          <cell r="F30">
            <v>64</v>
          </cell>
          <cell r="G30">
            <v>28</v>
          </cell>
          <cell r="H30">
            <v>28.8</v>
          </cell>
          <cell r="I30" t="str">
            <v>SE</v>
          </cell>
          <cell r="J30">
            <v>48.6</v>
          </cell>
          <cell r="K30">
            <v>0</v>
          </cell>
        </row>
        <row r="31">
          <cell r="B31">
            <v>25.95</v>
          </cell>
          <cell r="C31">
            <v>34.4</v>
          </cell>
          <cell r="D31">
            <v>17.600000000000001</v>
          </cell>
          <cell r="E31">
            <v>45.458333333333336</v>
          </cell>
          <cell r="F31">
            <v>67</v>
          </cell>
          <cell r="G31">
            <v>26</v>
          </cell>
          <cell r="H31">
            <v>21.240000000000002</v>
          </cell>
          <cell r="I31" t="str">
            <v>SE</v>
          </cell>
          <cell r="J31">
            <v>34.56</v>
          </cell>
          <cell r="K31">
            <v>0</v>
          </cell>
        </row>
        <row r="32">
          <cell r="B32">
            <v>28.408333333333331</v>
          </cell>
          <cell r="C32">
            <v>36.1</v>
          </cell>
          <cell r="D32">
            <v>21.3</v>
          </cell>
          <cell r="E32">
            <v>37.291666666666664</v>
          </cell>
          <cell r="F32">
            <v>65</v>
          </cell>
          <cell r="G32">
            <v>19</v>
          </cell>
          <cell r="H32">
            <v>27.36</v>
          </cell>
          <cell r="I32" t="str">
            <v>SE</v>
          </cell>
          <cell r="J32">
            <v>41.4</v>
          </cell>
          <cell r="K32">
            <v>0</v>
          </cell>
        </row>
        <row r="33">
          <cell r="B33">
            <v>28.599999999999998</v>
          </cell>
          <cell r="C33">
            <v>35.6</v>
          </cell>
          <cell r="D33">
            <v>21.8</v>
          </cell>
          <cell r="E33">
            <v>38.875</v>
          </cell>
          <cell r="F33">
            <v>61</v>
          </cell>
          <cell r="G33">
            <v>27</v>
          </cell>
          <cell r="H33">
            <v>19.079999999999998</v>
          </cell>
          <cell r="I33" t="str">
            <v>N</v>
          </cell>
          <cell r="J33">
            <v>30.240000000000002</v>
          </cell>
          <cell r="K33">
            <v>0</v>
          </cell>
        </row>
        <row r="34">
          <cell r="B34">
            <v>27.204166666666666</v>
          </cell>
          <cell r="C34">
            <v>36</v>
          </cell>
          <cell r="D34">
            <v>20</v>
          </cell>
          <cell r="E34">
            <v>51.166666666666664</v>
          </cell>
          <cell r="F34">
            <v>84</v>
          </cell>
          <cell r="G34">
            <v>23</v>
          </cell>
          <cell r="H34">
            <v>21.6</v>
          </cell>
          <cell r="I34" t="str">
            <v>N</v>
          </cell>
          <cell r="J34">
            <v>96.84</v>
          </cell>
          <cell r="K34">
            <v>13.2</v>
          </cell>
        </row>
        <row r="35">
          <cell r="I35" t="str">
            <v>L</v>
          </cell>
        </row>
      </sheetData>
      <sheetData sheetId="9">
        <row r="5">
          <cell r="B5">
            <v>19.862499999999997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21.758333333333336</v>
          </cell>
          <cell r="C5">
            <v>28.6</v>
          </cell>
          <cell r="D5">
            <v>15.9</v>
          </cell>
          <cell r="E5">
            <v>55.083333333333336</v>
          </cell>
          <cell r="F5">
            <v>88</v>
          </cell>
          <cell r="G5">
            <v>20</v>
          </cell>
          <cell r="H5" t="str">
            <v>**</v>
          </cell>
          <cell r="I5" t="str">
            <v>SE</v>
          </cell>
          <cell r="J5" t="str">
            <v>**</v>
          </cell>
          <cell r="K5">
            <v>0</v>
          </cell>
        </row>
        <row r="6">
          <cell r="B6">
            <v>21.074999999999999</v>
          </cell>
          <cell r="C6">
            <v>32.299999999999997</v>
          </cell>
          <cell r="D6">
            <v>12.2</v>
          </cell>
          <cell r="E6">
            <v>38.041666666666664</v>
          </cell>
          <cell r="F6">
            <v>68</v>
          </cell>
          <cell r="G6">
            <v>10</v>
          </cell>
          <cell r="H6" t="str">
            <v>**</v>
          </cell>
          <cell r="I6" t="str">
            <v>L</v>
          </cell>
          <cell r="J6" t="str">
            <v>**</v>
          </cell>
          <cell r="K6">
            <v>0</v>
          </cell>
        </row>
        <row r="7">
          <cell r="B7">
            <v>23.137499999999999</v>
          </cell>
          <cell r="C7">
            <v>34.200000000000003</v>
          </cell>
          <cell r="D7">
            <v>13.5</v>
          </cell>
          <cell r="E7">
            <v>35.375</v>
          </cell>
          <cell r="F7">
            <v>60</v>
          </cell>
          <cell r="G7">
            <v>14</v>
          </cell>
          <cell r="H7" t="str">
            <v>**</v>
          </cell>
          <cell r="I7" t="str">
            <v>L</v>
          </cell>
          <cell r="J7" t="str">
            <v>**</v>
          </cell>
          <cell r="K7">
            <v>0</v>
          </cell>
        </row>
        <row r="8">
          <cell r="B8">
            <v>25.933333333333334</v>
          </cell>
          <cell r="C8">
            <v>35.1</v>
          </cell>
          <cell r="D8">
            <v>15.9</v>
          </cell>
          <cell r="E8">
            <v>32.25</v>
          </cell>
          <cell r="F8">
            <v>65</v>
          </cell>
          <cell r="G8">
            <v>13</v>
          </cell>
          <cell r="H8" t="str">
            <v>**</v>
          </cell>
          <cell r="I8" t="str">
            <v>L</v>
          </cell>
          <cell r="J8" t="str">
            <v>**</v>
          </cell>
          <cell r="K8">
            <v>0</v>
          </cell>
        </row>
        <row r="9">
          <cell r="B9">
            <v>25.975000000000005</v>
          </cell>
          <cell r="C9">
            <v>36.6</v>
          </cell>
          <cell r="D9">
            <v>13.9</v>
          </cell>
          <cell r="E9">
            <v>32.041666666666664</v>
          </cell>
          <cell r="F9">
            <v>67</v>
          </cell>
          <cell r="G9">
            <v>11</v>
          </cell>
          <cell r="H9" t="str">
            <v>**</v>
          </cell>
          <cell r="I9" t="str">
            <v>SE</v>
          </cell>
          <cell r="J9" t="str">
            <v>**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26.45</v>
          </cell>
          <cell r="C10">
            <v>37.4</v>
          </cell>
          <cell r="D10">
            <v>14.5</v>
          </cell>
          <cell r="E10">
            <v>28.625</v>
          </cell>
          <cell r="F10">
            <v>61</v>
          </cell>
          <cell r="G10">
            <v>10</v>
          </cell>
          <cell r="H10" t="str">
            <v>**</v>
          </cell>
          <cell r="I10" t="str">
            <v>SO</v>
          </cell>
          <cell r="J10" t="str">
            <v>**</v>
          </cell>
          <cell r="K10">
            <v>0</v>
          </cell>
        </row>
        <row r="11">
          <cell r="B11">
            <v>26.908333333333331</v>
          </cell>
          <cell r="C11">
            <v>37.799999999999997</v>
          </cell>
          <cell r="D11">
            <v>16.3</v>
          </cell>
          <cell r="E11">
            <v>25.833333333333332</v>
          </cell>
          <cell r="F11">
            <v>51</v>
          </cell>
          <cell r="G11">
            <v>7</v>
          </cell>
          <cell r="H11" t="str">
            <v>**</v>
          </cell>
          <cell r="I11" t="str">
            <v>O</v>
          </cell>
          <cell r="J11" t="str">
            <v>**</v>
          </cell>
          <cell r="K11">
            <v>0</v>
          </cell>
        </row>
        <row r="12">
          <cell r="B12">
            <v>26.683333333333337</v>
          </cell>
          <cell r="C12">
            <v>37.1</v>
          </cell>
          <cell r="D12">
            <v>16.7</v>
          </cell>
          <cell r="E12">
            <v>25.375</v>
          </cell>
          <cell r="F12">
            <v>50</v>
          </cell>
          <cell r="G12">
            <v>9</v>
          </cell>
          <cell r="H12" t="str">
            <v>**</v>
          </cell>
          <cell r="I12" t="str">
            <v>O</v>
          </cell>
          <cell r="J12" t="str">
            <v>**</v>
          </cell>
          <cell r="K12">
            <v>0</v>
          </cell>
        </row>
        <row r="13">
          <cell r="B13">
            <v>23.833333333333332</v>
          </cell>
          <cell r="C13">
            <v>29.9</v>
          </cell>
          <cell r="D13">
            <v>18.2</v>
          </cell>
          <cell r="E13">
            <v>48.125</v>
          </cell>
          <cell r="F13">
            <v>74</v>
          </cell>
          <cell r="G13">
            <v>19</v>
          </cell>
          <cell r="H13" t="str">
            <v>**</v>
          </cell>
          <cell r="I13" t="str">
            <v>SO</v>
          </cell>
          <cell r="J13" t="str">
            <v>**</v>
          </cell>
          <cell r="K13">
            <v>0</v>
          </cell>
        </row>
        <row r="14">
          <cell r="B14">
            <v>24.137499999999999</v>
          </cell>
          <cell r="C14">
            <v>32.9</v>
          </cell>
          <cell r="D14">
            <v>18.2</v>
          </cell>
          <cell r="E14">
            <v>56.208333333333336</v>
          </cell>
          <cell r="F14">
            <v>82</v>
          </cell>
          <cell r="G14">
            <v>29</v>
          </cell>
          <cell r="H14" t="str">
            <v>**</v>
          </cell>
          <cell r="I14" t="str">
            <v>L</v>
          </cell>
          <cell r="J14" t="str">
            <v>**</v>
          </cell>
          <cell r="K14">
            <v>0</v>
          </cell>
        </row>
        <row r="15">
          <cell r="B15">
            <v>26.066666666666663</v>
          </cell>
          <cell r="C15">
            <v>30.9</v>
          </cell>
          <cell r="D15">
            <v>20.8</v>
          </cell>
          <cell r="E15">
            <v>54.125</v>
          </cell>
          <cell r="F15">
            <v>76</v>
          </cell>
          <cell r="G15">
            <v>37</v>
          </cell>
          <cell r="H15" t="str">
            <v>**</v>
          </cell>
          <cell r="I15" t="str">
            <v>SE</v>
          </cell>
          <cell r="J15" t="str">
            <v>**</v>
          </cell>
          <cell r="K15">
            <v>0</v>
          </cell>
        </row>
        <row r="16">
          <cell r="B16">
            <v>25.733333333333334</v>
          </cell>
          <cell r="C16">
            <v>33.200000000000003</v>
          </cell>
          <cell r="D16">
            <v>17.899999999999999</v>
          </cell>
          <cell r="E16">
            <v>50.5</v>
          </cell>
          <cell r="F16">
            <v>82</v>
          </cell>
          <cell r="G16">
            <v>26</v>
          </cell>
          <cell r="H16" t="str">
            <v>**</v>
          </cell>
          <cell r="I16" t="str">
            <v>SE</v>
          </cell>
          <cell r="J16" t="str">
            <v>**</v>
          </cell>
          <cell r="K16">
            <v>0</v>
          </cell>
        </row>
        <row r="17">
          <cell r="B17">
            <v>26.945833333333329</v>
          </cell>
          <cell r="C17">
            <v>36.1</v>
          </cell>
          <cell r="D17">
            <v>17.8</v>
          </cell>
          <cell r="E17">
            <v>35.958333333333336</v>
          </cell>
          <cell r="F17">
            <v>66</v>
          </cell>
          <cell r="G17">
            <v>14</v>
          </cell>
          <cell r="H17" t="str">
            <v>**</v>
          </cell>
          <cell r="I17" t="str">
            <v>SE</v>
          </cell>
          <cell r="J17" t="str">
            <v>**</v>
          </cell>
          <cell r="K17">
            <v>0</v>
          </cell>
        </row>
        <row r="18">
          <cell r="B18">
            <v>26.8</v>
          </cell>
          <cell r="C18">
            <v>34.799999999999997</v>
          </cell>
          <cell r="D18">
            <v>19.899999999999999</v>
          </cell>
          <cell r="E18">
            <v>35.291666666666664</v>
          </cell>
          <cell r="F18">
            <v>61</v>
          </cell>
          <cell r="G18">
            <v>18</v>
          </cell>
          <cell r="H18" t="str">
            <v>**</v>
          </cell>
          <cell r="I18" t="str">
            <v>SE</v>
          </cell>
          <cell r="J18" t="str">
            <v>**</v>
          </cell>
          <cell r="K18">
            <v>0</v>
          </cell>
        </row>
        <row r="19">
          <cell r="B19">
            <v>25.216666666666672</v>
          </cell>
          <cell r="C19">
            <v>33.6</v>
          </cell>
          <cell r="D19">
            <v>18.600000000000001</v>
          </cell>
          <cell r="E19">
            <v>53.416666666666664</v>
          </cell>
          <cell r="F19">
            <v>79</v>
          </cell>
          <cell r="G19">
            <v>26</v>
          </cell>
          <cell r="H19" t="str">
            <v>**</v>
          </cell>
          <cell r="I19" t="str">
            <v>L</v>
          </cell>
          <cell r="J19" t="str">
            <v>**</v>
          </cell>
          <cell r="K19">
            <v>0.4</v>
          </cell>
        </row>
        <row r="20">
          <cell r="B20">
            <v>24.641666666666669</v>
          </cell>
          <cell r="C20">
            <v>32.299999999999997</v>
          </cell>
          <cell r="D20">
            <v>19</v>
          </cell>
          <cell r="E20">
            <v>60.958333333333336</v>
          </cell>
          <cell r="F20">
            <v>94</v>
          </cell>
          <cell r="G20">
            <v>27</v>
          </cell>
          <cell r="H20" t="str">
            <v>**</v>
          </cell>
          <cell r="I20" t="str">
            <v>L</v>
          </cell>
          <cell r="J20" t="str">
            <v>**</v>
          </cell>
          <cell r="K20">
            <v>7.8</v>
          </cell>
        </row>
        <row r="21">
          <cell r="B21">
            <v>25.337500000000002</v>
          </cell>
          <cell r="C21">
            <v>33.5</v>
          </cell>
          <cell r="D21">
            <v>17.399999999999999</v>
          </cell>
          <cell r="E21">
            <v>47.833333333333336</v>
          </cell>
          <cell r="F21">
            <v>82</v>
          </cell>
          <cell r="G21">
            <v>21</v>
          </cell>
          <cell r="H21" t="str">
            <v>**</v>
          </cell>
          <cell r="I21" t="str">
            <v>L</v>
          </cell>
          <cell r="J21" t="str">
            <v>**</v>
          </cell>
          <cell r="K21">
            <v>0</v>
          </cell>
        </row>
        <row r="22">
          <cell r="B22">
            <v>25.787499999999998</v>
          </cell>
          <cell r="C22">
            <v>34.1</v>
          </cell>
          <cell r="D22">
            <v>17.899999999999999</v>
          </cell>
          <cell r="E22">
            <v>41.125</v>
          </cell>
          <cell r="F22">
            <v>72</v>
          </cell>
          <cell r="G22">
            <v>19</v>
          </cell>
          <cell r="H22" t="str">
            <v>**</v>
          </cell>
          <cell r="I22" t="str">
            <v>L</v>
          </cell>
          <cell r="J22" t="str">
            <v>**</v>
          </cell>
          <cell r="K22">
            <v>0</v>
          </cell>
        </row>
        <row r="23">
          <cell r="B23">
            <v>25.308333333333334</v>
          </cell>
          <cell r="C23">
            <v>33</v>
          </cell>
          <cell r="D23">
            <v>16.600000000000001</v>
          </cell>
          <cell r="E23">
            <v>39.791666666666664</v>
          </cell>
          <cell r="F23">
            <v>74</v>
          </cell>
          <cell r="G23">
            <v>18</v>
          </cell>
          <cell r="H23" t="str">
            <v>**</v>
          </cell>
          <cell r="I23" t="str">
            <v>L</v>
          </cell>
          <cell r="J23" t="str">
            <v>**</v>
          </cell>
          <cell r="K23">
            <v>0</v>
          </cell>
        </row>
        <row r="24">
          <cell r="B24">
            <v>25.833333333333332</v>
          </cell>
          <cell r="C24">
            <v>35.6</v>
          </cell>
          <cell r="D24">
            <v>17.100000000000001</v>
          </cell>
          <cell r="E24">
            <v>37.291666666666664</v>
          </cell>
          <cell r="F24">
            <v>66</v>
          </cell>
          <cell r="G24">
            <v>17</v>
          </cell>
          <cell r="H24" t="str">
            <v>**</v>
          </cell>
          <cell r="I24" t="str">
            <v>S</v>
          </cell>
          <cell r="J24" t="str">
            <v>**</v>
          </cell>
          <cell r="K24">
            <v>0</v>
          </cell>
        </row>
        <row r="25">
          <cell r="B25">
            <v>27.262499999999999</v>
          </cell>
          <cell r="C25">
            <v>36.9</v>
          </cell>
          <cell r="D25">
            <v>16.5</v>
          </cell>
          <cell r="E25">
            <v>36.875</v>
          </cell>
          <cell r="F25">
            <v>72</v>
          </cell>
          <cell r="G25">
            <v>16</v>
          </cell>
          <cell r="H25" t="str">
            <v>**</v>
          </cell>
          <cell r="I25" t="str">
            <v>O</v>
          </cell>
          <cell r="J25" t="str">
            <v>**</v>
          </cell>
          <cell r="K25">
            <v>0</v>
          </cell>
        </row>
        <row r="26">
          <cell r="B26">
            <v>28.287500000000005</v>
          </cell>
          <cell r="C26">
            <v>37.4</v>
          </cell>
          <cell r="D26">
            <v>19.8</v>
          </cell>
          <cell r="E26">
            <v>37</v>
          </cell>
          <cell r="F26">
            <v>63</v>
          </cell>
          <cell r="G26">
            <v>15</v>
          </cell>
          <cell r="H26" t="str">
            <v>**</v>
          </cell>
          <cell r="I26" t="str">
            <v>L</v>
          </cell>
          <cell r="J26" t="str">
            <v>**</v>
          </cell>
          <cell r="K26">
            <v>0</v>
          </cell>
        </row>
        <row r="27">
          <cell r="B27">
            <v>27.437500000000004</v>
          </cell>
          <cell r="C27">
            <v>38.4</v>
          </cell>
          <cell r="D27">
            <v>20.3</v>
          </cell>
          <cell r="E27">
            <v>44.583333333333336</v>
          </cell>
          <cell r="F27">
            <v>68</v>
          </cell>
          <cell r="G27">
            <v>14</v>
          </cell>
          <cell r="H27" t="str">
            <v>**</v>
          </cell>
          <cell r="I27" t="str">
            <v>SO</v>
          </cell>
          <cell r="J27" t="str">
            <v>**</v>
          </cell>
          <cell r="K27">
            <v>0</v>
          </cell>
        </row>
        <row r="28">
          <cell r="B28">
            <v>22.895454545454541</v>
          </cell>
          <cell r="C28">
            <v>28.5</v>
          </cell>
          <cell r="D28">
            <v>18.7</v>
          </cell>
          <cell r="E28">
            <v>65.590909090909093</v>
          </cell>
          <cell r="F28">
            <v>87</v>
          </cell>
          <cell r="G28">
            <v>41</v>
          </cell>
          <cell r="H28">
            <v>9.7200000000000006</v>
          </cell>
          <cell r="I28" t="str">
            <v>SE</v>
          </cell>
          <cell r="J28">
            <v>22.32</v>
          </cell>
          <cell r="K28">
            <v>2.2000000000000002</v>
          </cell>
        </row>
        <row r="29">
          <cell r="B29">
            <v>23.9375</v>
          </cell>
          <cell r="C29">
            <v>30.9</v>
          </cell>
          <cell r="D29">
            <v>18</v>
          </cell>
          <cell r="E29">
            <v>49.666666666666664</v>
          </cell>
          <cell r="F29">
            <v>70</v>
          </cell>
          <cell r="G29">
            <v>30</v>
          </cell>
          <cell r="H29">
            <v>20.16</v>
          </cell>
          <cell r="I29" t="str">
            <v>SE</v>
          </cell>
          <cell r="J29">
            <v>34.56</v>
          </cell>
          <cell r="K29">
            <v>0</v>
          </cell>
        </row>
        <row r="30">
          <cell r="B30">
            <v>25.629166666666666</v>
          </cell>
          <cell r="C30">
            <v>35.200000000000003</v>
          </cell>
          <cell r="D30">
            <v>17.600000000000001</v>
          </cell>
          <cell r="E30">
            <v>41.208333333333336</v>
          </cell>
          <cell r="F30">
            <v>63</v>
          </cell>
          <cell r="G30">
            <v>22</v>
          </cell>
          <cell r="H30">
            <v>14.4</v>
          </cell>
          <cell r="I30" t="str">
            <v>L</v>
          </cell>
          <cell r="J30">
            <v>25.92</v>
          </cell>
          <cell r="K30">
            <v>0</v>
          </cell>
        </row>
        <row r="31">
          <cell r="B31">
            <v>27.612500000000008</v>
          </cell>
          <cell r="C31">
            <v>36.9</v>
          </cell>
          <cell r="D31">
            <v>17.600000000000001</v>
          </cell>
          <cell r="E31">
            <v>43.416666666666664</v>
          </cell>
          <cell r="F31">
            <v>81</v>
          </cell>
          <cell r="G31">
            <v>13</v>
          </cell>
          <cell r="H31">
            <v>9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28.475000000000005</v>
          </cell>
          <cell r="C32">
            <v>37.6</v>
          </cell>
          <cell r="D32">
            <v>19.3</v>
          </cell>
          <cell r="E32">
            <v>37.875</v>
          </cell>
          <cell r="F32">
            <v>72</v>
          </cell>
          <cell r="G32">
            <v>15</v>
          </cell>
          <cell r="H32">
            <v>12.6</v>
          </cell>
          <cell r="I32" t="str">
            <v>L</v>
          </cell>
          <cell r="J32">
            <v>30.240000000000002</v>
          </cell>
          <cell r="K32">
            <v>0</v>
          </cell>
        </row>
        <row r="33">
          <cell r="B33">
            <v>28.475000000000005</v>
          </cell>
          <cell r="C33">
            <v>37.799999999999997</v>
          </cell>
          <cell r="D33">
            <v>18.899999999999999</v>
          </cell>
          <cell r="E33">
            <v>37</v>
          </cell>
          <cell r="F33">
            <v>70</v>
          </cell>
          <cell r="G33">
            <v>17</v>
          </cell>
          <cell r="H33">
            <v>9.3600000000000012</v>
          </cell>
          <cell r="I33" t="str">
            <v>NO</v>
          </cell>
          <cell r="J33">
            <v>24.840000000000003</v>
          </cell>
          <cell r="K33">
            <v>0</v>
          </cell>
        </row>
        <row r="34">
          <cell r="B34">
            <v>28.75</v>
          </cell>
          <cell r="C34">
            <v>38.1</v>
          </cell>
          <cell r="D34">
            <v>19.100000000000001</v>
          </cell>
          <cell r="E34">
            <v>34.916666666666664</v>
          </cell>
          <cell r="F34">
            <v>66</v>
          </cell>
          <cell r="G34">
            <v>13</v>
          </cell>
          <cell r="H34">
            <v>15.48</v>
          </cell>
          <cell r="I34" t="str">
            <v>O</v>
          </cell>
          <cell r="J34">
            <v>32.04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19.979166666666664</v>
          </cell>
          <cell r="C5">
            <v>27</v>
          </cell>
          <cell r="D5">
            <v>15.3</v>
          </cell>
          <cell r="E5">
            <v>62.083333333333336</v>
          </cell>
          <cell r="F5">
            <v>96</v>
          </cell>
          <cell r="G5">
            <v>19</v>
          </cell>
          <cell r="H5">
            <v>24.840000000000003</v>
          </cell>
          <cell r="I5" t="str">
            <v>SE</v>
          </cell>
          <cell r="J5">
            <v>43.92</v>
          </cell>
          <cell r="K5">
            <v>0</v>
          </cell>
        </row>
        <row r="6">
          <cell r="B6">
            <v>20.458333333333336</v>
          </cell>
          <cell r="C6">
            <v>30.7</v>
          </cell>
          <cell r="D6">
            <v>13.6</v>
          </cell>
          <cell r="E6">
            <v>32.041666666666664</v>
          </cell>
          <cell r="F6">
            <v>57</v>
          </cell>
          <cell r="G6">
            <v>10</v>
          </cell>
          <cell r="H6">
            <v>23.400000000000002</v>
          </cell>
          <cell r="I6" t="str">
            <v>SE</v>
          </cell>
          <cell r="J6">
            <v>40.32</v>
          </cell>
          <cell r="K6">
            <v>0</v>
          </cell>
        </row>
        <row r="7">
          <cell r="B7">
            <v>23.716666666666665</v>
          </cell>
          <cell r="C7">
            <v>33.299999999999997</v>
          </cell>
          <cell r="D7">
            <v>14.5</v>
          </cell>
          <cell r="E7">
            <v>29.041666666666668</v>
          </cell>
          <cell r="F7">
            <v>51</v>
          </cell>
          <cell r="G7">
            <v>14</v>
          </cell>
          <cell r="H7">
            <v>22.32</v>
          </cell>
          <cell r="I7" t="str">
            <v>L</v>
          </cell>
          <cell r="J7">
            <v>40.32</v>
          </cell>
          <cell r="K7">
            <v>0</v>
          </cell>
        </row>
        <row r="8">
          <cell r="B8">
            <v>25.724999999999998</v>
          </cell>
          <cell r="C8">
            <v>33.5</v>
          </cell>
          <cell r="D8">
            <v>19</v>
          </cell>
          <cell r="E8">
            <v>28.833333333333332</v>
          </cell>
          <cell r="F8">
            <v>47</v>
          </cell>
          <cell r="G8">
            <v>14</v>
          </cell>
          <cell r="H8">
            <v>23.400000000000002</v>
          </cell>
          <cell r="I8" t="str">
            <v>L</v>
          </cell>
          <cell r="J8">
            <v>40.32</v>
          </cell>
          <cell r="K8">
            <v>0</v>
          </cell>
        </row>
        <row r="9">
          <cell r="B9">
            <v>26.941666666666663</v>
          </cell>
          <cell r="C9">
            <v>34.4</v>
          </cell>
          <cell r="D9">
            <v>18.399999999999999</v>
          </cell>
          <cell r="E9">
            <v>23.625</v>
          </cell>
          <cell r="F9">
            <v>42</v>
          </cell>
          <cell r="G9">
            <v>13</v>
          </cell>
          <cell r="H9">
            <v>20.16</v>
          </cell>
          <cell r="I9" t="str">
            <v>L</v>
          </cell>
          <cell r="J9">
            <v>46.800000000000004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27.724999999999998</v>
          </cell>
          <cell r="C10">
            <v>35.299999999999997</v>
          </cell>
          <cell r="D10">
            <v>19.7</v>
          </cell>
          <cell r="E10">
            <v>20.083333333333332</v>
          </cell>
          <cell r="F10">
            <v>34</v>
          </cell>
          <cell r="G10">
            <v>11</v>
          </cell>
          <cell r="H10">
            <v>18.720000000000002</v>
          </cell>
          <cell r="I10" t="str">
            <v>NE</v>
          </cell>
          <cell r="J10">
            <v>48.96</v>
          </cell>
          <cell r="K10">
            <v>0</v>
          </cell>
        </row>
        <row r="11">
          <cell r="B11">
            <v>27.241666666666664</v>
          </cell>
          <cell r="C11">
            <v>34.700000000000003</v>
          </cell>
          <cell r="D11">
            <v>19.8</v>
          </cell>
          <cell r="E11">
            <v>19</v>
          </cell>
          <cell r="F11">
            <v>43</v>
          </cell>
          <cell r="G11">
            <v>8</v>
          </cell>
          <cell r="H11">
            <v>18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27.016666666666669</v>
          </cell>
          <cell r="C12">
            <v>34.299999999999997</v>
          </cell>
          <cell r="D12">
            <v>20.2</v>
          </cell>
          <cell r="E12">
            <v>17.041666666666668</v>
          </cell>
          <cell r="F12">
            <v>25</v>
          </cell>
          <cell r="G12">
            <v>11</v>
          </cell>
          <cell r="H12">
            <v>23.040000000000003</v>
          </cell>
          <cell r="I12" t="str">
            <v>N</v>
          </cell>
          <cell r="J12">
            <v>51.84</v>
          </cell>
          <cell r="K12">
            <v>0</v>
          </cell>
        </row>
        <row r="13">
          <cell r="B13">
            <v>20.670833333333331</v>
          </cell>
          <cell r="C13">
            <v>25.3</v>
          </cell>
          <cell r="D13">
            <v>17.2</v>
          </cell>
          <cell r="E13">
            <v>58.041666666666664</v>
          </cell>
          <cell r="F13">
            <v>90</v>
          </cell>
          <cell r="G13">
            <v>22</v>
          </cell>
          <cell r="H13">
            <v>20.52</v>
          </cell>
          <cell r="I13" t="str">
            <v>S</v>
          </cell>
          <cell r="J13">
            <v>44.28</v>
          </cell>
          <cell r="K13">
            <v>0</v>
          </cell>
        </row>
        <row r="14">
          <cell r="B14">
            <v>21.895833333333329</v>
          </cell>
          <cell r="C14">
            <v>31.8</v>
          </cell>
          <cell r="D14">
            <v>15.9</v>
          </cell>
          <cell r="E14">
            <v>62.125</v>
          </cell>
          <cell r="F14">
            <v>89</v>
          </cell>
          <cell r="G14">
            <v>29</v>
          </cell>
          <cell r="H14">
            <v>16.559999999999999</v>
          </cell>
          <cell r="I14" t="str">
            <v>L</v>
          </cell>
          <cell r="J14">
            <v>30.6</v>
          </cell>
          <cell r="K14">
            <v>1.4</v>
          </cell>
        </row>
        <row r="15">
          <cell r="B15">
            <v>23.099999999999998</v>
          </cell>
          <cell r="C15">
            <v>29.8</v>
          </cell>
          <cell r="D15">
            <v>17.3</v>
          </cell>
          <cell r="E15">
            <v>64.416666666666671</v>
          </cell>
          <cell r="F15">
            <v>90</v>
          </cell>
          <cell r="G15">
            <v>37</v>
          </cell>
          <cell r="H15">
            <v>18.36</v>
          </cell>
          <cell r="I15" t="str">
            <v>SE</v>
          </cell>
          <cell r="J15">
            <v>35.28</v>
          </cell>
          <cell r="K15">
            <v>0</v>
          </cell>
        </row>
        <row r="16">
          <cell r="B16">
            <v>23.570833333333329</v>
          </cell>
          <cell r="C16">
            <v>31.9</v>
          </cell>
          <cell r="D16">
            <v>16.3</v>
          </cell>
          <cell r="E16">
            <v>46.708333333333336</v>
          </cell>
          <cell r="F16">
            <v>64</v>
          </cell>
          <cell r="G16">
            <v>27</v>
          </cell>
          <cell r="H16">
            <v>24.12</v>
          </cell>
          <cell r="I16" t="str">
            <v>SE</v>
          </cell>
          <cell r="J16">
            <v>40.32</v>
          </cell>
          <cell r="K16">
            <v>0</v>
          </cell>
        </row>
        <row r="17">
          <cell r="B17">
            <v>25.487500000000008</v>
          </cell>
          <cell r="C17">
            <v>33.799999999999997</v>
          </cell>
          <cell r="D17">
            <v>19.600000000000001</v>
          </cell>
          <cell r="E17">
            <v>35.75</v>
          </cell>
          <cell r="F17">
            <v>50</v>
          </cell>
          <cell r="G17">
            <v>16</v>
          </cell>
          <cell r="H17">
            <v>18</v>
          </cell>
          <cell r="I17" t="str">
            <v>SE</v>
          </cell>
          <cell r="J17">
            <v>34.92</v>
          </cell>
          <cell r="K17">
            <v>0</v>
          </cell>
        </row>
        <row r="18">
          <cell r="B18">
            <v>25.641666666666666</v>
          </cell>
          <cell r="C18">
            <v>33.1</v>
          </cell>
          <cell r="D18">
            <v>19.600000000000001</v>
          </cell>
          <cell r="E18">
            <v>30.458333333333332</v>
          </cell>
          <cell r="F18">
            <v>59</v>
          </cell>
          <cell r="G18">
            <v>14</v>
          </cell>
          <cell r="H18">
            <v>20.88</v>
          </cell>
          <cell r="I18" t="str">
            <v>SE</v>
          </cell>
          <cell r="J18">
            <v>34.56</v>
          </cell>
          <cell r="K18">
            <v>0</v>
          </cell>
        </row>
        <row r="19">
          <cell r="B19">
            <v>24.029166666666665</v>
          </cell>
          <cell r="C19">
            <v>33</v>
          </cell>
          <cell r="D19">
            <v>18.7</v>
          </cell>
          <cell r="E19">
            <v>49.958333333333336</v>
          </cell>
          <cell r="F19">
            <v>87</v>
          </cell>
          <cell r="G19">
            <v>23</v>
          </cell>
          <cell r="H19">
            <v>26.64</v>
          </cell>
          <cell r="I19" t="str">
            <v>L</v>
          </cell>
          <cell r="J19">
            <v>46.080000000000005</v>
          </cell>
          <cell r="K19">
            <v>8.7999999999999989</v>
          </cell>
        </row>
        <row r="20">
          <cell r="B20">
            <v>22.675000000000001</v>
          </cell>
          <cell r="C20">
            <v>30.7</v>
          </cell>
          <cell r="D20">
            <v>17.600000000000001</v>
          </cell>
          <cell r="E20">
            <v>64.166666666666671</v>
          </cell>
          <cell r="F20">
            <v>90</v>
          </cell>
          <cell r="G20">
            <v>31</v>
          </cell>
          <cell r="H20">
            <v>32.04</v>
          </cell>
          <cell r="I20" t="str">
            <v>L</v>
          </cell>
          <cell r="J20">
            <v>52.56</v>
          </cell>
          <cell r="K20">
            <v>0.8</v>
          </cell>
        </row>
        <row r="21">
          <cell r="B21">
            <v>24.395833333333332</v>
          </cell>
          <cell r="C21">
            <v>32.1</v>
          </cell>
          <cell r="D21">
            <v>17.899999999999999</v>
          </cell>
          <cell r="E21">
            <v>43.625</v>
          </cell>
          <cell r="F21">
            <v>65</v>
          </cell>
          <cell r="G21">
            <v>22</v>
          </cell>
          <cell r="H21">
            <v>27</v>
          </cell>
          <cell r="I21" t="str">
            <v>L</v>
          </cell>
          <cell r="J21">
            <v>47.88</v>
          </cell>
          <cell r="K21">
            <v>0</v>
          </cell>
        </row>
        <row r="22">
          <cell r="B22">
            <v>25.458333333333329</v>
          </cell>
          <cell r="C22">
            <v>33.1</v>
          </cell>
          <cell r="D22">
            <v>19.100000000000001</v>
          </cell>
          <cell r="E22">
            <v>36.458333333333336</v>
          </cell>
          <cell r="F22">
            <v>56</v>
          </cell>
          <cell r="G22">
            <v>20</v>
          </cell>
          <cell r="H22">
            <v>19.079999999999998</v>
          </cell>
          <cell r="I22" t="str">
            <v>L</v>
          </cell>
          <cell r="J22">
            <v>38.880000000000003</v>
          </cell>
          <cell r="K22">
            <v>0</v>
          </cell>
        </row>
        <row r="23">
          <cell r="B23">
            <v>25.037499999999998</v>
          </cell>
          <cell r="C23">
            <v>31.7</v>
          </cell>
          <cell r="D23">
            <v>18.100000000000001</v>
          </cell>
          <cell r="E23">
            <v>34.625</v>
          </cell>
          <cell r="F23">
            <v>56</v>
          </cell>
          <cell r="G23">
            <v>20</v>
          </cell>
          <cell r="H23">
            <v>23.759999999999998</v>
          </cell>
          <cell r="I23" t="str">
            <v>L</v>
          </cell>
          <cell r="J23">
            <v>43.2</v>
          </cell>
          <cell r="K23">
            <v>0</v>
          </cell>
        </row>
        <row r="24">
          <cell r="B24">
            <v>25.700000000000003</v>
          </cell>
          <cell r="C24">
            <v>33.799999999999997</v>
          </cell>
          <cell r="D24">
            <v>18.3</v>
          </cell>
          <cell r="E24">
            <v>32.5</v>
          </cell>
          <cell r="F24">
            <v>51</v>
          </cell>
          <cell r="G24">
            <v>20</v>
          </cell>
          <cell r="H24">
            <v>14.4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26.320833333333336</v>
          </cell>
          <cell r="C25">
            <v>33.6</v>
          </cell>
          <cell r="D25">
            <v>18.2</v>
          </cell>
          <cell r="E25">
            <v>37.708333333333336</v>
          </cell>
          <cell r="F25">
            <v>67</v>
          </cell>
          <cell r="G25">
            <v>20</v>
          </cell>
          <cell r="H25">
            <v>13.32</v>
          </cell>
          <cell r="I25" t="str">
            <v>S</v>
          </cell>
          <cell r="J25">
            <v>29.16</v>
          </cell>
          <cell r="K25">
            <v>0</v>
          </cell>
        </row>
        <row r="26">
          <cell r="B26">
            <v>26.658333333333335</v>
          </cell>
          <cell r="C26">
            <v>34.9</v>
          </cell>
          <cell r="D26">
            <v>20.5</v>
          </cell>
          <cell r="E26">
            <v>39.458333333333336</v>
          </cell>
          <cell r="F26">
            <v>64</v>
          </cell>
          <cell r="G26">
            <v>16</v>
          </cell>
          <cell r="H26">
            <v>19.8</v>
          </cell>
          <cell r="I26" t="str">
            <v>L</v>
          </cell>
          <cell r="J26">
            <v>45.36</v>
          </cell>
          <cell r="K26">
            <v>0</v>
          </cell>
        </row>
        <row r="27">
          <cell r="B27">
            <v>26.012500000000003</v>
          </cell>
          <cell r="C27">
            <v>35.6</v>
          </cell>
          <cell r="D27">
            <v>20.7</v>
          </cell>
          <cell r="E27">
            <v>43.75</v>
          </cell>
          <cell r="F27">
            <v>71</v>
          </cell>
          <cell r="G27">
            <v>14</v>
          </cell>
          <cell r="H27">
            <v>26.64</v>
          </cell>
          <cell r="I27" t="str">
            <v>N</v>
          </cell>
          <cell r="J27">
            <v>57.24</v>
          </cell>
          <cell r="K27">
            <v>0</v>
          </cell>
        </row>
        <row r="28">
          <cell r="B28">
            <v>19.912500000000001</v>
          </cell>
          <cell r="C28">
            <v>24.4</v>
          </cell>
          <cell r="D28">
            <v>16.8</v>
          </cell>
          <cell r="E28">
            <v>74.75</v>
          </cell>
          <cell r="F28">
            <v>92</v>
          </cell>
          <cell r="G28">
            <v>52</v>
          </cell>
          <cell r="H28">
            <v>15.840000000000002</v>
          </cell>
          <cell r="I28" t="str">
            <v>S</v>
          </cell>
          <cell r="J28">
            <v>32.4</v>
          </cell>
          <cell r="K28">
            <v>0</v>
          </cell>
        </row>
        <row r="29">
          <cell r="B29">
            <v>21.816666666666666</v>
          </cell>
          <cell r="C29">
            <v>29.4</v>
          </cell>
          <cell r="D29">
            <v>16</v>
          </cell>
          <cell r="E29">
            <v>56.833333333333336</v>
          </cell>
          <cell r="F29">
            <v>81</v>
          </cell>
          <cell r="G29">
            <v>31</v>
          </cell>
          <cell r="H29">
            <v>20.16</v>
          </cell>
          <cell r="I29" t="str">
            <v>SE</v>
          </cell>
          <cell r="J29">
            <v>38.159999999999997</v>
          </cell>
          <cell r="K29">
            <v>0</v>
          </cell>
        </row>
        <row r="30">
          <cell r="B30">
            <v>24.329166666666666</v>
          </cell>
          <cell r="C30">
            <v>34</v>
          </cell>
          <cell r="D30">
            <v>18.3</v>
          </cell>
          <cell r="E30">
            <v>39.916666666666664</v>
          </cell>
          <cell r="F30">
            <v>53</v>
          </cell>
          <cell r="G30">
            <v>20</v>
          </cell>
          <cell r="H30">
            <v>20.16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26.045833333333331</v>
          </cell>
          <cell r="C31">
            <v>34</v>
          </cell>
          <cell r="D31">
            <v>17.8</v>
          </cell>
          <cell r="E31">
            <v>41.333333333333336</v>
          </cell>
          <cell r="F31">
            <v>73</v>
          </cell>
          <cell r="G31">
            <v>16</v>
          </cell>
          <cell r="H31">
            <v>13.68</v>
          </cell>
          <cell r="I31" t="str">
            <v>NE</v>
          </cell>
          <cell r="J31">
            <v>28.8</v>
          </cell>
          <cell r="K31">
            <v>0</v>
          </cell>
        </row>
        <row r="32">
          <cell r="B32">
            <v>27.787499999999994</v>
          </cell>
          <cell r="C32">
            <v>34.9</v>
          </cell>
          <cell r="D32">
            <v>21.1</v>
          </cell>
          <cell r="E32">
            <v>33.708333333333336</v>
          </cell>
          <cell r="F32">
            <v>55</v>
          </cell>
          <cell r="G32">
            <v>17</v>
          </cell>
          <cell r="H32">
            <v>15.48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28.137500000000006</v>
          </cell>
          <cell r="C33">
            <v>34.9</v>
          </cell>
          <cell r="D33">
            <v>21.2</v>
          </cell>
          <cell r="E33">
            <v>32.416666666666664</v>
          </cell>
          <cell r="F33">
            <v>61</v>
          </cell>
          <cell r="G33">
            <v>17</v>
          </cell>
          <cell r="H33">
            <v>20.52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28.4375</v>
          </cell>
          <cell r="C34">
            <v>35.700000000000003</v>
          </cell>
          <cell r="D34">
            <v>21.7</v>
          </cell>
          <cell r="E34">
            <v>32.291666666666664</v>
          </cell>
          <cell r="F34">
            <v>55</v>
          </cell>
          <cell r="G34">
            <v>13</v>
          </cell>
          <cell r="H34">
            <v>21.96</v>
          </cell>
          <cell r="I34" t="str">
            <v>L</v>
          </cell>
          <cell r="J34">
            <v>67.680000000000007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24.154166666666669</v>
          </cell>
          <cell r="C5">
            <v>28.7</v>
          </cell>
          <cell r="D5">
            <v>18.3</v>
          </cell>
          <cell r="E5">
            <v>30.833333333333332</v>
          </cell>
          <cell r="F5">
            <v>51</v>
          </cell>
          <cell r="G5">
            <v>20</v>
          </cell>
          <cell r="H5">
            <v>16.559999999999999</v>
          </cell>
          <cell r="I5" t="str">
            <v>SE</v>
          </cell>
          <cell r="J5">
            <v>37.800000000000004</v>
          </cell>
          <cell r="K5">
            <v>0</v>
          </cell>
        </row>
        <row r="6">
          <cell r="B6">
            <v>25.616666666666671</v>
          </cell>
          <cell r="C6">
            <v>31.6</v>
          </cell>
          <cell r="D6">
            <v>20.8</v>
          </cell>
          <cell r="E6">
            <v>42.166666666666664</v>
          </cell>
          <cell r="F6">
            <v>79</v>
          </cell>
          <cell r="G6">
            <v>26</v>
          </cell>
          <cell r="H6">
            <v>24.840000000000003</v>
          </cell>
          <cell r="I6" t="str">
            <v>L</v>
          </cell>
          <cell r="J6">
            <v>46.080000000000005</v>
          </cell>
          <cell r="K6">
            <v>0</v>
          </cell>
        </row>
        <row r="7">
          <cell r="B7">
            <v>28.041666666666668</v>
          </cell>
          <cell r="C7">
            <v>33.1</v>
          </cell>
          <cell r="D7">
            <v>24.1</v>
          </cell>
          <cell r="E7">
            <v>32.958333333333336</v>
          </cell>
          <cell r="F7">
            <v>65</v>
          </cell>
          <cell r="G7">
            <v>20</v>
          </cell>
          <cell r="H7">
            <v>19.8</v>
          </cell>
          <cell r="I7" t="str">
            <v>L</v>
          </cell>
          <cell r="J7">
            <v>36.72</v>
          </cell>
          <cell r="K7">
            <v>0</v>
          </cell>
        </row>
        <row r="8">
          <cell r="B8">
            <v>30.108333333333334</v>
          </cell>
          <cell r="C8">
            <v>35.200000000000003</v>
          </cell>
          <cell r="D8">
            <v>25.7</v>
          </cell>
          <cell r="E8">
            <v>45.125</v>
          </cell>
          <cell r="F8">
            <v>61</v>
          </cell>
          <cell r="G8">
            <v>31</v>
          </cell>
          <cell r="H8">
            <v>16.2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29.95</v>
          </cell>
          <cell r="C9">
            <v>33</v>
          </cell>
          <cell r="D9">
            <v>26.6</v>
          </cell>
          <cell r="E9">
            <v>52.541666666666664</v>
          </cell>
          <cell r="F9">
            <v>67</v>
          </cell>
          <cell r="G9">
            <v>40</v>
          </cell>
          <cell r="H9">
            <v>11.879999999999999</v>
          </cell>
          <cell r="I9" t="str">
            <v>L</v>
          </cell>
          <cell r="J9">
            <v>28.08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26.912499999999998</v>
          </cell>
          <cell r="C10">
            <v>31.5</v>
          </cell>
          <cell r="D10">
            <v>21.4</v>
          </cell>
          <cell r="E10">
            <v>47.333333333333336</v>
          </cell>
          <cell r="F10">
            <v>63</v>
          </cell>
          <cell r="G10">
            <v>36</v>
          </cell>
          <cell r="H10">
            <v>25.2</v>
          </cell>
          <cell r="I10" t="str">
            <v>SO</v>
          </cell>
          <cell r="J10">
            <v>60.839999999999996</v>
          </cell>
          <cell r="K10">
            <v>0</v>
          </cell>
        </row>
        <row r="11">
          <cell r="B11">
            <v>26.120833333333337</v>
          </cell>
          <cell r="C11">
            <v>33.5</v>
          </cell>
          <cell r="D11">
            <v>21.3</v>
          </cell>
          <cell r="E11">
            <v>66.5</v>
          </cell>
          <cell r="F11">
            <v>88</v>
          </cell>
          <cell r="G11">
            <v>38</v>
          </cell>
          <cell r="H11">
            <v>9.7200000000000006</v>
          </cell>
          <cell r="I11" t="str">
            <v>L</v>
          </cell>
          <cell r="J11">
            <v>18.36</v>
          </cell>
          <cell r="K11">
            <v>0</v>
          </cell>
        </row>
        <row r="12">
          <cell r="B12">
            <v>28.458333333333332</v>
          </cell>
          <cell r="C12">
            <v>35.200000000000003</v>
          </cell>
          <cell r="D12">
            <v>22.1</v>
          </cell>
          <cell r="E12">
            <v>55.875</v>
          </cell>
          <cell r="F12">
            <v>83</v>
          </cell>
          <cell r="G12">
            <v>33</v>
          </cell>
          <cell r="H12">
            <v>28.08</v>
          </cell>
          <cell r="I12" t="str">
            <v>L</v>
          </cell>
          <cell r="J12">
            <v>57.6</v>
          </cell>
          <cell r="K12">
            <v>4.4000000000000004</v>
          </cell>
        </row>
        <row r="13">
          <cell r="B13">
            <v>18.079166666666662</v>
          </cell>
          <cell r="C13">
            <v>23.3</v>
          </cell>
          <cell r="D13">
            <v>15.3</v>
          </cell>
          <cell r="E13">
            <v>73.416666666666671</v>
          </cell>
          <cell r="F13">
            <v>92</v>
          </cell>
          <cell r="G13">
            <v>34</v>
          </cell>
          <cell r="H13">
            <v>18</v>
          </cell>
          <cell r="I13" t="str">
            <v>SO</v>
          </cell>
          <cell r="J13">
            <v>43.92</v>
          </cell>
          <cell r="K13">
            <v>17.399999999999999</v>
          </cell>
        </row>
        <row r="14">
          <cell r="B14">
            <v>19.329166666666666</v>
          </cell>
          <cell r="C14">
            <v>23.6</v>
          </cell>
          <cell r="D14">
            <v>17.2</v>
          </cell>
          <cell r="E14">
            <v>85.875</v>
          </cell>
          <cell r="F14">
            <v>93</v>
          </cell>
          <cell r="G14">
            <v>74</v>
          </cell>
          <cell r="H14">
            <v>13.68</v>
          </cell>
          <cell r="I14" t="str">
            <v>L</v>
          </cell>
          <cell r="J14">
            <v>24.48</v>
          </cell>
          <cell r="K14">
            <v>0</v>
          </cell>
        </row>
        <row r="15">
          <cell r="B15">
            <v>25.230381944444446</v>
          </cell>
          <cell r="C15">
            <v>31.1</v>
          </cell>
          <cell r="D15">
            <v>17.2</v>
          </cell>
          <cell r="E15">
            <v>64.536458333333329</v>
          </cell>
          <cell r="F15">
            <v>93</v>
          </cell>
          <cell r="G15">
            <v>32</v>
          </cell>
          <cell r="H15">
            <v>49.247999999999998</v>
          </cell>
          <cell r="I15" t="str">
            <v>L</v>
          </cell>
          <cell r="J15">
            <v>88.128</v>
          </cell>
          <cell r="K15">
            <v>0</v>
          </cell>
        </row>
        <row r="16">
          <cell r="B16">
            <v>26.504166666666666</v>
          </cell>
          <cell r="C16">
            <v>31.7</v>
          </cell>
          <cell r="D16">
            <v>20.100000000000001</v>
          </cell>
          <cell r="E16">
            <v>40.5</v>
          </cell>
          <cell r="F16">
            <v>78</v>
          </cell>
          <cell r="G16">
            <v>27</v>
          </cell>
          <cell r="H16">
            <v>14.04</v>
          </cell>
          <cell r="I16" t="str">
            <v>SE</v>
          </cell>
          <cell r="J16">
            <v>25.2</v>
          </cell>
          <cell r="K16">
            <v>0</v>
          </cell>
        </row>
        <row r="17">
          <cell r="B17">
            <v>27.129166666666666</v>
          </cell>
          <cell r="C17">
            <v>35</v>
          </cell>
          <cell r="D17">
            <v>20.6</v>
          </cell>
          <cell r="E17">
            <v>47.041666666666664</v>
          </cell>
          <cell r="F17">
            <v>71</v>
          </cell>
          <cell r="G17">
            <v>29</v>
          </cell>
          <cell r="H17">
            <v>14.04</v>
          </cell>
          <cell r="I17" t="str">
            <v>L</v>
          </cell>
          <cell r="J17">
            <v>20.52</v>
          </cell>
          <cell r="K17">
            <v>0</v>
          </cell>
        </row>
        <row r="18">
          <cell r="B18">
            <v>29.912499999999998</v>
          </cell>
          <cell r="C18">
            <v>34.299999999999997</v>
          </cell>
          <cell r="D18">
            <v>24</v>
          </cell>
          <cell r="E18">
            <v>38.833333333333336</v>
          </cell>
          <cell r="F18">
            <v>71</v>
          </cell>
          <cell r="G18">
            <v>29</v>
          </cell>
          <cell r="H18">
            <v>16.559999999999999</v>
          </cell>
          <cell r="I18" t="str">
            <v>SE</v>
          </cell>
          <cell r="J18">
            <v>32.04</v>
          </cell>
          <cell r="K18">
            <v>0</v>
          </cell>
        </row>
        <row r="19">
          <cell r="B19">
            <v>28.829166666666666</v>
          </cell>
          <cell r="C19">
            <v>33.799999999999997</v>
          </cell>
          <cell r="D19">
            <v>24</v>
          </cell>
          <cell r="E19">
            <v>48.625</v>
          </cell>
          <cell r="F19">
            <v>77</v>
          </cell>
          <cell r="G19">
            <v>34</v>
          </cell>
          <cell r="H19">
            <v>18</v>
          </cell>
          <cell r="I19" t="str">
            <v>L</v>
          </cell>
          <cell r="J19">
            <v>40.680000000000007</v>
          </cell>
          <cell r="K19">
            <v>0</v>
          </cell>
        </row>
        <row r="20">
          <cell r="B20">
            <v>29.316666666666659</v>
          </cell>
          <cell r="C20">
            <v>33.700000000000003</v>
          </cell>
          <cell r="D20">
            <v>24.8</v>
          </cell>
          <cell r="E20">
            <v>48.541666666666664</v>
          </cell>
          <cell r="F20">
            <v>57</v>
          </cell>
          <cell r="G20">
            <v>39</v>
          </cell>
          <cell r="H20">
            <v>16.2</v>
          </cell>
          <cell r="I20" t="str">
            <v>L</v>
          </cell>
          <cell r="J20">
            <v>34.56</v>
          </cell>
          <cell r="K20">
            <v>0</v>
          </cell>
        </row>
        <row r="21">
          <cell r="B21">
            <v>30.400000000000002</v>
          </cell>
          <cell r="C21">
            <v>35.799999999999997</v>
          </cell>
          <cell r="D21">
            <v>25.5</v>
          </cell>
          <cell r="E21">
            <v>47.583333333333336</v>
          </cell>
          <cell r="F21">
            <v>61</v>
          </cell>
          <cell r="G21">
            <v>33</v>
          </cell>
          <cell r="H21">
            <v>13.32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23.762500000000003</v>
          </cell>
          <cell r="C22">
            <v>30.7</v>
          </cell>
          <cell r="D22">
            <v>19.7</v>
          </cell>
          <cell r="E22">
            <v>70.5</v>
          </cell>
          <cell r="F22">
            <v>85</v>
          </cell>
          <cell r="G22">
            <v>46</v>
          </cell>
          <cell r="H22">
            <v>30.240000000000002</v>
          </cell>
          <cell r="I22" t="str">
            <v>SO</v>
          </cell>
          <cell r="J22">
            <v>65.52</v>
          </cell>
          <cell r="K22">
            <v>0</v>
          </cell>
        </row>
        <row r="23">
          <cell r="B23">
            <v>22.472000000000001</v>
          </cell>
          <cell r="C23">
            <v>29.9</v>
          </cell>
          <cell r="D23">
            <v>18.3</v>
          </cell>
          <cell r="E23">
            <v>75.2</v>
          </cell>
          <cell r="F23">
            <v>90</v>
          </cell>
          <cell r="G23">
            <v>42</v>
          </cell>
          <cell r="H23">
            <v>18.720000000000002</v>
          </cell>
          <cell r="I23" t="str">
            <v>SO</v>
          </cell>
          <cell r="J23">
            <v>40.32</v>
          </cell>
          <cell r="K23">
            <v>0</v>
          </cell>
        </row>
        <row r="24">
          <cell r="B24">
            <v>24.004347826086956</v>
          </cell>
          <cell r="C24">
            <v>27.4</v>
          </cell>
          <cell r="D24">
            <v>21.9</v>
          </cell>
          <cell r="E24">
            <v>68.434782608695656</v>
          </cell>
          <cell r="F24">
            <v>80</v>
          </cell>
          <cell r="G24">
            <v>53</v>
          </cell>
          <cell r="H24">
            <v>24.12</v>
          </cell>
          <cell r="I24" t="str">
            <v>SO</v>
          </cell>
          <cell r="J24">
            <v>50.76</v>
          </cell>
          <cell r="K24">
            <v>0</v>
          </cell>
        </row>
        <row r="25">
          <cell r="B25">
            <v>25.833333333333339</v>
          </cell>
          <cell r="C25">
            <v>31.5</v>
          </cell>
          <cell r="D25">
            <v>20.9</v>
          </cell>
          <cell r="E25">
            <v>51.291666666666664</v>
          </cell>
          <cell r="F25">
            <v>71</v>
          </cell>
          <cell r="G25">
            <v>35</v>
          </cell>
          <cell r="H25">
            <v>11.520000000000001</v>
          </cell>
          <cell r="I25" t="str">
            <v>S</v>
          </cell>
          <cell r="J25">
            <v>32.76</v>
          </cell>
          <cell r="K25">
            <v>0</v>
          </cell>
        </row>
        <row r="26">
          <cell r="B26">
            <v>27.745833333333334</v>
          </cell>
          <cell r="C26">
            <v>35.4</v>
          </cell>
          <cell r="D26">
            <v>21.9</v>
          </cell>
          <cell r="E26">
            <v>62.5</v>
          </cell>
          <cell r="F26">
            <v>88</v>
          </cell>
          <cell r="G26">
            <v>37</v>
          </cell>
          <cell r="H26">
            <v>15.120000000000001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27.329166666666666</v>
          </cell>
          <cell r="C27">
            <v>31.2</v>
          </cell>
          <cell r="D27">
            <v>22.9</v>
          </cell>
          <cell r="E27">
            <v>60.041666666666664</v>
          </cell>
          <cell r="F27">
            <v>78</v>
          </cell>
          <cell r="G27">
            <v>45</v>
          </cell>
          <cell r="H27">
            <v>23.759999999999998</v>
          </cell>
          <cell r="I27" t="str">
            <v>S</v>
          </cell>
          <cell r="J27">
            <v>55.440000000000005</v>
          </cell>
          <cell r="K27">
            <v>1.8000000000000003</v>
          </cell>
        </row>
        <row r="28">
          <cell r="B28">
            <v>23.983333333333334</v>
          </cell>
          <cell r="C28">
            <v>28.1</v>
          </cell>
          <cell r="D28">
            <v>21.5</v>
          </cell>
          <cell r="E28">
            <v>70.25</v>
          </cell>
          <cell r="F28">
            <v>89</v>
          </cell>
          <cell r="G28">
            <v>46</v>
          </cell>
          <cell r="H28">
            <v>14.76</v>
          </cell>
          <cell r="I28" t="str">
            <v>S</v>
          </cell>
          <cell r="J28">
            <v>33.480000000000004</v>
          </cell>
          <cell r="K28">
            <v>0</v>
          </cell>
        </row>
        <row r="29">
          <cell r="B29">
            <v>25.233333333333334</v>
          </cell>
          <cell r="C29">
            <v>31.7</v>
          </cell>
          <cell r="D29">
            <v>19.3</v>
          </cell>
          <cell r="E29">
            <v>60.416666666666664</v>
          </cell>
          <cell r="F29">
            <v>90</v>
          </cell>
          <cell r="G29">
            <v>35</v>
          </cell>
          <cell r="H29">
            <v>16.2</v>
          </cell>
          <cell r="I29" t="str">
            <v>L</v>
          </cell>
          <cell r="J29">
            <v>30.96</v>
          </cell>
          <cell r="K29">
            <v>0</v>
          </cell>
        </row>
        <row r="30">
          <cell r="B30">
            <v>28.337500000000002</v>
          </cell>
          <cell r="C30">
            <v>34.6</v>
          </cell>
          <cell r="D30">
            <v>22.1</v>
          </cell>
          <cell r="E30">
            <v>46.625</v>
          </cell>
          <cell r="F30">
            <v>83</v>
          </cell>
          <cell r="G30">
            <v>29</v>
          </cell>
          <cell r="H30">
            <v>17.28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29.987499999999986</v>
          </cell>
          <cell r="C31">
            <v>35.799999999999997</v>
          </cell>
          <cell r="D31">
            <v>22.7</v>
          </cell>
          <cell r="E31">
            <v>42.958333333333336</v>
          </cell>
          <cell r="F31">
            <v>81</v>
          </cell>
          <cell r="G31">
            <v>28</v>
          </cell>
          <cell r="H31">
            <v>15.120000000000001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29.379166666666666</v>
          </cell>
          <cell r="C32">
            <v>37</v>
          </cell>
          <cell r="D32">
            <v>21.9</v>
          </cell>
          <cell r="E32">
            <v>52.375</v>
          </cell>
          <cell r="F32">
            <v>83</v>
          </cell>
          <cell r="G32">
            <v>26</v>
          </cell>
          <cell r="H32">
            <v>12.96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31.325000000000003</v>
          </cell>
          <cell r="C33">
            <v>37.9</v>
          </cell>
          <cell r="D33">
            <v>25.8</v>
          </cell>
          <cell r="E33">
            <v>48.875</v>
          </cell>
          <cell r="F33">
            <v>68</v>
          </cell>
          <cell r="G33">
            <v>29</v>
          </cell>
          <cell r="H33">
            <v>15.120000000000001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30.945833333333336</v>
          </cell>
          <cell r="C34">
            <v>36.6</v>
          </cell>
          <cell r="D34">
            <v>27.3</v>
          </cell>
          <cell r="E34">
            <v>51.583333333333336</v>
          </cell>
          <cell r="F34">
            <v>66</v>
          </cell>
          <cell r="G34">
            <v>35</v>
          </cell>
          <cell r="H34">
            <v>14.4</v>
          </cell>
          <cell r="I34" t="str">
            <v>L</v>
          </cell>
          <cell r="J34">
            <v>26.64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24.75</v>
          </cell>
          <cell r="C5">
            <v>33.1</v>
          </cell>
          <cell r="D5">
            <v>16.7</v>
          </cell>
          <cell r="E5">
            <v>31.666666666666668</v>
          </cell>
          <cell r="F5">
            <v>56</v>
          </cell>
          <cell r="G5">
            <v>22</v>
          </cell>
          <cell r="H5">
            <v>14.04</v>
          </cell>
          <cell r="I5" t="str">
            <v>SE</v>
          </cell>
          <cell r="J5">
            <v>33.480000000000004</v>
          </cell>
          <cell r="K5">
            <v>0</v>
          </cell>
        </row>
        <row r="6">
          <cell r="B6">
            <v>24.537499999999998</v>
          </cell>
          <cell r="C6">
            <v>36.4</v>
          </cell>
          <cell r="D6">
            <v>14.5</v>
          </cell>
          <cell r="E6">
            <v>31.958333333333332</v>
          </cell>
          <cell r="F6">
            <v>58</v>
          </cell>
          <cell r="G6">
            <v>10</v>
          </cell>
          <cell r="H6">
            <v>6.48</v>
          </cell>
          <cell r="I6" t="str">
            <v>SE</v>
          </cell>
          <cell r="J6">
            <v>34.56</v>
          </cell>
          <cell r="K6">
            <v>0</v>
          </cell>
        </row>
        <row r="7">
          <cell r="B7">
            <v>26.308333333333337</v>
          </cell>
          <cell r="C7">
            <v>38.4</v>
          </cell>
          <cell r="D7">
            <v>15.7</v>
          </cell>
          <cell r="E7">
            <v>26.25</v>
          </cell>
          <cell r="F7">
            <v>51</v>
          </cell>
          <cell r="G7">
            <v>11</v>
          </cell>
          <cell r="H7">
            <v>5.04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27.695833333333329</v>
          </cell>
          <cell r="C8">
            <v>38.200000000000003</v>
          </cell>
          <cell r="D8">
            <v>18.8</v>
          </cell>
          <cell r="E8">
            <v>35.458333333333336</v>
          </cell>
          <cell r="F8">
            <v>62</v>
          </cell>
          <cell r="G8">
            <v>17</v>
          </cell>
          <cell r="H8">
            <v>5.04</v>
          </cell>
          <cell r="I8" t="str">
            <v>SE</v>
          </cell>
          <cell r="J8">
            <v>27.720000000000002</v>
          </cell>
          <cell r="K8">
            <v>0</v>
          </cell>
        </row>
        <row r="9">
          <cell r="B9">
            <v>27.345833333333331</v>
          </cell>
          <cell r="C9">
            <v>37.4</v>
          </cell>
          <cell r="D9">
            <v>17.899999999999999</v>
          </cell>
          <cell r="E9">
            <v>47.333333333333336</v>
          </cell>
          <cell r="F9">
            <v>78</v>
          </cell>
          <cell r="G9">
            <v>22</v>
          </cell>
          <cell r="H9">
            <v>8.2799999999999994</v>
          </cell>
          <cell r="I9" t="str">
            <v>NO</v>
          </cell>
          <cell r="J9">
            <v>28.08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28.045833333333331</v>
          </cell>
          <cell r="C10">
            <v>37.799999999999997</v>
          </cell>
          <cell r="D10">
            <v>19</v>
          </cell>
          <cell r="E10">
            <v>50.958333333333336</v>
          </cell>
          <cell r="F10">
            <v>100</v>
          </cell>
          <cell r="G10">
            <v>21</v>
          </cell>
          <cell r="H10">
            <v>5.4</v>
          </cell>
          <cell r="I10" t="str">
            <v>O</v>
          </cell>
          <cell r="J10">
            <v>21.6</v>
          </cell>
          <cell r="K10">
            <v>0</v>
          </cell>
        </row>
        <row r="11">
          <cell r="B11">
            <v>28.941666666666663</v>
          </cell>
          <cell r="C11">
            <v>39.5</v>
          </cell>
          <cell r="D11">
            <v>19.2</v>
          </cell>
          <cell r="E11">
            <v>46.666666666666664</v>
          </cell>
          <cell r="F11">
            <v>100</v>
          </cell>
          <cell r="G11">
            <v>10</v>
          </cell>
          <cell r="H11">
            <v>13.32</v>
          </cell>
          <cell r="I11" t="str">
            <v>O</v>
          </cell>
          <cell r="J11">
            <v>34.200000000000003</v>
          </cell>
          <cell r="K11">
            <v>0</v>
          </cell>
        </row>
        <row r="12">
          <cell r="B12">
            <v>26.666666666666671</v>
          </cell>
          <cell r="C12">
            <v>38.200000000000003</v>
          </cell>
          <cell r="D12">
            <v>15.9</v>
          </cell>
          <cell r="E12">
            <v>33.208333333333336</v>
          </cell>
          <cell r="F12">
            <v>64</v>
          </cell>
          <cell r="G12">
            <v>11</v>
          </cell>
          <cell r="H12">
            <v>21.96</v>
          </cell>
          <cell r="I12" t="str">
            <v>NO</v>
          </cell>
          <cell r="J12">
            <v>39.96</v>
          </cell>
          <cell r="K12">
            <v>0</v>
          </cell>
        </row>
        <row r="13">
          <cell r="B13">
            <v>22.683333333333334</v>
          </cell>
          <cell r="C13">
            <v>28.5</v>
          </cell>
          <cell r="D13">
            <v>17.5</v>
          </cell>
          <cell r="E13">
            <v>65.652173913043484</v>
          </cell>
          <cell r="F13">
            <v>100</v>
          </cell>
          <cell r="G13">
            <v>27</v>
          </cell>
          <cell r="H13">
            <v>15.48</v>
          </cell>
          <cell r="I13" t="str">
            <v>S</v>
          </cell>
          <cell r="J13">
            <v>42.12</v>
          </cell>
          <cell r="K13">
            <v>2.6</v>
          </cell>
        </row>
        <row r="14">
          <cell r="B14">
            <v>22.983333333333334</v>
          </cell>
          <cell r="C14">
            <v>33.4</v>
          </cell>
          <cell r="D14">
            <v>17</v>
          </cell>
          <cell r="E14">
            <v>50.666666666666664</v>
          </cell>
          <cell r="F14">
            <v>100</v>
          </cell>
          <cell r="G14">
            <v>32</v>
          </cell>
          <cell r="H14">
            <v>0</v>
          </cell>
          <cell r="I14" t="str">
            <v>O</v>
          </cell>
          <cell r="J14">
            <v>9</v>
          </cell>
          <cell r="K14">
            <v>0.2</v>
          </cell>
        </row>
        <row r="15">
          <cell r="B15">
            <v>26.983333333333331</v>
          </cell>
          <cell r="C15">
            <v>34.5</v>
          </cell>
          <cell r="D15">
            <v>21.3</v>
          </cell>
          <cell r="E15">
            <v>59.25</v>
          </cell>
          <cell r="F15">
            <v>97</v>
          </cell>
          <cell r="G15">
            <v>31</v>
          </cell>
          <cell r="H15">
            <v>11.520000000000001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27.874999999999996</v>
          </cell>
          <cell r="C16">
            <v>36.200000000000003</v>
          </cell>
          <cell r="D16">
            <v>19.2</v>
          </cell>
          <cell r="E16">
            <v>31.5</v>
          </cell>
          <cell r="F16">
            <v>50</v>
          </cell>
          <cell r="G16">
            <v>13</v>
          </cell>
          <cell r="H16">
            <v>3.6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27.858333333333334</v>
          </cell>
          <cell r="C17">
            <v>38.1</v>
          </cell>
          <cell r="D17">
            <v>18</v>
          </cell>
          <cell r="E17">
            <v>35.583333333333336</v>
          </cell>
          <cell r="F17">
            <v>66</v>
          </cell>
          <cell r="G17">
            <v>13</v>
          </cell>
          <cell r="H17">
            <v>9</v>
          </cell>
          <cell r="I17" t="str">
            <v>SE</v>
          </cell>
          <cell r="J17">
            <v>21.6</v>
          </cell>
          <cell r="K17">
            <v>0</v>
          </cell>
        </row>
        <row r="18">
          <cell r="B18">
            <v>27.966666666666669</v>
          </cell>
          <cell r="C18">
            <v>38.5</v>
          </cell>
          <cell r="D18">
            <v>19.2</v>
          </cell>
          <cell r="E18">
            <v>36.791666666666664</v>
          </cell>
          <cell r="F18">
            <v>72</v>
          </cell>
          <cell r="G18">
            <v>10</v>
          </cell>
          <cell r="H18">
            <v>5.7600000000000007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27.745833333333337</v>
          </cell>
          <cell r="C19">
            <v>37.4</v>
          </cell>
          <cell r="D19">
            <v>18.7</v>
          </cell>
          <cell r="E19">
            <v>37</v>
          </cell>
          <cell r="F19">
            <v>64</v>
          </cell>
          <cell r="G19">
            <v>18</v>
          </cell>
          <cell r="H19">
            <v>14.76</v>
          </cell>
          <cell r="I19" t="str">
            <v>SE</v>
          </cell>
          <cell r="J19">
            <v>47.88</v>
          </cell>
          <cell r="K19">
            <v>0</v>
          </cell>
        </row>
        <row r="20">
          <cell r="B20">
            <v>28.079166666666669</v>
          </cell>
          <cell r="C20">
            <v>37.6</v>
          </cell>
          <cell r="D20">
            <v>18.8</v>
          </cell>
          <cell r="E20">
            <v>44.791666666666664</v>
          </cell>
          <cell r="F20">
            <v>80</v>
          </cell>
          <cell r="G20">
            <v>17</v>
          </cell>
          <cell r="H20">
            <v>12.24</v>
          </cell>
          <cell r="I20" t="str">
            <v>NE</v>
          </cell>
          <cell r="J20">
            <v>35.64</v>
          </cell>
          <cell r="K20">
            <v>0</v>
          </cell>
        </row>
        <row r="21">
          <cell r="B21">
            <v>29.362499999999997</v>
          </cell>
          <cell r="C21">
            <v>39</v>
          </cell>
          <cell r="D21">
            <v>20.2</v>
          </cell>
          <cell r="E21">
            <v>36.291666666666664</v>
          </cell>
          <cell r="F21">
            <v>66</v>
          </cell>
          <cell r="G21">
            <v>14</v>
          </cell>
          <cell r="H21">
            <v>9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29.208333333333332</v>
          </cell>
          <cell r="C22">
            <v>38.1</v>
          </cell>
          <cell r="D22">
            <v>20.399999999999999</v>
          </cell>
          <cell r="E22">
            <v>35.458333333333336</v>
          </cell>
          <cell r="F22">
            <v>63</v>
          </cell>
          <cell r="G22">
            <v>17</v>
          </cell>
          <cell r="H22">
            <v>8.64</v>
          </cell>
          <cell r="I22" t="str">
            <v>O</v>
          </cell>
          <cell r="J22">
            <v>29.52</v>
          </cell>
          <cell r="K22">
            <v>0</v>
          </cell>
        </row>
        <row r="23">
          <cell r="B23">
            <v>29.150000000000002</v>
          </cell>
          <cell r="C23">
            <v>38.5</v>
          </cell>
          <cell r="D23">
            <v>19.399999999999999</v>
          </cell>
          <cell r="E23">
            <v>35.333333333333336</v>
          </cell>
          <cell r="F23">
            <v>61</v>
          </cell>
          <cell r="G23">
            <v>15</v>
          </cell>
          <cell r="H23">
            <v>3.9600000000000004</v>
          </cell>
          <cell r="I23" t="str">
            <v>S</v>
          </cell>
          <cell r="J23">
            <v>25.56</v>
          </cell>
          <cell r="K23">
            <v>0</v>
          </cell>
        </row>
        <row r="24">
          <cell r="B24">
            <v>29.291666666666661</v>
          </cell>
          <cell r="C24">
            <v>36.9</v>
          </cell>
          <cell r="D24">
            <v>20.8</v>
          </cell>
          <cell r="E24">
            <v>44.25</v>
          </cell>
          <cell r="F24">
            <v>77</v>
          </cell>
          <cell r="G24">
            <v>22</v>
          </cell>
          <cell r="H24">
            <v>11.520000000000001</v>
          </cell>
          <cell r="I24" t="str">
            <v>SO</v>
          </cell>
          <cell r="J24">
            <v>27.720000000000002</v>
          </cell>
          <cell r="K24">
            <v>0</v>
          </cell>
        </row>
        <row r="25">
          <cell r="B25">
            <v>28.016666666666666</v>
          </cell>
          <cell r="C25">
            <v>36.5</v>
          </cell>
          <cell r="D25">
            <v>19.8</v>
          </cell>
          <cell r="E25">
            <v>54</v>
          </cell>
          <cell r="F25">
            <v>100</v>
          </cell>
          <cell r="G25">
            <v>27</v>
          </cell>
          <cell r="H25">
            <v>12.6</v>
          </cell>
          <cell r="I25" t="str">
            <v>SO</v>
          </cell>
          <cell r="J25">
            <v>26.28</v>
          </cell>
          <cell r="K25">
            <v>0</v>
          </cell>
        </row>
        <row r="26">
          <cell r="B26">
            <v>29.100000000000005</v>
          </cell>
          <cell r="C26">
            <v>39.700000000000003</v>
          </cell>
          <cell r="D26">
            <v>22</v>
          </cell>
          <cell r="E26">
            <v>47.958333333333336</v>
          </cell>
          <cell r="F26">
            <v>74</v>
          </cell>
          <cell r="G26">
            <v>18</v>
          </cell>
          <cell r="H26">
            <v>11.879999999999999</v>
          </cell>
          <cell r="I26" t="str">
            <v>SE</v>
          </cell>
          <cell r="J26">
            <v>39.96</v>
          </cell>
          <cell r="K26">
            <v>1</v>
          </cell>
        </row>
        <row r="27">
          <cell r="B27">
            <v>26.67916666666666</v>
          </cell>
          <cell r="C27">
            <v>37.799999999999997</v>
          </cell>
          <cell r="D27">
            <v>20</v>
          </cell>
          <cell r="E27">
            <v>57.333333333333336</v>
          </cell>
          <cell r="F27">
            <v>100</v>
          </cell>
          <cell r="G27">
            <v>22</v>
          </cell>
          <cell r="H27">
            <v>18.720000000000002</v>
          </cell>
          <cell r="I27" t="str">
            <v>S</v>
          </cell>
          <cell r="J27">
            <v>51.84</v>
          </cell>
          <cell r="K27">
            <v>1.2</v>
          </cell>
        </row>
        <row r="28">
          <cell r="B28">
            <v>23.866666666666671</v>
          </cell>
          <cell r="C28">
            <v>29.3</v>
          </cell>
          <cell r="D28">
            <v>20.7</v>
          </cell>
          <cell r="E28">
            <v>60.5</v>
          </cell>
          <cell r="F28">
            <v>100</v>
          </cell>
          <cell r="G28">
            <v>42</v>
          </cell>
          <cell r="H28">
            <v>9</v>
          </cell>
          <cell r="I28" t="str">
            <v>SE</v>
          </cell>
          <cell r="J28">
            <v>30.240000000000002</v>
          </cell>
          <cell r="K28">
            <v>2.1999999999999997</v>
          </cell>
        </row>
        <row r="29">
          <cell r="B29">
            <v>26.083333333333332</v>
          </cell>
          <cell r="C29">
            <v>34.9</v>
          </cell>
          <cell r="D29">
            <v>18.7</v>
          </cell>
          <cell r="E29">
            <v>50.416666666666664</v>
          </cell>
          <cell r="F29">
            <v>77</v>
          </cell>
          <cell r="G29">
            <v>24</v>
          </cell>
          <cell r="H29">
            <v>9.3600000000000012</v>
          </cell>
          <cell r="I29" t="str">
            <v>SE</v>
          </cell>
          <cell r="J29">
            <v>44.64</v>
          </cell>
          <cell r="K29">
            <v>0</v>
          </cell>
        </row>
        <row r="30">
          <cell r="B30">
            <v>28.275000000000006</v>
          </cell>
          <cell r="C30">
            <v>37.9</v>
          </cell>
          <cell r="D30">
            <v>18.8</v>
          </cell>
          <cell r="E30">
            <v>34.333333333333336</v>
          </cell>
          <cell r="F30">
            <v>54</v>
          </cell>
          <cell r="G30">
            <v>17</v>
          </cell>
          <cell r="H30">
            <v>4.6800000000000006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28.933333333333334</v>
          </cell>
          <cell r="C31">
            <v>38</v>
          </cell>
          <cell r="D31">
            <v>19.899999999999999</v>
          </cell>
          <cell r="E31">
            <v>39.708333333333336</v>
          </cell>
          <cell r="F31">
            <v>67</v>
          </cell>
          <cell r="G31">
            <v>16</v>
          </cell>
          <cell r="H31">
            <v>9.7200000000000006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30.154166666666665</v>
          </cell>
          <cell r="C32">
            <v>39</v>
          </cell>
          <cell r="D32">
            <v>21.8</v>
          </cell>
          <cell r="E32">
            <v>37.375</v>
          </cell>
          <cell r="F32">
            <v>60</v>
          </cell>
          <cell r="G32">
            <v>17</v>
          </cell>
          <cell r="H32">
            <v>6.84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29.158333333333342</v>
          </cell>
          <cell r="C33">
            <v>38.799999999999997</v>
          </cell>
          <cell r="D33">
            <v>21</v>
          </cell>
          <cell r="E33">
            <v>43.833333333333336</v>
          </cell>
          <cell r="F33">
            <v>72</v>
          </cell>
          <cell r="G33">
            <v>19</v>
          </cell>
          <cell r="H33">
            <v>10.44</v>
          </cell>
          <cell r="I33" t="str">
            <v>NO</v>
          </cell>
          <cell r="J33">
            <v>30.6</v>
          </cell>
          <cell r="K33">
            <v>0</v>
          </cell>
        </row>
        <row r="34">
          <cell r="B34">
            <v>28.587500000000006</v>
          </cell>
          <cell r="C34">
            <v>38.5</v>
          </cell>
          <cell r="D34">
            <v>20.100000000000001</v>
          </cell>
          <cell r="E34">
            <v>44.166666666666664</v>
          </cell>
          <cell r="F34">
            <v>78</v>
          </cell>
          <cell r="G34">
            <v>23</v>
          </cell>
          <cell r="H34">
            <v>12.6</v>
          </cell>
          <cell r="I34" t="str">
            <v>NO</v>
          </cell>
          <cell r="J34">
            <v>82.44</v>
          </cell>
          <cell r="K34">
            <v>11.4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16.225000000000001</v>
          </cell>
          <cell r="C5">
            <v>26.1</v>
          </cell>
          <cell r="D5">
            <v>8</v>
          </cell>
          <cell r="E5">
            <v>44.5</v>
          </cell>
          <cell r="F5">
            <v>67</v>
          </cell>
          <cell r="G5">
            <v>22</v>
          </cell>
          <cell r="H5">
            <v>16.2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19.420833333333334</v>
          </cell>
          <cell r="C6">
            <v>27.5</v>
          </cell>
          <cell r="D6">
            <v>13.4</v>
          </cell>
          <cell r="E6">
            <v>38.166666666666664</v>
          </cell>
          <cell r="F6">
            <v>67</v>
          </cell>
          <cell r="G6">
            <v>17</v>
          </cell>
          <cell r="H6">
            <v>25.56</v>
          </cell>
          <cell r="I6" t="str">
            <v>L</v>
          </cell>
          <cell r="J6">
            <v>46.080000000000005</v>
          </cell>
          <cell r="K6">
            <v>0</v>
          </cell>
        </row>
        <row r="7">
          <cell r="B7">
            <v>19.591666666666665</v>
          </cell>
          <cell r="C7">
            <v>29.8</v>
          </cell>
          <cell r="D7">
            <v>11.5</v>
          </cell>
          <cell r="E7">
            <v>49</v>
          </cell>
          <cell r="F7">
            <v>78</v>
          </cell>
          <cell r="G7">
            <v>24</v>
          </cell>
          <cell r="H7">
            <v>19.079999999999998</v>
          </cell>
          <cell r="I7" t="str">
            <v>NE</v>
          </cell>
          <cell r="J7">
            <v>41.04</v>
          </cell>
          <cell r="K7">
            <v>0</v>
          </cell>
        </row>
        <row r="8">
          <cell r="B8">
            <v>26.200000000000003</v>
          </cell>
          <cell r="C8">
            <v>36.4</v>
          </cell>
          <cell r="D8">
            <v>18.399999999999999</v>
          </cell>
          <cell r="E8">
            <v>37.958333333333336</v>
          </cell>
          <cell r="F8">
            <v>57</v>
          </cell>
          <cell r="G8">
            <v>21</v>
          </cell>
          <cell r="H8">
            <v>21.96</v>
          </cell>
          <cell r="I8" t="str">
            <v>NE</v>
          </cell>
          <cell r="J8">
            <v>45.36</v>
          </cell>
          <cell r="K8">
            <v>0</v>
          </cell>
        </row>
        <row r="9">
          <cell r="B9">
            <v>26.783333333333335</v>
          </cell>
          <cell r="C9">
            <v>34.700000000000003</v>
          </cell>
          <cell r="D9">
            <v>21.7</v>
          </cell>
          <cell r="E9">
            <v>44.083333333333336</v>
          </cell>
          <cell r="F9">
            <v>55</v>
          </cell>
          <cell r="G9">
            <v>30</v>
          </cell>
          <cell r="H9">
            <v>27.36</v>
          </cell>
          <cell r="I9" t="str">
            <v>N</v>
          </cell>
          <cell r="J9">
            <v>47.16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27.69583333333334</v>
          </cell>
          <cell r="C10">
            <v>38.5</v>
          </cell>
          <cell r="D10">
            <v>18.3</v>
          </cell>
          <cell r="E10">
            <v>43.833333333333336</v>
          </cell>
          <cell r="F10">
            <v>80</v>
          </cell>
          <cell r="G10">
            <v>16</v>
          </cell>
          <cell r="H10" t="str">
            <v>**</v>
          </cell>
          <cell r="I10" t="str">
            <v>**</v>
          </cell>
          <cell r="J10" t="str">
            <v>**</v>
          </cell>
          <cell r="K10">
            <v>0</v>
          </cell>
        </row>
        <row r="11">
          <cell r="B11">
            <v>28.408333333333335</v>
          </cell>
          <cell r="C11">
            <v>38.6</v>
          </cell>
          <cell r="D11">
            <v>19.600000000000001</v>
          </cell>
          <cell r="E11">
            <v>45.583333333333336</v>
          </cell>
          <cell r="F11">
            <v>85</v>
          </cell>
          <cell r="G11">
            <v>12</v>
          </cell>
          <cell r="H11" t="str">
            <v>**</v>
          </cell>
          <cell r="I11" t="str">
            <v>**</v>
          </cell>
          <cell r="J11" t="str">
            <v>**</v>
          </cell>
          <cell r="K11">
            <v>0</v>
          </cell>
        </row>
        <row r="12">
          <cell r="B12">
            <v>26.358333333333338</v>
          </cell>
          <cell r="C12">
            <v>38.4</v>
          </cell>
          <cell r="D12">
            <v>14.7</v>
          </cell>
          <cell r="E12">
            <v>38.291666666666664</v>
          </cell>
          <cell r="F12">
            <v>80</v>
          </cell>
          <cell r="G12">
            <v>10</v>
          </cell>
          <cell r="H12" t="str">
            <v>**</v>
          </cell>
          <cell r="I12" t="str">
            <v>**</v>
          </cell>
          <cell r="J12" t="str">
            <v>**</v>
          </cell>
          <cell r="K12">
            <v>0</v>
          </cell>
        </row>
        <row r="13">
          <cell r="B13">
            <v>21.204166666666666</v>
          </cell>
          <cell r="C13">
            <v>28.7</v>
          </cell>
          <cell r="D13">
            <v>17.399999999999999</v>
          </cell>
          <cell r="E13">
            <v>70.208333333333329</v>
          </cell>
          <cell r="F13">
            <v>94</v>
          </cell>
          <cell r="G13">
            <v>24</v>
          </cell>
          <cell r="H13" t="str">
            <v>**</v>
          </cell>
          <cell r="I13" t="str">
            <v>**</v>
          </cell>
          <cell r="J13" t="str">
            <v>**</v>
          </cell>
          <cell r="K13">
            <v>4</v>
          </cell>
        </row>
        <row r="14">
          <cell r="B14">
            <v>21.679166666666671</v>
          </cell>
          <cell r="C14">
            <v>31.7</v>
          </cell>
          <cell r="D14">
            <v>16.2</v>
          </cell>
          <cell r="E14">
            <v>76.75</v>
          </cell>
          <cell r="F14">
            <v>98</v>
          </cell>
          <cell r="G14">
            <v>38</v>
          </cell>
          <cell r="H14" t="str">
            <v>**</v>
          </cell>
          <cell r="I14" t="str">
            <v>**</v>
          </cell>
          <cell r="J14" t="str">
            <v>**</v>
          </cell>
          <cell r="K14">
            <v>0.4</v>
          </cell>
        </row>
        <row r="15">
          <cell r="B15">
            <v>24.304166666666664</v>
          </cell>
          <cell r="C15">
            <v>31.4</v>
          </cell>
          <cell r="D15">
            <v>19.600000000000001</v>
          </cell>
          <cell r="E15">
            <v>66.75</v>
          </cell>
          <cell r="F15">
            <v>95</v>
          </cell>
          <cell r="G15">
            <v>26</v>
          </cell>
          <cell r="H15" t="str">
            <v>**</v>
          </cell>
          <cell r="I15" t="str">
            <v>**</v>
          </cell>
          <cell r="J15" t="str">
            <v>**</v>
          </cell>
          <cell r="K15">
            <v>0.2</v>
          </cell>
        </row>
        <row r="16">
          <cell r="B16">
            <v>23.649999999999995</v>
          </cell>
          <cell r="C16">
            <v>33.700000000000003</v>
          </cell>
          <cell r="D16">
            <v>13</v>
          </cell>
          <cell r="E16">
            <v>50.041666666666664</v>
          </cell>
          <cell r="F16">
            <v>90</v>
          </cell>
          <cell r="G16">
            <v>19</v>
          </cell>
          <cell r="H16" t="str">
            <v>**</v>
          </cell>
          <cell r="I16" t="str">
            <v>**</v>
          </cell>
          <cell r="J16" t="str">
            <v>**</v>
          </cell>
          <cell r="K16">
            <v>0</v>
          </cell>
        </row>
        <row r="17">
          <cell r="B17">
            <v>23.875000000000004</v>
          </cell>
          <cell r="C17">
            <v>34.799999999999997</v>
          </cell>
          <cell r="D17">
            <v>13.1</v>
          </cell>
          <cell r="E17">
            <v>49.875</v>
          </cell>
          <cell r="F17">
            <v>90</v>
          </cell>
          <cell r="G17">
            <v>14</v>
          </cell>
          <cell r="H17" t="str">
            <v>**</v>
          </cell>
          <cell r="I17" t="str">
            <v>**</v>
          </cell>
          <cell r="J17" t="str">
            <v>**</v>
          </cell>
          <cell r="K17">
            <v>0</v>
          </cell>
        </row>
        <row r="18">
          <cell r="B18">
            <v>23.387500000000003</v>
          </cell>
          <cell r="C18">
            <v>34.9</v>
          </cell>
          <cell r="D18">
            <v>11.5</v>
          </cell>
          <cell r="E18">
            <v>44.375</v>
          </cell>
          <cell r="F18">
            <v>85</v>
          </cell>
          <cell r="G18">
            <v>14</v>
          </cell>
          <cell r="H18" t="str">
            <v>**</v>
          </cell>
          <cell r="I18" t="str">
            <v>**</v>
          </cell>
          <cell r="J18" t="str">
            <v>**</v>
          </cell>
          <cell r="K18">
            <v>0</v>
          </cell>
        </row>
        <row r="19">
          <cell r="B19">
            <v>24.395833333333332</v>
          </cell>
          <cell r="C19">
            <v>34.6</v>
          </cell>
          <cell r="D19">
            <v>16.2</v>
          </cell>
          <cell r="E19">
            <v>53.75</v>
          </cell>
          <cell r="F19">
            <v>85</v>
          </cell>
          <cell r="G19">
            <v>27</v>
          </cell>
          <cell r="H19" t="str">
            <v>**</v>
          </cell>
          <cell r="I19" t="str">
            <v>**</v>
          </cell>
          <cell r="J19" t="str">
            <v>**</v>
          </cell>
          <cell r="K19">
            <v>0</v>
          </cell>
        </row>
        <row r="20">
          <cell r="B20">
            <v>28.070833333333326</v>
          </cell>
          <cell r="C20">
            <v>36.5</v>
          </cell>
          <cell r="D20">
            <v>20.8</v>
          </cell>
          <cell r="E20">
            <v>45.666666666666664</v>
          </cell>
          <cell r="F20">
            <v>78</v>
          </cell>
          <cell r="G20">
            <v>21</v>
          </cell>
          <cell r="H20" t="str">
            <v>**</v>
          </cell>
          <cell r="I20" t="str">
            <v>**</v>
          </cell>
          <cell r="J20" t="str">
            <v>**</v>
          </cell>
          <cell r="K20">
            <v>0</v>
          </cell>
        </row>
        <row r="21">
          <cell r="B21">
            <v>28.387499999999999</v>
          </cell>
          <cell r="C21">
            <v>36.4</v>
          </cell>
          <cell r="D21">
            <v>19.5</v>
          </cell>
          <cell r="E21">
            <v>36.75</v>
          </cell>
          <cell r="F21">
            <v>67</v>
          </cell>
          <cell r="G21">
            <v>18</v>
          </cell>
          <cell r="H21" t="str">
            <v>**</v>
          </cell>
          <cell r="I21" t="str">
            <v>**</v>
          </cell>
          <cell r="J21" t="str">
            <v>**</v>
          </cell>
          <cell r="K21">
            <v>0</v>
          </cell>
        </row>
        <row r="22">
          <cell r="B22">
            <v>27.554166666666671</v>
          </cell>
          <cell r="C22">
            <v>35.799999999999997</v>
          </cell>
          <cell r="D22">
            <v>19.8</v>
          </cell>
          <cell r="E22">
            <v>35.875</v>
          </cell>
          <cell r="F22">
            <v>62</v>
          </cell>
          <cell r="G22">
            <v>18</v>
          </cell>
          <cell r="H22" t="str">
            <v>**</v>
          </cell>
          <cell r="I22" t="str">
            <v>**</v>
          </cell>
          <cell r="J22" t="str">
            <v>**</v>
          </cell>
          <cell r="K22">
            <v>0</v>
          </cell>
        </row>
        <row r="23">
          <cell r="B23">
            <v>26.25</v>
          </cell>
          <cell r="C23">
            <v>35.4</v>
          </cell>
          <cell r="D23">
            <v>17.100000000000001</v>
          </cell>
          <cell r="E23">
            <v>42.916666666666664</v>
          </cell>
          <cell r="F23">
            <v>79</v>
          </cell>
          <cell r="G23">
            <v>18</v>
          </cell>
          <cell r="H23" t="str">
            <v>**</v>
          </cell>
          <cell r="I23" t="str">
            <v>**</v>
          </cell>
          <cell r="J23" t="str">
            <v>**</v>
          </cell>
          <cell r="K23">
            <v>0</v>
          </cell>
        </row>
        <row r="24">
          <cell r="B24">
            <v>27.920833333333334</v>
          </cell>
          <cell r="C24">
            <v>36.6</v>
          </cell>
          <cell r="D24">
            <v>17.600000000000001</v>
          </cell>
          <cell r="E24">
            <v>35.875</v>
          </cell>
          <cell r="F24">
            <v>75</v>
          </cell>
          <cell r="G24">
            <v>15</v>
          </cell>
          <cell r="H24" t="str">
            <v>**</v>
          </cell>
          <cell r="I24" t="str">
            <v>**</v>
          </cell>
          <cell r="J24" t="str">
            <v>**</v>
          </cell>
          <cell r="K24">
            <v>0</v>
          </cell>
        </row>
        <row r="25">
          <cell r="B25">
            <v>26.608333333333331</v>
          </cell>
          <cell r="C25">
            <v>34.200000000000003</v>
          </cell>
          <cell r="D25">
            <v>19</v>
          </cell>
          <cell r="E25">
            <v>52.208333333333336</v>
          </cell>
          <cell r="F25">
            <v>84</v>
          </cell>
          <cell r="G25">
            <v>27</v>
          </cell>
          <cell r="H25" t="str">
            <v>**</v>
          </cell>
          <cell r="I25" t="str">
            <v>**</v>
          </cell>
          <cell r="J25" t="str">
            <v>**</v>
          </cell>
          <cell r="K25">
            <v>0</v>
          </cell>
        </row>
        <row r="26">
          <cell r="B26">
            <v>27.562499999999996</v>
          </cell>
          <cell r="C26">
            <v>39.1</v>
          </cell>
          <cell r="D26">
            <v>17.399999999999999</v>
          </cell>
          <cell r="E26">
            <v>50.333333333333336</v>
          </cell>
          <cell r="F26">
            <v>91</v>
          </cell>
          <cell r="G26">
            <v>14</v>
          </cell>
          <cell r="H26" t="str">
            <v>**</v>
          </cell>
          <cell r="I26" t="str">
            <v>**</v>
          </cell>
          <cell r="J26" t="str">
            <v>**</v>
          </cell>
          <cell r="K26">
            <v>0</v>
          </cell>
        </row>
        <row r="27">
          <cell r="B27">
            <v>25.262499999999992</v>
          </cell>
          <cell r="C27">
            <v>37.4</v>
          </cell>
          <cell r="D27">
            <v>19.8</v>
          </cell>
          <cell r="E27">
            <v>51.833333333333336</v>
          </cell>
          <cell r="F27">
            <v>85</v>
          </cell>
          <cell r="G27">
            <v>16</v>
          </cell>
          <cell r="H27" t="str">
            <v>**</v>
          </cell>
          <cell r="I27" t="str">
            <v>**</v>
          </cell>
          <cell r="J27" t="str">
            <v>**</v>
          </cell>
          <cell r="K27">
            <v>0.2</v>
          </cell>
        </row>
        <row r="28">
          <cell r="B28">
            <v>21.866666666666664</v>
          </cell>
          <cell r="C28">
            <v>25.7</v>
          </cell>
          <cell r="D28">
            <v>19.100000000000001</v>
          </cell>
          <cell r="E28">
            <v>75</v>
          </cell>
          <cell r="F28">
            <v>95</v>
          </cell>
          <cell r="G28">
            <v>48</v>
          </cell>
          <cell r="H28" t="str">
            <v>**</v>
          </cell>
          <cell r="I28" t="str">
            <v>**</v>
          </cell>
          <cell r="J28" t="str">
            <v>**</v>
          </cell>
          <cell r="K28">
            <v>1.2</v>
          </cell>
        </row>
        <row r="29">
          <cell r="B29">
            <v>21.533333333333335</v>
          </cell>
          <cell r="C29">
            <v>31.1</v>
          </cell>
          <cell r="D29">
            <v>14.1</v>
          </cell>
          <cell r="E29">
            <v>59.916666666666664</v>
          </cell>
          <cell r="F29">
            <v>95</v>
          </cell>
          <cell r="G29">
            <v>23</v>
          </cell>
          <cell r="H29" t="str">
            <v>**</v>
          </cell>
          <cell r="I29" t="str">
            <v>**</v>
          </cell>
          <cell r="J29" t="str">
            <v>**</v>
          </cell>
          <cell r="K29">
            <v>0</v>
          </cell>
        </row>
        <row r="30">
          <cell r="B30">
            <v>22.770833333333329</v>
          </cell>
          <cell r="C30">
            <v>34.1</v>
          </cell>
          <cell r="D30">
            <v>13.9</v>
          </cell>
          <cell r="E30">
            <v>52.291666666666664</v>
          </cell>
          <cell r="F30">
            <v>86</v>
          </cell>
          <cell r="G30">
            <v>26</v>
          </cell>
          <cell r="H30" t="str">
            <v>**</v>
          </cell>
          <cell r="I30" t="str">
            <v>**</v>
          </cell>
          <cell r="J30" t="str">
            <v>**</v>
          </cell>
          <cell r="K30">
            <v>0</v>
          </cell>
        </row>
        <row r="31">
          <cell r="B31">
            <v>26.112499999999997</v>
          </cell>
          <cell r="C31">
            <v>36.5</v>
          </cell>
          <cell r="D31">
            <v>15.7</v>
          </cell>
          <cell r="E31">
            <v>49.166666666666664</v>
          </cell>
          <cell r="F31">
            <v>88</v>
          </cell>
          <cell r="G31">
            <v>19</v>
          </cell>
          <cell r="H31" t="str">
            <v>**</v>
          </cell>
          <cell r="I31" t="str">
            <v>**</v>
          </cell>
          <cell r="J31" t="str">
            <v>**</v>
          </cell>
          <cell r="K31">
            <v>0</v>
          </cell>
        </row>
        <row r="32">
          <cell r="B32">
            <v>27.3125</v>
          </cell>
          <cell r="C32">
            <v>38.4</v>
          </cell>
          <cell r="D32">
            <v>16.7</v>
          </cell>
          <cell r="E32">
            <v>45.083333333333336</v>
          </cell>
          <cell r="F32">
            <v>86</v>
          </cell>
          <cell r="G32">
            <v>16</v>
          </cell>
          <cell r="H32" t="str">
            <v>**</v>
          </cell>
          <cell r="I32" t="str">
            <v>**</v>
          </cell>
          <cell r="J32" t="str">
            <v>**</v>
          </cell>
          <cell r="K32">
            <v>0</v>
          </cell>
        </row>
        <row r="33">
          <cell r="B33">
            <v>29.004166666666666</v>
          </cell>
          <cell r="C33">
            <v>39.700000000000003</v>
          </cell>
          <cell r="D33">
            <v>19.100000000000001</v>
          </cell>
          <cell r="E33">
            <v>39.166666666666664</v>
          </cell>
          <cell r="F33">
            <v>75</v>
          </cell>
          <cell r="G33">
            <v>14</v>
          </cell>
          <cell r="H33" t="str">
            <v>**</v>
          </cell>
          <cell r="I33" t="str">
            <v>**</v>
          </cell>
          <cell r="J33" t="str">
            <v>**</v>
          </cell>
          <cell r="K33">
            <v>0</v>
          </cell>
        </row>
        <row r="34">
          <cell r="B34">
            <v>30.133333333333329</v>
          </cell>
          <cell r="C34">
            <v>40.200000000000003</v>
          </cell>
          <cell r="D34">
            <v>19.2</v>
          </cell>
          <cell r="E34">
            <v>34.541666666666664</v>
          </cell>
          <cell r="F34">
            <v>76</v>
          </cell>
          <cell r="G34">
            <v>13</v>
          </cell>
          <cell r="H34" t="str">
            <v>**</v>
          </cell>
          <cell r="I34" t="str">
            <v>**</v>
          </cell>
          <cell r="J34" t="str">
            <v>**</v>
          </cell>
          <cell r="K34">
            <v>0</v>
          </cell>
        </row>
        <row r="35">
          <cell r="I35" t="str">
            <v>**</v>
          </cell>
        </row>
      </sheetData>
      <sheetData sheetId="9">
        <row r="5">
          <cell r="B5">
            <v>28.262499999999992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23.575000000000003</v>
          </cell>
          <cell r="C10">
            <v>31.1</v>
          </cell>
          <cell r="D10">
            <v>17.8</v>
          </cell>
          <cell r="E10">
            <v>70.333333333333329</v>
          </cell>
          <cell r="F10">
            <v>92</v>
          </cell>
          <cell r="G10">
            <v>39</v>
          </cell>
          <cell r="H10">
            <v>12.96</v>
          </cell>
          <cell r="I10" t="str">
            <v>S</v>
          </cell>
          <cell r="J10">
            <v>24.12</v>
          </cell>
          <cell r="K10">
            <v>0</v>
          </cell>
        </row>
        <row r="11">
          <cell r="B11">
            <v>23.658333333333331</v>
          </cell>
          <cell r="C11">
            <v>33.200000000000003</v>
          </cell>
          <cell r="D11">
            <v>16.899999999999999</v>
          </cell>
          <cell r="E11">
            <v>70.958333333333329</v>
          </cell>
          <cell r="F11">
            <v>97</v>
          </cell>
          <cell r="G11">
            <v>34</v>
          </cell>
          <cell r="H11">
            <v>16.2</v>
          </cell>
          <cell r="I11" t="str">
            <v>S</v>
          </cell>
          <cell r="J11">
            <v>26.28</v>
          </cell>
          <cell r="K11">
            <v>0</v>
          </cell>
        </row>
        <row r="12">
          <cell r="B12">
            <v>23.691666666666674</v>
          </cell>
          <cell r="C12">
            <v>29.4</v>
          </cell>
          <cell r="D12">
            <v>18</v>
          </cell>
          <cell r="E12">
            <v>66.791666666666671</v>
          </cell>
          <cell r="F12">
            <v>95</v>
          </cell>
          <cell r="G12">
            <v>39</v>
          </cell>
          <cell r="H12">
            <v>14.76</v>
          </cell>
          <cell r="I12" t="str">
            <v>SO</v>
          </cell>
          <cell r="J12">
            <v>52.2</v>
          </cell>
          <cell r="K12">
            <v>5.6000000000000005</v>
          </cell>
        </row>
        <row r="13">
          <cell r="B13">
            <v>16.366666666666667</v>
          </cell>
          <cell r="C13">
            <v>20.3</v>
          </cell>
          <cell r="D13">
            <v>14.6</v>
          </cell>
          <cell r="E13">
            <v>89.791666666666671</v>
          </cell>
          <cell r="F13">
            <v>98</v>
          </cell>
          <cell r="G13">
            <v>60</v>
          </cell>
          <cell r="H13">
            <v>18.36</v>
          </cell>
          <cell r="I13" t="str">
            <v>SO</v>
          </cell>
          <cell r="J13">
            <v>40.32</v>
          </cell>
          <cell r="K13">
            <v>24.999999999999996</v>
          </cell>
        </row>
        <row r="14">
          <cell r="B14">
            <v>16.391666666666662</v>
          </cell>
          <cell r="C14">
            <v>24</v>
          </cell>
          <cell r="D14">
            <v>9.3000000000000007</v>
          </cell>
          <cell r="E14">
            <v>86.625</v>
          </cell>
          <cell r="F14">
            <v>99</v>
          </cell>
          <cell r="G14">
            <v>60</v>
          </cell>
          <cell r="H14">
            <v>10.44</v>
          </cell>
          <cell r="I14" t="str">
            <v>NE</v>
          </cell>
          <cell r="J14">
            <v>26.64</v>
          </cell>
          <cell r="K14">
            <v>1</v>
          </cell>
        </row>
        <row r="15">
          <cell r="B15">
            <v>20.995833333333334</v>
          </cell>
          <cell r="C15">
            <v>28</v>
          </cell>
          <cell r="D15">
            <v>14.9</v>
          </cell>
          <cell r="E15">
            <v>61.875</v>
          </cell>
          <cell r="F15">
            <v>91</v>
          </cell>
          <cell r="G15">
            <v>17</v>
          </cell>
          <cell r="H15">
            <v>18.720000000000002</v>
          </cell>
          <cell r="I15" t="str">
            <v>S</v>
          </cell>
          <cell r="J15">
            <v>39.6</v>
          </cell>
          <cell r="K15">
            <v>0</v>
          </cell>
        </row>
        <row r="16">
          <cell r="B16">
            <v>20.587499999999995</v>
          </cell>
          <cell r="C16">
            <v>30.2</v>
          </cell>
          <cell r="D16">
            <v>11.9</v>
          </cell>
          <cell r="E16">
            <v>49.75</v>
          </cell>
          <cell r="F16">
            <v>85</v>
          </cell>
          <cell r="G16">
            <v>19</v>
          </cell>
          <cell r="H16">
            <v>12.24</v>
          </cell>
          <cell r="I16" t="str">
            <v>S</v>
          </cell>
          <cell r="J16">
            <v>29.52</v>
          </cell>
          <cell r="K16">
            <v>0</v>
          </cell>
        </row>
        <row r="17">
          <cell r="B17">
            <v>24.179166666666664</v>
          </cell>
          <cell r="C17">
            <v>31.1</v>
          </cell>
          <cell r="D17">
            <v>16.3</v>
          </cell>
          <cell r="E17">
            <v>43.25</v>
          </cell>
          <cell r="F17">
            <v>69</v>
          </cell>
          <cell r="G17">
            <v>21</v>
          </cell>
          <cell r="H17">
            <v>11.879999999999999</v>
          </cell>
          <cell r="I17" t="str">
            <v>SE</v>
          </cell>
          <cell r="J17">
            <v>25.2</v>
          </cell>
          <cell r="K17">
            <v>0</v>
          </cell>
        </row>
        <row r="18">
          <cell r="B18">
            <v>23.541666666666668</v>
          </cell>
          <cell r="C18">
            <v>30.8</v>
          </cell>
          <cell r="D18">
            <v>14.7</v>
          </cell>
          <cell r="E18">
            <v>44.833333333333336</v>
          </cell>
          <cell r="F18">
            <v>79</v>
          </cell>
          <cell r="G18">
            <v>23</v>
          </cell>
          <cell r="H18">
            <v>15.120000000000001</v>
          </cell>
          <cell r="I18" t="str">
            <v>L</v>
          </cell>
          <cell r="J18">
            <v>32.04</v>
          </cell>
          <cell r="K18">
            <v>0</v>
          </cell>
        </row>
        <row r="19">
          <cell r="B19">
            <v>21.945833333333336</v>
          </cell>
          <cell r="C19">
            <v>29.5</v>
          </cell>
          <cell r="D19">
            <v>14.5</v>
          </cell>
          <cell r="E19">
            <v>60.291666666666664</v>
          </cell>
          <cell r="F19">
            <v>88</v>
          </cell>
          <cell r="G19">
            <v>40</v>
          </cell>
          <cell r="H19">
            <v>23.400000000000002</v>
          </cell>
          <cell r="I19" t="str">
            <v>L</v>
          </cell>
          <cell r="J19">
            <v>44.28</v>
          </cell>
          <cell r="K19">
            <v>0</v>
          </cell>
        </row>
        <row r="20">
          <cell r="B20">
            <v>25.424999999999997</v>
          </cell>
          <cell r="C20">
            <v>32.799999999999997</v>
          </cell>
          <cell r="D20">
            <v>19.3</v>
          </cell>
          <cell r="E20">
            <v>56.333333333333336</v>
          </cell>
          <cell r="F20">
            <v>80</v>
          </cell>
          <cell r="G20">
            <v>32</v>
          </cell>
          <cell r="H20">
            <v>24.840000000000003</v>
          </cell>
          <cell r="I20" t="str">
            <v>NE</v>
          </cell>
          <cell r="J20">
            <v>48.6</v>
          </cell>
          <cell r="K20">
            <v>0</v>
          </cell>
        </row>
        <row r="21">
          <cell r="B21">
            <v>26.295833333333331</v>
          </cell>
          <cell r="C21">
            <v>33.799999999999997</v>
          </cell>
          <cell r="D21">
            <v>19.7</v>
          </cell>
          <cell r="E21">
            <v>47.791666666666664</v>
          </cell>
          <cell r="F21">
            <v>68</v>
          </cell>
          <cell r="G21">
            <v>26</v>
          </cell>
          <cell r="H21">
            <v>21.240000000000002</v>
          </cell>
          <cell r="I21" t="str">
            <v>NE</v>
          </cell>
          <cell r="J21">
            <v>41.76</v>
          </cell>
          <cell r="K21">
            <v>0</v>
          </cell>
        </row>
        <row r="22">
          <cell r="B22">
            <v>22.437500000000004</v>
          </cell>
          <cell r="C22">
            <v>27.8</v>
          </cell>
          <cell r="D22">
            <v>18.8</v>
          </cell>
          <cell r="E22">
            <v>67.166666666666671</v>
          </cell>
          <cell r="F22">
            <v>89</v>
          </cell>
          <cell r="G22">
            <v>41</v>
          </cell>
          <cell r="H22">
            <v>18.36</v>
          </cell>
          <cell r="I22" t="str">
            <v>SE</v>
          </cell>
          <cell r="J22">
            <v>42.84</v>
          </cell>
          <cell r="K22">
            <v>0</v>
          </cell>
        </row>
        <row r="23">
          <cell r="B23">
            <v>24.495833333333334</v>
          </cell>
          <cell r="C23">
            <v>32.1</v>
          </cell>
          <cell r="D23">
            <v>18.3</v>
          </cell>
          <cell r="E23">
            <v>53.541666666666664</v>
          </cell>
          <cell r="F23">
            <v>83</v>
          </cell>
          <cell r="G23">
            <v>27</v>
          </cell>
          <cell r="H23">
            <v>16.920000000000002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22.383333333333329</v>
          </cell>
          <cell r="C24">
            <v>28.1</v>
          </cell>
          <cell r="D24">
            <v>18.7</v>
          </cell>
          <cell r="E24">
            <v>73.75</v>
          </cell>
          <cell r="F24">
            <v>93</v>
          </cell>
          <cell r="G24">
            <v>37</v>
          </cell>
          <cell r="H24">
            <v>19.079999999999998</v>
          </cell>
          <cell r="I24" t="str">
            <v>S</v>
          </cell>
          <cell r="J24">
            <v>38.519999999999996</v>
          </cell>
          <cell r="K24">
            <v>0</v>
          </cell>
        </row>
        <row r="25">
          <cell r="B25">
            <v>20.679166666666667</v>
          </cell>
          <cell r="C25">
            <v>28.7</v>
          </cell>
          <cell r="D25">
            <v>14</v>
          </cell>
          <cell r="E25">
            <v>62.291666666666664</v>
          </cell>
          <cell r="F25">
            <v>92</v>
          </cell>
          <cell r="G25">
            <v>21</v>
          </cell>
          <cell r="H25">
            <v>14.4</v>
          </cell>
          <cell r="I25" t="str">
            <v>S</v>
          </cell>
          <cell r="J25">
            <v>37.440000000000005</v>
          </cell>
          <cell r="K25">
            <v>0</v>
          </cell>
        </row>
        <row r="26">
          <cell r="B26">
            <v>24.154166666666665</v>
          </cell>
          <cell r="C26">
            <v>32.799999999999997</v>
          </cell>
          <cell r="D26">
            <v>15.5</v>
          </cell>
          <cell r="E26">
            <v>37.541666666666664</v>
          </cell>
          <cell r="F26">
            <v>54</v>
          </cell>
          <cell r="G26">
            <v>29</v>
          </cell>
          <cell r="H26">
            <v>13.68</v>
          </cell>
          <cell r="I26" t="str">
            <v>SE</v>
          </cell>
          <cell r="J26">
            <v>29.52</v>
          </cell>
          <cell r="K26">
            <v>0</v>
          </cell>
        </row>
        <row r="27">
          <cell r="B27">
            <v>21.541666666666671</v>
          </cell>
          <cell r="C27">
            <v>29</v>
          </cell>
          <cell r="D27">
            <v>17.7</v>
          </cell>
          <cell r="E27">
            <v>76.791666666666671</v>
          </cell>
          <cell r="F27">
            <v>97</v>
          </cell>
          <cell r="G27">
            <v>43</v>
          </cell>
          <cell r="H27">
            <v>23.040000000000003</v>
          </cell>
          <cell r="I27" t="str">
            <v>NE</v>
          </cell>
          <cell r="J27">
            <v>60.839999999999996</v>
          </cell>
          <cell r="K27">
            <v>24</v>
          </cell>
        </row>
        <row r="28">
          <cell r="B28">
            <v>19.175000000000001</v>
          </cell>
          <cell r="C28">
            <v>25</v>
          </cell>
          <cell r="D28">
            <v>15.4</v>
          </cell>
          <cell r="E28">
            <v>76.625</v>
          </cell>
          <cell r="F28">
            <v>98</v>
          </cell>
          <cell r="G28">
            <v>37</v>
          </cell>
          <cell r="H28">
            <v>14.76</v>
          </cell>
          <cell r="I28" t="str">
            <v>S</v>
          </cell>
          <cell r="J28">
            <v>28.8</v>
          </cell>
          <cell r="K28">
            <v>0.2</v>
          </cell>
        </row>
        <row r="29">
          <cell r="B29">
            <v>20.308333333333334</v>
          </cell>
          <cell r="C29">
            <v>26.4</v>
          </cell>
          <cell r="D29">
            <v>14.7</v>
          </cell>
          <cell r="E29">
            <v>59.166666666666664</v>
          </cell>
          <cell r="F29">
            <v>84</v>
          </cell>
          <cell r="G29">
            <v>38</v>
          </cell>
          <cell r="H29">
            <v>19.079999999999998</v>
          </cell>
          <cell r="I29" t="str">
            <v>L</v>
          </cell>
          <cell r="J29">
            <v>41.4</v>
          </cell>
          <cell r="K29">
            <v>0</v>
          </cell>
        </row>
        <row r="30">
          <cell r="B30">
            <v>21.116666666666664</v>
          </cell>
          <cell r="C30">
            <v>29.2</v>
          </cell>
          <cell r="D30">
            <v>13.6</v>
          </cell>
          <cell r="E30">
            <v>56.75</v>
          </cell>
          <cell r="F30">
            <v>87</v>
          </cell>
          <cell r="G30">
            <v>28</v>
          </cell>
          <cell r="H30">
            <v>17.28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23.5</v>
          </cell>
          <cell r="C31">
            <v>32.299999999999997</v>
          </cell>
          <cell r="D31">
            <v>13.8</v>
          </cell>
          <cell r="E31">
            <v>51.458333333333336</v>
          </cell>
          <cell r="F31">
            <v>82</v>
          </cell>
          <cell r="G31">
            <v>26</v>
          </cell>
          <cell r="H31">
            <v>12.6</v>
          </cell>
          <cell r="I31" t="str">
            <v>SE</v>
          </cell>
          <cell r="J31">
            <v>21.96</v>
          </cell>
          <cell r="K31">
            <v>0</v>
          </cell>
        </row>
        <row r="32">
          <cell r="B32">
            <v>26.695833333333336</v>
          </cell>
          <cell r="C32">
            <v>34.200000000000003</v>
          </cell>
          <cell r="D32">
            <v>20.3</v>
          </cell>
          <cell r="E32">
            <v>42.5</v>
          </cell>
          <cell r="F32">
            <v>58</v>
          </cell>
          <cell r="G32">
            <v>26</v>
          </cell>
          <cell r="H32">
            <v>16.559999999999999</v>
          </cell>
          <cell r="I32" t="str">
            <v>SE</v>
          </cell>
          <cell r="J32">
            <v>34.92</v>
          </cell>
          <cell r="K32">
            <v>0</v>
          </cell>
        </row>
        <row r="33">
          <cell r="B33">
            <v>28.079166666666666</v>
          </cell>
          <cell r="C33">
            <v>35.5</v>
          </cell>
          <cell r="D33">
            <v>21.6</v>
          </cell>
          <cell r="E33">
            <v>37.875</v>
          </cell>
          <cell r="F33">
            <v>52</v>
          </cell>
          <cell r="G33">
            <v>23</v>
          </cell>
          <cell r="H33">
            <v>20.16</v>
          </cell>
          <cell r="I33" t="str">
            <v>NE</v>
          </cell>
          <cell r="J33">
            <v>42.480000000000004</v>
          </cell>
          <cell r="K33">
            <v>0</v>
          </cell>
        </row>
        <row r="34">
          <cell r="B34">
            <v>28.995833333333337</v>
          </cell>
          <cell r="C34">
            <v>36.9</v>
          </cell>
          <cell r="D34">
            <v>20.100000000000001</v>
          </cell>
          <cell r="E34">
            <v>39</v>
          </cell>
          <cell r="F34">
            <v>68</v>
          </cell>
          <cell r="G34">
            <v>21</v>
          </cell>
          <cell r="H34">
            <v>11.16</v>
          </cell>
          <cell r="I34" t="str">
            <v>N</v>
          </cell>
          <cell r="J34">
            <v>29.16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15.341666666666667</v>
          </cell>
          <cell r="C5">
            <v>24.9</v>
          </cell>
          <cell r="D5">
            <v>7.7</v>
          </cell>
          <cell r="E5">
            <v>46.875</v>
          </cell>
          <cell r="F5">
            <v>69</v>
          </cell>
          <cell r="G5">
            <v>19</v>
          </cell>
          <cell r="H5">
            <v>16.2</v>
          </cell>
          <cell r="I5" t="str">
            <v>S</v>
          </cell>
          <cell r="J5">
            <v>25.92</v>
          </cell>
          <cell r="K5">
            <v>0</v>
          </cell>
        </row>
        <row r="6">
          <cell r="B6">
            <v>16.75</v>
          </cell>
          <cell r="C6">
            <v>26.6</v>
          </cell>
          <cell r="D6">
            <v>8.8000000000000007</v>
          </cell>
          <cell r="E6">
            <v>52.458333333333336</v>
          </cell>
          <cell r="F6">
            <v>81</v>
          </cell>
          <cell r="G6">
            <v>23</v>
          </cell>
          <cell r="H6">
            <v>22.32</v>
          </cell>
          <cell r="I6" t="str">
            <v>NE</v>
          </cell>
          <cell r="J6">
            <v>36.72</v>
          </cell>
          <cell r="K6">
            <v>0</v>
          </cell>
        </row>
        <row r="7">
          <cell r="B7">
            <v>18.341666666666665</v>
          </cell>
          <cell r="C7">
            <v>27.9</v>
          </cell>
          <cell r="D7">
            <v>10.7</v>
          </cell>
          <cell r="E7">
            <v>54.583333333333336</v>
          </cell>
          <cell r="F7">
            <v>77</v>
          </cell>
          <cell r="G7">
            <v>30</v>
          </cell>
          <cell r="H7">
            <v>25.56</v>
          </cell>
          <cell r="I7" t="str">
            <v>NE</v>
          </cell>
          <cell r="J7">
            <v>42.84</v>
          </cell>
          <cell r="K7">
            <v>0</v>
          </cell>
        </row>
        <row r="8">
          <cell r="B8">
            <v>24.099999999999998</v>
          </cell>
          <cell r="C8">
            <v>34.5</v>
          </cell>
          <cell r="D8">
            <v>15.9</v>
          </cell>
          <cell r="E8">
            <v>44</v>
          </cell>
          <cell r="F8">
            <v>64</v>
          </cell>
          <cell r="G8">
            <v>22</v>
          </cell>
          <cell r="H8">
            <v>23.759999999999998</v>
          </cell>
          <cell r="I8" t="str">
            <v>NE</v>
          </cell>
          <cell r="J8">
            <v>43.2</v>
          </cell>
          <cell r="K8">
            <v>0</v>
          </cell>
        </row>
        <row r="9">
          <cell r="B9">
            <v>24.899999999999995</v>
          </cell>
          <cell r="C9">
            <v>32.9</v>
          </cell>
          <cell r="D9">
            <v>20.399999999999999</v>
          </cell>
          <cell r="E9">
            <v>49.208333333333336</v>
          </cell>
          <cell r="F9">
            <v>91</v>
          </cell>
          <cell r="G9">
            <v>28</v>
          </cell>
          <cell r="H9">
            <v>14.76</v>
          </cell>
          <cell r="I9" t="str">
            <v>NE</v>
          </cell>
          <cell r="J9">
            <v>64.8</v>
          </cell>
          <cell r="K9">
            <v>8.1999999999999993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20.820833333333333</v>
          </cell>
          <cell r="C10">
            <v>25</v>
          </cell>
          <cell r="D10">
            <v>17.8</v>
          </cell>
          <cell r="E10">
            <v>87.125</v>
          </cell>
          <cell r="F10">
            <v>95</v>
          </cell>
          <cell r="G10">
            <v>73</v>
          </cell>
          <cell r="H10">
            <v>15.120000000000001</v>
          </cell>
          <cell r="I10" t="str">
            <v>SO</v>
          </cell>
          <cell r="J10">
            <v>25.2</v>
          </cell>
          <cell r="K10">
            <v>0.2</v>
          </cell>
        </row>
        <row r="11">
          <cell r="B11">
            <v>21.883333333333336</v>
          </cell>
          <cell r="C11">
            <v>29.9</v>
          </cell>
          <cell r="D11">
            <v>17.600000000000001</v>
          </cell>
          <cell r="E11">
            <v>81.791666666666671</v>
          </cell>
          <cell r="F11">
            <v>97</v>
          </cell>
          <cell r="G11">
            <v>46</v>
          </cell>
          <cell r="H11">
            <v>16.2</v>
          </cell>
          <cell r="I11" t="str">
            <v>S</v>
          </cell>
          <cell r="J11">
            <v>34.200000000000003</v>
          </cell>
          <cell r="K11">
            <v>6.8</v>
          </cell>
        </row>
        <row r="12">
          <cell r="B12">
            <v>19.924999999999997</v>
          </cell>
          <cell r="C12">
            <v>22</v>
          </cell>
          <cell r="D12">
            <v>18.100000000000001</v>
          </cell>
          <cell r="E12">
            <v>88.458333333333329</v>
          </cell>
          <cell r="F12">
            <v>95</v>
          </cell>
          <cell r="G12">
            <v>75</v>
          </cell>
          <cell r="H12">
            <v>17.28</v>
          </cell>
          <cell r="I12" t="str">
            <v>S</v>
          </cell>
          <cell r="J12">
            <v>31.680000000000003</v>
          </cell>
          <cell r="K12">
            <v>8.4</v>
          </cell>
        </row>
        <row r="13">
          <cell r="B13">
            <v>17.395833333333329</v>
          </cell>
          <cell r="C13">
            <v>21.1</v>
          </cell>
          <cell r="D13">
            <v>15.6</v>
          </cell>
          <cell r="E13">
            <v>87.083333333333329</v>
          </cell>
          <cell r="F13">
            <v>96</v>
          </cell>
          <cell r="G13">
            <v>63</v>
          </cell>
          <cell r="H13">
            <v>17.28</v>
          </cell>
          <cell r="I13" t="str">
            <v>SO</v>
          </cell>
          <cell r="J13">
            <v>35.64</v>
          </cell>
          <cell r="K13">
            <v>8.7999999999999989</v>
          </cell>
        </row>
        <row r="14">
          <cell r="B14">
            <v>16.266666666666666</v>
          </cell>
          <cell r="C14">
            <v>24</v>
          </cell>
          <cell r="D14">
            <v>10.7</v>
          </cell>
          <cell r="E14">
            <v>86.666666666666671</v>
          </cell>
          <cell r="F14">
            <v>98</v>
          </cell>
          <cell r="G14">
            <v>58</v>
          </cell>
          <cell r="H14">
            <v>12.24</v>
          </cell>
          <cell r="I14" t="str">
            <v>L</v>
          </cell>
          <cell r="J14">
            <v>27.720000000000002</v>
          </cell>
          <cell r="K14">
            <v>0.2</v>
          </cell>
        </row>
        <row r="15">
          <cell r="B15">
            <v>20.183333333333334</v>
          </cell>
          <cell r="C15">
            <v>28.2</v>
          </cell>
          <cell r="D15">
            <v>13.4</v>
          </cell>
          <cell r="E15">
            <v>62.458333333333336</v>
          </cell>
          <cell r="F15">
            <v>91</v>
          </cell>
          <cell r="G15">
            <v>27</v>
          </cell>
          <cell r="H15">
            <v>23.759999999999998</v>
          </cell>
          <cell r="I15" t="str">
            <v>S</v>
          </cell>
          <cell r="J15">
            <v>36</v>
          </cell>
          <cell r="K15">
            <v>0.2</v>
          </cell>
        </row>
        <row r="16">
          <cell r="B16">
            <v>20.100000000000005</v>
          </cell>
          <cell r="C16">
            <v>29.7</v>
          </cell>
          <cell r="D16">
            <v>11.7</v>
          </cell>
          <cell r="E16">
            <v>59</v>
          </cell>
          <cell r="F16">
            <v>88</v>
          </cell>
          <cell r="G16">
            <v>28</v>
          </cell>
          <cell r="H16">
            <v>15.840000000000002</v>
          </cell>
          <cell r="I16" t="str">
            <v>S</v>
          </cell>
          <cell r="J16">
            <v>25.92</v>
          </cell>
          <cell r="K16">
            <v>0</v>
          </cell>
        </row>
        <row r="17">
          <cell r="B17">
            <v>22.100000000000005</v>
          </cell>
          <cell r="C17">
            <v>31.2</v>
          </cell>
          <cell r="D17">
            <v>14.4</v>
          </cell>
          <cell r="E17">
            <v>52.5</v>
          </cell>
          <cell r="F17">
            <v>80</v>
          </cell>
          <cell r="G17">
            <v>28</v>
          </cell>
          <cell r="H17">
            <v>11.879999999999999</v>
          </cell>
          <cell r="I17" t="str">
            <v>SE</v>
          </cell>
          <cell r="J17">
            <v>21.6</v>
          </cell>
          <cell r="K17">
            <v>0</v>
          </cell>
        </row>
        <row r="18">
          <cell r="B18">
            <v>21.220833333333331</v>
          </cell>
          <cell r="C18">
            <v>29.3</v>
          </cell>
          <cell r="D18">
            <v>12.8</v>
          </cell>
          <cell r="E18">
            <v>58.875</v>
          </cell>
          <cell r="F18">
            <v>92</v>
          </cell>
          <cell r="G18">
            <v>33</v>
          </cell>
          <cell r="H18">
            <v>22.68</v>
          </cell>
          <cell r="I18" t="str">
            <v>SE</v>
          </cell>
          <cell r="J18">
            <v>33.840000000000003</v>
          </cell>
          <cell r="K18">
            <v>0</v>
          </cell>
        </row>
        <row r="19">
          <cell r="B19">
            <v>20.983333333333331</v>
          </cell>
          <cell r="C19">
            <v>29.9</v>
          </cell>
          <cell r="D19">
            <v>13.5</v>
          </cell>
          <cell r="E19">
            <v>64.958333333333329</v>
          </cell>
          <cell r="F19">
            <v>90</v>
          </cell>
          <cell r="G19">
            <v>40</v>
          </cell>
          <cell r="H19">
            <v>28.08</v>
          </cell>
          <cell r="I19" t="str">
            <v>L</v>
          </cell>
          <cell r="J19">
            <v>40.680000000000007</v>
          </cell>
          <cell r="K19">
            <v>0</v>
          </cell>
        </row>
        <row r="20">
          <cell r="B20">
            <v>23.329166666666666</v>
          </cell>
          <cell r="C20">
            <v>30</v>
          </cell>
          <cell r="D20">
            <v>17.3</v>
          </cell>
          <cell r="E20">
            <v>65.25</v>
          </cell>
          <cell r="F20">
            <v>85</v>
          </cell>
          <cell r="G20">
            <v>44</v>
          </cell>
          <cell r="H20">
            <v>27.720000000000002</v>
          </cell>
          <cell r="I20" t="str">
            <v>NE</v>
          </cell>
          <cell r="J20">
            <v>45.36</v>
          </cell>
          <cell r="K20">
            <v>0</v>
          </cell>
        </row>
        <row r="21">
          <cell r="B21">
            <v>24.441666666666663</v>
          </cell>
          <cell r="C21">
            <v>30.4</v>
          </cell>
          <cell r="D21">
            <v>18.899999999999999</v>
          </cell>
          <cell r="E21">
            <v>57.5</v>
          </cell>
          <cell r="F21">
            <v>77</v>
          </cell>
          <cell r="G21">
            <v>38</v>
          </cell>
          <cell r="H21">
            <v>28.44</v>
          </cell>
          <cell r="I21" t="str">
            <v>NE</v>
          </cell>
          <cell r="J21">
            <v>51.84</v>
          </cell>
          <cell r="K21">
            <v>0</v>
          </cell>
        </row>
        <row r="22">
          <cell r="B22">
            <v>21.75</v>
          </cell>
          <cell r="C22">
            <v>27.1</v>
          </cell>
          <cell r="D22">
            <v>18.5</v>
          </cell>
          <cell r="E22">
            <v>73.125</v>
          </cell>
          <cell r="F22">
            <v>94</v>
          </cell>
          <cell r="G22">
            <v>47</v>
          </cell>
          <cell r="H22">
            <v>22.68</v>
          </cell>
          <cell r="I22" t="str">
            <v>L</v>
          </cell>
          <cell r="J22">
            <v>52.92</v>
          </cell>
          <cell r="K22">
            <v>0.2</v>
          </cell>
        </row>
        <row r="23">
          <cell r="B23">
            <v>23.070833333333336</v>
          </cell>
          <cell r="C23">
            <v>31</v>
          </cell>
          <cell r="D23">
            <v>17.899999999999999</v>
          </cell>
          <cell r="E23">
            <v>64.25</v>
          </cell>
          <cell r="F23">
            <v>86</v>
          </cell>
          <cell r="G23">
            <v>33</v>
          </cell>
          <cell r="H23">
            <v>19.079999999999998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21.770833333333329</v>
          </cell>
          <cell r="C24">
            <v>25.7</v>
          </cell>
          <cell r="D24">
            <v>19</v>
          </cell>
          <cell r="E24">
            <v>78.833333333333329</v>
          </cell>
          <cell r="F24">
            <v>94</v>
          </cell>
          <cell r="G24">
            <v>54</v>
          </cell>
          <cell r="H24">
            <v>24.48</v>
          </cell>
          <cell r="I24" t="str">
            <v>S</v>
          </cell>
          <cell r="J24">
            <v>38.519999999999996</v>
          </cell>
          <cell r="K24">
            <v>1</v>
          </cell>
        </row>
        <row r="25">
          <cell r="B25">
            <v>19.966666666666669</v>
          </cell>
          <cell r="C25">
            <v>28.6</v>
          </cell>
          <cell r="D25">
            <v>13.9</v>
          </cell>
          <cell r="E25">
            <v>65.958333333333329</v>
          </cell>
          <cell r="F25">
            <v>97</v>
          </cell>
          <cell r="G25">
            <v>18</v>
          </cell>
          <cell r="H25">
            <v>15.840000000000002</v>
          </cell>
          <cell r="I25" t="str">
            <v>S</v>
          </cell>
          <cell r="J25">
            <v>29.52</v>
          </cell>
          <cell r="K25">
            <v>0</v>
          </cell>
        </row>
        <row r="26">
          <cell r="B26">
            <v>20.983333333333334</v>
          </cell>
          <cell r="C26">
            <v>32.299999999999997</v>
          </cell>
          <cell r="D26">
            <v>9.1</v>
          </cell>
          <cell r="E26">
            <v>58.25</v>
          </cell>
          <cell r="F26">
            <v>90</v>
          </cell>
          <cell r="G26">
            <v>35</v>
          </cell>
          <cell r="H26">
            <v>21.6</v>
          </cell>
          <cell r="I26" t="str">
            <v>S</v>
          </cell>
          <cell r="J26">
            <v>29.52</v>
          </cell>
          <cell r="K26">
            <v>0</v>
          </cell>
        </row>
        <row r="27">
          <cell r="B27">
            <v>20.579166666666669</v>
          </cell>
          <cell r="C27">
            <v>25.8</v>
          </cell>
          <cell r="D27">
            <v>17.7</v>
          </cell>
          <cell r="E27">
            <v>82.458333333333329</v>
          </cell>
          <cell r="F27">
            <v>96</v>
          </cell>
          <cell r="G27">
            <v>59</v>
          </cell>
          <cell r="H27">
            <v>30.240000000000002</v>
          </cell>
          <cell r="I27" t="str">
            <v>NE</v>
          </cell>
          <cell r="J27">
            <v>67.680000000000007</v>
          </cell>
          <cell r="K27">
            <v>26.999999999999996</v>
          </cell>
        </row>
        <row r="28">
          <cell r="B28">
            <v>19.129166666666666</v>
          </cell>
          <cell r="C28">
            <v>24.9</v>
          </cell>
          <cell r="D28">
            <v>15.9</v>
          </cell>
          <cell r="E28">
            <v>79.125</v>
          </cell>
          <cell r="F28">
            <v>97</v>
          </cell>
          <cell r="G28">
            <v>42</v>
          </cell>
          <cell r="H28">
            <v>15.840000000000002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19.737500000000001</v>
          </cell>
          <cell r="C29">
            <v>27</v>
          </cell>
          <cell r="D29">
            <v>14</v>
          </cell>
          <cell r="E29">
            <v>64.291666666666671</v>
          </cell>
          <cell r="F29">
            <v>90</v>
          </cell>
          <cell r="G29">
            <v>39</v>
          </cell>
          <cell r="H29">
            <v>24.840000000000003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20.087500000000002</v>
          </cell>
          <cell r="C30">
            <v>28</v>
          </cell>
          <cell r="D30">
            <v>12.8</v>
          </cell>
          <cell r="E30">
            <v>61.458333333333336</v>
          </cell>
          <cell r="F30">
            <v>88</v>
          </cell>
          <cell r="G30">
            <v>33</v>
          </cell>
          <cell r="H30">
            <v>21.96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22.395833333333332</v>
          </cell>
          <cell r="C31">
            <v>31.6</v>
          </cell>
          <cell r="D31">
            <v>14</v>
          </cell>
          <cell r="E31">
            <v>58.416666666666664</v>
          </cell>
          <cell r="F31">
            <v>86</v>
          </cell>
          <cell r="G31">
            <v>32</v>
          </cell>
          <cell r="H31">
            <v>15.840000000000002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23.8125</v>
          </cell>
          <cell r="C32">
            <v>32.4</v>
          </cell>
          <cell r="D32">
            <v>15.5</v>
          </cell>
          <cell r="E32">
            <v>52.875</v>
          </cell>
          <cell r="F32">
            <v>87</v>
          </cell>
          <cell r="G32">
            <v>29</v>
          </cell>
          <cell r="H32">
            <v>24.48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25.545833333333334</v>
          </cell>
          <cell r="C33">
            <v>33.9</v>
          </cell>
          <cell r="D33">
            <v>18.100000000000001</v>
          </cell>
          <cell r="E33">
            <v>49.458333333333336</v>
          </cell>
          <cell r="F33">
            <v>67</v>
          </cell>
          <cell r="G33">
            <v>31</v>
          </cell>
          <cell r="H33">
            <v>20.88</v>
          </cell>
          <cell r="I33" t="str">
            <v>NE</v>
          </cell>
          <cell r="J33">
            <v>32.04</v>
          </cell>
          <cell r="K33">
            <v>0</v>
          </cell>
        </row>
        <row r="34">
          <cell r="B34">
            <v>27.691666666666674</v>
          </cell>
          <cell r="C34">
            <v>37</v>
          </cell>
          <cell r="D34">
            <v>18.100000000000001</v>
          </cell>
          <cell r="E34">
            <v>47.875</v>
          </cell>
          <cell r="F34">
            <v>86</v>
          </cell>
          <cell r="G34">
            <v>20</v>
          </cell>
          <cell r="H34">
            <v>22.32</v>
          </cell>
          <cell r="I34" t="str">
            <v>N</v>
          </cell>
          <cell r="J34">
            <v>44.28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17.525000000000002</v>
          </cell>
          <cell r="C5">
            <v>26</v>
          </cell>
          <cell r="D5">
            <v>9.6999999999999993</v>
          </cell>
          <cell r="E5">
            <v>42</v>
          </cell>
          <cell r="F5">
            <v>64</v>
          </cell>
          <cell r="G5">
            <v>25</v>
          </cell>
          <cell r="H5">
            <v>20.52</v>
          </cell>
          <cell r="I5" t="str">
            <v>S</v>
          </cell>
          <cell r="J5">
            <v>34.56</v>
          </cell>
          <cell r="K5">
            <v>0</v>
          </cell>
        </row>
        <row r="6">
          <cell r="B6">
            <v>18.916666666666671</v>
          </cell>
          <cell r="C6">
            <v>26.6</v>
          </cell>
          <cell r="D6">
            <v>11.9</v>
          </cell>
          <cell r="E6">
            <v>43.5</v>
          </cell>
          <cell r="F6">
            <v>79</v>
          </cell>
          <cell r="G6">
            <v>22</v>
          </cell>
          <cell r="H6">
            <v>22.68</v>
          </cell>
          <cell r="I6" t="str">
            <v>L</v>
          </cell>
          <cell r="J6">
            <v>37.440000000000005</v>
          </cell>
          <cell r="K6">
            <v>0</v>
          </cell>
        </row>
        <row r="7">
          <cell r="B7">
            <v>19.675000000000001</v>
          </cell>
          <cell r="C7">
            <v>30.3</v>
          </cell>
          <cell r="D7">
            <v>11.1</v>
          </cell>
          <cell r="E7">
            <v>51.208333333333336</v>
          </cell>
          <cell r="F7">
            <v>77</v>
          </cell>
          <cell r="G7">
            <v>23</v>
          </cell>
          <cell r="H7">
            <v>19.079999999999998</v>
          </cell>
          <cell r="I7" t="str">
            <v>L</v>
          </cell>
          <cell r="J7">
            <v>34.92</v>
          </cell>
          <cell r="K7">
            <v>0</v>
          </cell>
        </row>
        <row r="8">
          <cell r="B8">
            <v>26.479166666666668</v>
          </cell>
          <cell r="C8">
            <v>35.5</v>
          </cell>
          <cell r="D8">
            <v>18.7</v>
          </cell>
          <cell r="E8">
            <v>34.333333333333336</v>
          </cell>
          <cell r="F8">
            <v>50</v>
          </cell>
          <cell r="G8">
            <v>18</v>
          </cell>
          <cell r="H8">
            <v>25.2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26.479166666666661</v>
          </cell>
          <cell r="C9">
            <v>35.9</v>
          </cell>
          <cell r="D9">
            <v>19.899999999999999</v>
          </cell>
          <cell r="E9">
            <v>39.916666666666664</v>
          </cell>
          <cell r="F9">
            <v>82</v>
          </cell>
          <cell r="G9">
            <v>24</v>
          </cell>
          <cell r="H9">
            <v>25.92</v>
          </cell>
          <cell r="I9" t="str">
            <v>NE</v>
          </cell>
          <cell r="J9">
            <v>45.72</v>
          </cell>
          <cell r="K9">
            <v>0.6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24.829166666666662</v>
          </cell>
          <cell r="C10">
            <v>31.4</v>
          </cell>
          <cell r="D10">
            <v>19.600000000000001</v>
          </cell>
          <cell r="E10">
            <v>70.458333333333329</v>
          </cell>
          <cell r="F10">
            <v>90</v>
          </cell>
          <cell r="G10">
            <v>45</v>
          </cell>
          <cell r="H10">
            <v>17.28</v>
          </cell>
          <cell r="I10" t="str">
            <v>S</v>
          </cell>
          <cell r="J10">
            <v>32.76</v>
          </cell>
          <cell r="K10">
            <v>0.2</v>
          </cell>
        </row>
        <row r="11">
          <cell r="B11">
            <v>24.199999999999992</v>
          </cell>
          <cell r="C11">
            <v>32.799999999999997</v>
          </cell>
          <cell r="D11">
            <v>18.600000000000001</v>
          </cell>
          <cell r="E11">
            <v>69.375</v>
          </cell>
          <cell r="F11">
            <v>93</v>
          </cell>
          <cell r="G11">
            <v>35</v>
          </cell>
          <cell r="H11">
            <v>17.28</v>
          </cell>
          <cell r="I11" t="str">
            <v>S</v>
          </cell>
          <cell r="J11">
            <v>29.52</v>
          </cell>
          <cell r="K11">
            <v>0</v>
          </cell>
        </row>
        <row r="12">
          <cell r="B12">
            <v>24.770833333333332</v>
          </cell>
          <cell r="C12">
            <v>31.4</v>
          </cell>
          <cell r="D12">
            <v>20.100000000000001</v>
          </cell>
          <cell r="E12">
            <v>57.083333333333336</v>
          </cell>
          <cell r="F12">
            <v>78</v>
          </cell>
          <cell r="G12">
            <v>32</v>
          </cell>
          <cell r="H12">
            <v>22.32</v>
          </cell>
          <cell r="I12" t="str">
            <v>L</v>
          </cell>
          <cell r="J12">
            <v>39.96</v>
          </cell>
          <cell r="K12">
            <v>0.4</v>
          </cell>
        </row>
        <row r="13">
          <cell r="B13">
            <v>17.304166666666671</v>
          </cell>
          <cell r="C13">
            <v>22</v>
          </cell>
          <cell r="D13">
            <v>16.3</v>
          </cell>
          <cell r="E13">
            <v>91.25</v>
          </cell>
          <cell r="F13">
            <v>96</v>
          </cell>
          <cell r="G13">
            <v>76</v>
          </cell>
          <cell r="H13">
            <v>24.12</v>
          </cell>
          <cell r="I13" t="str">
            <v>SO</v>
          </cell>
          <cell r="J13">
            <v>44.64</v>
          </cell>
          <cell r="K13">
            <v>30.8</v>
          </cell>
        </row>
        <row r="14">
          <cell r="B14">
            <v>17.612500000000001</v>
          </cell>
          <cell r="C14">
            <v>25.5</v>
          </cell>
          <cell r="D14">
            <v>11.5</v>
          </cell>
          <cell r="E14">
            <v>85.75</v>
          </cell>
          <cell r="F14">
            <v>98</v>
          </cell>
          <cell r="G14">
            <v>56</v>
          </cell>
          <cell r="H14">
            <v>10.08</v>
          </cell>
          <cell r="I14" t="str">
            <v>L</v>
          </cell>
          <cell r="J14">
            <v>20.16</v>
          </cell>
          <cell r="K14">
            <v>1</v>
          </cell>
        </row>
        <row r="15">
          <cell r="B15">
            <v>21.720833333333331</v>
          </cell>
          <cell r="C15">
            <v>28.2</v>
          </cell>
          <cell r="D15">
            <v>16.600000000000001</v>
          </cell>
          <cell r="E15">
            <v>61.875</v>
          </cell>
          <cell r="F15">
            <v>93</v>
          </cell>
          <cell r="G15">
            <v>21</v>
          </cell>
          <cell r="H15">
            <v>21.240000000000002</v>
          </cell>
          <cell r="I15" t="str">
            <v>S</v>
          </cell>
          <cell r="J15">
            <v>36.72</v>
          </cell>
          <cell r="K15">
            <v>2.6</v>
          </cell>
        </row>
        <row r="16">
          <cell r="B16">
            <v>21.650000000000002</v>
          </cell>
          <cell r="C16">
            <v>29.9</v>
          </cell>
          <cell r="D16">
            <v>14.6</v>
          </cell>
          <cell r="E16">
            <v>54.916666666666664</v>
          </cell>
          <cell r="F16">
            <v>76</v>
          </cell>
          <cell r="G16">
            <v>29</v>
          </cell>
          <cell r="H16">
            <v>18.36</v>
          </cell>
          <cell r="I16" t="str">
            <v>S</v>
          </cell>
          <cell r="J16">
            <v>30.240000000000002</v>
          </cell>
          <cell r="K16">
            <v>0</v>
          </cell>
        </row>
        <row r="17">
          <cell r="B17">
            <v>24.087500000000002</v>
          </cell>
          <cell r="C17">
            <v>30.6</v>
          </cell>
          <cell r="D17">
            <v>18.2</v>
          </cell>
          <cell r="E17">
            <v>45.833333333333336</v>
          </cell>
          <cell r="F17">
            <v>68</v>
          </cell>
          <cell r="G17">
            <v>24</v>
          </cell>
          <cell r="H17">
            <v>15.840000000000002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23.237500000000001</v>
          </cell>
          <cell r="C18">
            <v>29.4</v>
          </cell>
          <cell r="D18">
            <v>16.8</v>
          </cell>
          <cell r="E18">
            <v>45.583333333333336</v>
          </cell>
          <cell r="F18">
            <v>66</v>
          </cell>
          <cell r="G18">
            <v>27</v>
          </cell>
          <cell r="H18">
            <v>21.240000000000002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22.066666666666666</v>
          </cell>
          <cell r="C19">
            <v>30.1</v>
          </cell>
          <cell r="D19">
            <v>14.8</v>
          </cell>
          <cell r="E19">
            <v>61.25</v>
          </cell>
          <cell r="F19">
            <v>85</v>
          </cell>
          <cell r="G19">
            <v>39</v>
          </cell>
          <cell r="H19">
            <v>22.32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25.299999999999997</v>
          </cell>
          <cell r="C20">
            <v>32</v>
          </cell>
          <cell r="D20">
            <v>18.600000000000001</v>
          </cell>
          <cell r="E20">
            <v>58.333333333333336</v>
          </cell>
          <cell r="F20">
            <v>85</v>
          </cell>
          <cell r="G20">
            <v>37</v>
          </cell>
          <cell r="H20">
            <v>20.88</v>
          </cell>
          <cell r="I20" t="str">
            <v>L</v>
          </cell>
          <cell r="J20">
            <v>46.080000000000005</v>
          </cell>
          <cell r="K20">
            <v>0</v>
          </cell>
        </row>
        <row r="21">
          <cell r="B21">
            <v>26.387499999999999</v>
          </cell>
          <cell r="C21">
            <v>32.9</v>
          </cell>
          <cell r="D21">
            <v>20.3</v>
          </cell>
          <cell r="E21">
            <v>45.958333333333336</v>
          </cell>
          <cell r="F21">
            <v>64</v>
          </cell>
          <cell r="G21">
            <v>28</v>
          </cell>
          <cell r="H21">
            <v>25.56</v>
          </cell>
          <cell r="I21" t="str">
            <v>NE</v>
          </cell>
          <cell r="J21">
            <v>43.92</v>
          </cell>
          <cell r="K21">
            <v>0</v>
          </cell>
        </row>
        <row r="22">
          <cell r="B22">
            <v>23.175000000000008</v>
          </cell>
          <cell r="C22">
            <v>27.5</v>
          </cell>
          <cell r="D22">
            <v>18.8</v>
          </cell>
          <cell r="E22">
            <v>58.791666666666664</v>
          </cell>
          <cell r="F22">
            <v>88</v>
          </cell>
          <cell r="G22">
            <v>35</v>
          </cell>
          <cell r="H22">
            <v>20.52</v>
          </cell>
          <cell r="I22" t="str">
            <v>L</v>
          </cell>
          <cell r="J22">
            <v>39.96</v>
          </cell>
          <cell r="K22">
            <v>0</v>
          </cell>
        </row>
        <row r="23">
          <cell r="B23">
            <v>25.05</v>
          </cell>
          <cell r="C23">
            <v>32</v>
          </cell>
          <cell r="D23">
            <v>21</v>
          </cell>
          <cell r="E23">
            <v>50.291666666666664</v>
          </cell>
          <cell r="F23">
            <v>71</v>
          </cell>
          <cell r="G23">
            <v>27</v>
          </cell>
          <cell r="H23">
            <v>17.28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24.67916666666666</v>
          </cell>
          <cell r="C24">
            <v>29.8</v>
          </cell>
          <cell r="D24">
            <v>20</v>
          </cell>
          <cell r="E24">
            <v>60.541666666666664</v>
          </cell>
          <cell r="F24">
            <v>90</v>
          </cell>
          <cell r="G24">
            <v>36</v>
          </cell>
          <cell r="H24">
            <v>19.440000000000001</v>
          </cell>
          <cell r="I24" t="str">
            <v>S</v>
          </cell>
          <cell r="J24">
            <v>34.200000000000003</v>
          </cell>
          <cell r="K24">
            <v>0</v>
          </cell>
        </row>
        <row r="25">
          <cell r="B25">
            <v>22.204166666666669</v>
          </cell>
          <cell r="C25">
            <v>29.8</v>
          </cell>
          <cell r="D25">
            <v>16.2</v>
          </cell>
          <cell r="E25">
            <v>61.291666666666664</v>
          </cell>
          <cell r="F25">
            <v>88</v>
          </cell>
          <cell r="G25">
            <v>23</v>
          </cell>
          <cell r="H25">
            <v>20.16</v>
          </cell>
          <cell r="I25" t="str">
            <v>S</v>
          </cell>
          <cell r="J25">
            <v>34.200000000000003</v>
          </cell>
          <cell r="K25">
            <v>0</v>
          </cell>
        </row>
        <row r="26">
          <cell r="B26">
            <v>24.687499999999996</v>
          </cell>
          <cell r="C26">
            <v>33.200000000000003</v>
          </cell>
          <cell r="D26">
            <v>17.5</v>
          </cell>
          <cell r="E26">
            <v>40.416666666666664</v>
          </cell>
          <cell r="F26">
            <v>57</v>
          </cell>
          <cell r="G26">
            <v>29</v>
          </cell>
          <cell r="H26">
            <v>14.76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21.666666666666668</v>
          </cell>
          <cell r="C27">
            <v>27.5</v>
          </cell>
          <cell r="D27">
            <v>18.2</v>
          </cell>
          <cell r="E27">
            <v>73.833333333333329</v>
          </cell>
          <cell r="F27">
            <v>95</v>
          </cell>
          <cell r="G27">
            <v>47</v>
          </cell>
          <cell r="H27">
            <v>36</v>
          </cell>
          <cell r="I27" t="str">
            <v>L</v>
          </cell>
          <cell r="J27">
            <v>71.64</v>
          </cell>
          <cell r="K27">
            <v>21.599999999999998</v>
          </cell>
        </row>
        <row r="28">
          <cell r="B28">
            <v>19.433333333333334</v>
          </cell>
          <cell r="C28">
            <v>25.2</v>
          </cell>
          <cell r="D28">
            <v>17.3</v>
          </cell>
          <cell r="E28">
            <v>81.666666666666671</v>
          </cell>
          <cell r="F28">
            <v>96</v>
          </cell>
          <cell r="G28">
            <v>47</v>
          </cell>
          <cell r="H28">
            <v>15.120000000000001</v>
          </cell>
          <cell r="I28" t="str">
            <v>S</v>
          </cell>
          <cell r="J28">
            <v>28.44</v>
          </cell>
          <cell r="K28">
            <v>0</v>
          </cell>
        </row>
        <row r="29">
          <cell r="B29">
            <v>20.50416666666667</v>
          </cell>
          <cell r="C29">
            <v>26.8</v>
          </cell>
          <cell r="D29">
            <v>14.6</v>
          </cell>
          <cell r="E29">
            <v>60.125</v>
          </cell>
          <cell r="F29">
            <v>81</v>
          </cell>
          <cell r="G29">
            <v>34</v>
          </cell>
          <cell r="H29">
            <v>21.96</v>
          </cell>
          <cell r="I29" t="str">
            <v>L</v>
          </cell>
          <cell r="J29">
            <v>40.32</v>
          </cell>
          <cell r="K29">
            <v>0</v>
          </cell>
        </row>
        <row r="30">
          <cell r="B30">
            <v>20.858333333333334</v>
          </cell>
          <cell r="C30">
            <v>28.4</v>
          </cell>
          <cell r="D30">
            <v>14</v>
          </cell>
          <cell r="E30">
            <v>59.083333333333336</v>
          </cell>
          <cell r="F30">
            <v>83</v>
          </cell>
          <cell r="G30">
            <v>37</v>
          </cell>
          <cell r="H30">
            <v>18.36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24.308333333333334</v>
          </cell>
          <cell r="C31">
            <v>32</v>
          </cell>
          <cell r="D31">
            <v>16.5</v>
          </cell>
          <cell r="E31">
            <v>49.833333333333336</v>
          </cell>
          <cell r="F31">
            <v>72</v>
          </cell>
          <cell r="G31">
            <v>30</v>
          </cell>
          <cell r="H31">
            <v>15.48</v>
          </cell>
          <cell r="I31" t="str">
            <v>S</v>
          </cell>
          <cell r="J31">
            <v>24.840000000000003</v>
          </cell>
          <cell r="K31">
            <v>0</v>
          </cell>
        </row>
        <row r="32">
          <cell r="B32">
            <v>26.145833333333329</v>
          </cell>
          <cell r="C32">
            <v>33.9</v>
          </cell>
          <cell r="D32">
            <v>19.2</v>
          </cell>
          <cell r="E32">
            <v>44.125</v>
          </cell>
          <cell r="F32">
            <v>67</v>
          </cell>
          <cell r="G32">
            <v>25</v>
          </cell>
          <cell r="H32">
            <v>19.8</v>
          </cell>
          <cell r="I32" t="str">
            <v>S</v>
          </cell>
          <cell r="J32">
            <v>33.840000000000003</v>
          </cell>
          <cell r="K32">
            <v>0</v>
          </cell>
        </row>
        <row r="33">
          <cell r="B33">
            <v>28.041666666666668</v>
          </cell>
          <cell r="C33">
            <v>35.700000000000003</v>
          </cell>
          <cell r="D33">
            <v>20.6</v>
          </cell>
          <cell r="E33">
            <v>37.5</v>
          </cell>
          <cell r="F33">
            <v>54</v>
          </cell>
          <cell r="G33">
            <v>23</v>
          </cell>
          <cell r="H33">
            <v>18.720000000000002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29.941666666666674</v>
          </cell>
          <cell r="C34">
            <v>37.1</v>
          </cell>
          <cell r="D34">
            <v>23.4</v>
          </cell>
          <cell r="E34">
            <v>35.5</v>
          </cell>
          <cell r="F34">
            <v>57</v>
          </cell>
          <cell r="G34">
            <v>19</v>
          </cell>
          <cell r="H34">
            <v>26.28</v>
          </cell>
          <cell r="I34" t="str">
            <v>N</v>
          </cell>
          <cell r="J34">
            <v>39.96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18.925000000000001</v>
          </cell>
          <cell r="C5">
            <v>30</v>
          </cell>
          <cell r="D5">
            <v>7.4</v>
          </cell>
          <cell r="E5">
            <v>43.208333333333336</v>
          </cell>
          <cell r="F5">
            <v>83</v>
          </cell>
          <cell r="G5">
            <v>22</v>
          </cell>
          <cell r="H5">
            <v>10.08</v>
          </cell>
          <cell r="I5" t="str">
            <v>S</v>
          </cell>
          <cell r="J5">
            <v>28.08</v>
          </cell>
          <cell r="K5">
            <v>0</v>
          </cell>
        </row>
        <row r="6">
          <cell r="B6">
            <v>21.304166666666667</v>
          </cell>
          <cell r="C6">
            <v>32.4</v>
          </cell>
          <cell r="D6">
            <v>9.1</v>
          </cell>
          <cell r="E6">
            <v>43.791666666666664</v>
          </cell>
          <cell r="F6">
            <v>91</v>
          </cell>
          <cell r="G6">
            <v>14</v>
          </cell>
          <cell r="H6">
            <v>12.96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25.287499999999994</v>
          </cell>
          <cell r="C7">
            <v>35.9</v>
          </cell>
          <cell r="D7">
            <v>16.5</v>
          </cell>
          <cell r="E7">
            <v>28.875</v>
          </cell>
          <cell r="F7">
            <v>47</v>
          </cell>
          <cell r="G7">
            <v>14</v>
          </cell>
          <cell r="H7">
            <v>19.8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28.987499999999997</v>
          </cell>
          <cell r="C8">
            <v>36.6</v>
          </cell>
          <cell r="D8">
            <v>22.9</v>
          </cell>
          <cell r="E8">
            <v>31.833333333333332</v>
          </cell>
          <cell r="F8">
            <v>40</v>
          </cell>
          <cell r="G8">
            <v>25</v>
          </cell>
          <cell r="H8">
            <v>25.2</v>
          </cell>
          <cell r="I8" t="str">
            <v>N</v>
          </cell>
          <cell r="J8">
            <v>50.4</v>
          </cell>
          <cell r="K8">
            <v>0</v>
          </cell>
        </row>
        <row r="9">
          <cell r="B9">
            <v>27.762500000000003</v>
          </cell>
          <cell r="C9">
            <v>33.200000000000003</v>
          </cell>
          <cell r="D9">
            <v>22.6</v>
          </cell>
          <cell r="E9">
            <v>54.083333333333336</v>
          </cell>
          <cell r="F9">
            <v>71</v>
          </cell>
          <cell r="G9">
            <v>37</v>
          </cell>
          <cell r="H9">
            <v>11.879999999999999</v>
          </cell>
          <cell r="I9" t="str">
            <v>SE</v>
          </cell>
          <cell r="J9">
            <v>36.36</v>
          </cell>
          <cell r="K9">
            <v>0.8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10">
          <cell r="B10">
            <v>24.829166666666662</v>
          </cell>
          <cell r="C10">
            <v>31.4</v>
          </cell>
          <cell r="D10">
            <v>19.600000000000001</v>
          </cell>
          <cell r="E10">
            <v>70.458333333333329</v>
          </cell>
          <cell r="F10">
            <v>90</v>
          </cell>
          <cell r="G10">
            <v>45</v>
          </cell>
          <cell r="H10">
            <v>17.28</v>
          </cell>
          <cell r="I10" t="str">
            <v>S</v>
          </cell>
          <cell r="J10">
            <v>32.76</v>
          </cell>
          <cell r="K10">
            <v>0.2</v>
          </cell>
        </row>
        <row r="11">
          <cell r="B11">
            <v>24.199999999999992</v>
          </cell>
          <cell r="C11">
            <v>32.799999999999997</v>
          </cell>
          <cell r="D11">
            <v>18.600000000000001</v>
          </cell>
          <cell r="E11">
            <v>69.375</v>
          </cell>
          <cell r="F11">
            <v>93</v>
          </cell>
          <cell r="G11">
            <v>35</v>
          </cell>
          <cell r="H11">
            <v>17.28</v>
          </cell>
          <cell r="I11" t="str">
            <v>S</v>
          </cell>
          <cell r="J11">
            <v>29.52</v>
          </cell>
          <cell r="K11">
            <v>0</v>
          </cell>
        </row>
        <row r="12">
          <cell r="B12">
            <v>24.770833333333332</v>
          </cell>
          <cell r="C12">
            <v>31.4</v>
          </cell>
          <cell r="D12">
            <v>20.100000000000001</v>
          </cell>
          <cell r="E12">
            <v>57.083333333333336</v>
          </cell>
          <cell r="F12">
            <v>78</v>
          </cell>
          <cell r="G12">
            <v>32</v>
          </cell>
          <cell r="H12">
            <v>22.32</v>
          </cell>
          <cell r="I12" t="str">
            <v>L</v>
          </cell>
          <cell r="J12">
            <v>39.96</v>
          </cell>
          <cell r="K12">
            <v>0.4</v>
          </cell>
        </row>
        <row r="13">
          <cell r="B13">
            <v>17.304166666666671</v>
          </cell>
          <cell r="C13">
            <v>22</v>
          </cell>
          <cell r="D13">
            <v>16.3</v>
          </cell>
          <cell r="E13">
            <v>91.25</v>
          </cell>
          <cell r="F13">
            <v>96</v>
          </cell>
          <cell r="G13">
            <v>76</v>
          </cell>
          <cell r="H13">
            <v>24.12</v>
          </cell>
          <cell r="I13" t="str">
            <v>SO</v>
          </cell>
          <cell r="J13">
            <v>44.64</v>
          </cell>
          <cell r="K13">
            <v>30.8</v>
          </cell>
        </row>
        <row r="14">
          <cell r="B14">
            <v>17.612500000000001</v>
          </cell>
          <cell r="C14">
            <v>25.5</v>
          </cell>
          <cell r="D14">
            <v>11.5</v>
          </cell>
          <cell r="E14">
            <v>85.75</v>
          </cell>
          <cell r="F14">
            <v>98</v>
          </cell>
          <cell r="G14">
            <v>56</v>
          </cell>
          <cell r="H14">
            <v>10.08</v>
          </cell>
          <cell r="I14" t="str">
            <v>L</v>
          </cell>
          <cell r="J14">
            <v>20.16</v>
          </cell>
          <cell r="K14">
            <v>1</v>
          </cell>
        </row>
        <row r="15">
          <cell r="B15">
            <v>21.720833333333331</v>
          </cell>
          <cell r="C15">
            <v>28.2</v>
          </cell>
          <cell r="D15">
            <v>16.600000000000001</v>
          </cell>
          <cell r="E15">
            <v>61.875</v>
          </cell>
          <cell r="F15">
            <v>93</v>
          </cell>
          <cell r="G15">
            <v>21</v>
          </cell>
          <cell r="H15">
            <v>21.240000000000002</v>
          </cell>
          <cell r="I15" t="str">
            <v>S</v>
          </cell>
          <cell r="J15">
            <v>36.72</v>
          </cell>
          <cell r="K15">
            <v>2.6</v>
          </cell>
        </row>
        <row r="16">
          <cell r="B16">
            <v>21.650000000000002</v>
          </cell>
          <cell r="C16">
            <v>29.9</v>
          </cell>
          <cell r="D16">
            <v>14.6</v>
          </cell>
          <cell r="E16">
            <v>54.916666666666664</v>
          </cell>
          <cell r="F16">
            <v>76</v>
          </cell>
          <cell r="G16">
            <v>29</v>
          </cell>
          <cell r="H16">
            <v>18.36</v>
          </cell>
          <cell r="I16" t="str">
            <v>S</v>
          </cell>
          <cell r="J16">
            <v>30.240000000000002</v>
          </cell>
          <cell r="K16">
            <v>0</v>
          </cell>
        </row>
        <row r="17">
          <cell r="B17">
            <v>24.087500000000002</v>
          </cell>
          <cell r="C17">
            <v>30.6</v>
          </cell>
          <cell r="D17">
            <v>18.2</v>
          </cell>
          <cell r="E17">
            <v>45.833333333333336</v>
          </cell>
          <cell r="F17">
            <v>68</v>
          </cell>
          <cell r="G17">
            <v>24</v>
          </cell>
          <cell r="H17">
            <v>15.840000000000002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25.279166666666665</v>
          </cell>
          <cell r="C18">
            <v>34.9</v>
          </cell>
          <cell r="D18">
            <v>14</v>
          </cell>
          <cell r="E18">
            <v>45.041666666666664</v>
          </cell>
          <cell r="F18">
            <v>86</v>
          </cell>
          <cell r="G18">
            <v>16</v>
          </cell>
          <cell r="H18">
            <v>11.16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25.387500000000003</v>
          </cell>
          <cell r="C19">
            <v>33.799999999999997</v>
          </cell>
          <cell r="D19">
            <v>18.8</v>
          </cell>
          <cell r="E19">
            <v>48.666666666666664</v>
          </cell>
          <cell r="F19">
            <v>74</v>
          </cell>
          <cell r="G19">
            <v>29</v>
          </cell>
          <cell r="H19">
            <v>12.24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27.279166666666669</v>
          </cell>
          <cell r="C20">
            <v>34.6</v>
          </cell>
          <cell r="D20">
            <v>19.3</v>
          </cell>
          <cell r="E20">
            <v>50.416666666666664</v>
          </cell>
          <cell r="F20">
            <v>81</v>
          </cell>
          <cell r="G20">
            <v>30</v>
          </cell>
          <cell r="H20">
            <v>16.920000000000002</v>
          </cell>
          <cell r="I20" t="str">
            <v>SE</v>
          </cell>
          <cell r="J20">
            <v>31.680000000000003</v>
          </cell>
          <cell r="K20">
            <v>0</v>
          </cell>
        </row>
        <row r="21">
          <cell r="B21">
            <v>28.754166666666674</v>
          </cell>
          <cell r="C21">
            <v>35.700000000000003</v>
          </cell>
          <cell r="D21">
            <v>23.1</v>
          </cell>
          <cell r="E21">
            <v>43.25</v>
          </cell>
          <cell r="F21">
            <v>66</v>
          </cell>
          <cell r="G21">
            <v>24</v>
          </cell>
          <cell r="H21">
            <v>22.68</v>
          </cell>
          <cell r="I21" t="str">
            <v>N</v>
          </cell>
          <cell r="J21">
            <v>36</v>
          </cell>
          <cell r="K21">
            <v>0</v>
          </cell>
        </row>
        <row r="22">
          <cell r="B22">
            <v>23.4375</v>
          </cell>
          <cell r="C22">
            <v>30.2</v>
          </cell>
          <cell r="D22">
            <v>19.8</v>
          </cell>
          <cell r="E22">
            <v>73.166666666666671</v>
          </cell>
          <cell r="F22">
            <v>93</v>
          </cell>
          <cell r="G22">
            <v>37</v>
          </cell>
          <cell r="H22">
            <v>23.400000000000002</v>
          </cell>
          <cell r="I22" t="str">
            <v>SE</v>
          </cell>
          <cell r="J22">
            <v>53.28</v>
          </cell>
          <cell r="K22">
            <v>1</v>
          </cell>
        </row>
        <row r="23">
          <cell r="B23">
            <v>25.766666666666666</v>
          </cell>
          <cell r="C23">
            <v>34</v>
          </cell>
          <cell r="D23">
            <v>19.600000000000001</v>
          </cell>
          <cell r="E23">
            <v>61.083333333333336</v>
          </cell>
          <cell r="F23">
            <v>93</v>
          </cell>
          <cell r="G23">
            <v>27</v>
          </cell>
          <cell r="H23">
            <v>15.120000000000001</v>
          </cell>
          <cell r="I23" t="str">
            <v>S</v>
          </cell>
          <cell r="J23">
            <v>27</v>
          </cell>
          <cell r="K23">
            <v>0</v>
          </cell>
        </row>
        <row r="24">
          <cell r="B24">
            <v>21.729166666666668</v>
          </cell>
          <cell r="C24">
            <v>28.6</v>
          </cell>
          <cell r="D24">
            <v>19.3</v>
          </cell>
          <cell r="E24">
            <v>79.125</v>
          </cell>
          <cell r="F24">
            <v>91</v>
          </cell>
          <cell r="G24">
            <v>50</v>
          </cell>
          <cell r="H24">
            <v>15.120000000000001</v>
          </cell>
          <cell r="I24" t="str">
            <v>SO</v>
          </cell>
          <cell r="J24">
            <v>33.840000000000003</v>
          </cell>
          <cell r="K24">
            <v>0.4</v>
          </cell>
        </row>
        <row r="25">
          <cell r="B25">
            <v>22.945833333333336</v>
          </cell>
          <cell r="C25">
            <v>32</v>
          </cell>
          <cell r="D25">
            <v>15.6</v>
          </cell>
          <cell r="E25">
            <v>59.75</v>
          </cell>
          <cell r="F25">
            <v>90</v>
          </cell>
          <cell r="G25">
            <v>24</v>
          </cell>
          <cell r="H25">
            <v>6.12</v>
          </cell>
          <cell r="I25" t="str">
            <v>S</v>
          </cell>
          <cell r="J25">
            <v>17.64</v>
          </cell>
          <cell r="K25">
            <v>0</v>
          </cell>
        </row>
        <row r="26">
          <cell r="B26">
            <v>25.224999999999998</v>
          </cell>
          <cell r="C26">
            <v>35.799999999999997</v>
          </cell>
          <cell r="D26">
            <v>14.5</v>
          </cell>
          <cell r="E26">
            <v>50.416666666666664</v>
          </cell>
          <cell r="F26">
            <v>91</v>
          </cell>
          <cell r="G26">
            <v>28</v>
          </cell>
          <cell r="H26">
            <v>15.120000000000001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22.962500000000002</v>
          </cell>
          <cell r="C27">
            <v>29.9</v>
          </cell>
          <cell r="D27">
            <v>20.6</v>
          </cell>
          <cell r="E27">
            <v>79.166666666666671</v>
          </cell>
          <cell r="F27">
            <v>96</v>
          </cell>
          <cell r="G27">
            <v>44</v>
          </cell>
          <cell r="H27">
            <v>22.68</v>
          </cell>
          <cell r="I27" t="str">
            <v>SE</v>
          </cell>
          <cell r="J27">
            <v>56.519999999999996</v>
          </cell>
          <cell r="K27">
            <v>58.600000000000009</v>
          </cell>
        </row>
        <row r="28">
          <cell r="B28">
            <v>22.424999999999997</v>
          </cell>
          <cell r="C28">
            <v>28.8</v>
          </cell>
          <cell r="D28">
            <v>18.100000000000001</v>
          </cell>
          <cell r="E28">
            <v>68.083333333333329</v>
          </cell>
          <cell r="F28">
            <v>96</v>
          </cell>
          <cell r="G28">
            <v>26</v>
          </cell>
          <cell r="H28">
            <v>7.5600000000000005</v>
          </cell>
          <cell r="I28" t="str">
            <v>S</v>
          </cell>
          <cell r="J28">
            <v>26.28</v>
          </cell>
          <cell r="K28">
            <v>0</v>
          </cell>
        </row>
        <row r="29">
          <cell r="B29">
            <v>21.737499999999997</v>
          </cell>
          <cell r="C29">
            <v>30</v>
          </cell>
          <cell r="D29">
            <v>12.8</v>
          </cell>
          <cell r="E29">
            <v>61.041666666666664</v>
          </cell>
          <cell r="F29">
            <v>95</v>
          </cell>
          <cell r="G29">
            <v>30</v>
          </cell>
          <cell r="H29">
            <v>12.6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24.1</v>
          </cell>
          <cell r="C30">
            <v>33.200000000000003</v>
          </cell>
          <cell r="D30">
            <v>18.100000000000001</v>
          </cell>
          <cell r="E30">
            <v>50.956521739130437</v>
          </cell>
          <cell r="F30">
            <v>67</v>
          </cell>
          <cell r="G30">
            <v>28</v>
          </cell>
          <cell r="H30">
            <v>11.16</v>
          </cell>
          <cell r="I30" t="str">
            <v>SE</v>
          </cell>
          <cell r="J30">
            <v>24.48</v>
          </cell>
          <cell r="K30">
            <v>0</v>
          </cell>
        </row>
        <row r="31">
          <cell r="B31">
            <v>25.192000000000004</v>
          </cell>
          <cell r="C31">
            <v>34.5</v>
          </cell>
          <cell r="D31">
            <v>14.2</v>
          </cell>
          <cell r="E31">
            <v>49.52</v>
          </cell>
          <cell r="F31">
            <v>89</v>
          </cell>
          <cell r="G31">
            <v>22</v>
          </cell>
          <cell r="H31">
            <v>7.5600000000000005</v>
          </cell>
          <cell r="I31" t="str">
            <v>S</v>
          </cell>
          <cell r="J31">
            <v>17.64</v>
          </cell>
          <cell r="K31">
            <v>0</v>
          </cell>
        </row>
        <row r="32">
          <cell r="B32">
            <v>25.866666666666674</v>
          </cell>
          <cell r="C32">
            <v>36.200000000000003</v>
          </cell>
          <cell r="D32">
            <v>16.2</v>
          </cell>
          <cell r="E32">
            <v>54.833333333333336</v>
          </cell>
          <cell r="F32">
            <v>91</v>
          </cell>
          <cell r="G32">
            <v>15</v>
          </cell>
          <cell r="H32">
            <v>14.4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27.166666666666671</v>
          </cell>
          <cell r="C33">
            <v>35.5</v>
          </cell>
          <cell r="D33">
            <v>18.2</v>
          </cell>
          <cell r="E33">
            <v>54.5</v>
          </cell>
          <cell r="F33">
            <v>83</v>
          </cell>
          <cell r="G33">
            <v>31</v>
          </cell>
          <cell r="H33">
            <v>18.720000000000002</v>
          </cell>
          <cell r="I33" t="str">
            <v>N</v>
          </cell>
          <cell r="J33">
            <v>34.92</v>
          </cell>
          <cell r="K33">
            <v>0</v>
          </cell>
        </row>
        <row r="34">
          <cell r="B34">
            <v>28.395833333333339</v>
          </cell>
          <cell r="C34">
            <v>36.9</v>
          </cell>
          <cell r="D34">
            <v>19.600000000000001</v>
          </cell>
          <cell r="E34">
            <v>57.208333333333336</v>
          </cell>
          <cell r="F34">
            <v>91</v>
          </cell>
          <cell r="G34">
            <v>26</v>
          </cell>
          <cell r="H34">
            <v>14.4</v>
          </cell>
          <cell r="I34" t="str">
            <v>N</v>
          </cell>
          <cell r="J34">
            <v>29.52</v>
          </cell>
          <cell r="K34">
            <v>0</v>
          </cell>
        </row>
        <row r="35">
          <cell r="I35" t="str">
            <v>S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16.279166666666665</v>
          </cell>
          <cell r="C5">
            <v>26</v>
          </cell>
          <cell r="D5">
            <v>7.7</v>
          </cell>
          <cell r="E5">
            <v>44.125</v>
          </cell>
          <cell r="F5">
            <v>69</v>
          </cell>
          <cell r="G5">
            <v>23</v>
          </cell>
          <cell r="H5">
            <v>10.44</v>
          </cell>
          <cell r="I5" t="str">
            <v>SE</v>
          </cell>
          <cell r="J5">
            <v>32.04</v>
          </cell>
          <cell r="K5">
            <v>0</v>
          </cell>
        </row>
        <row r="6">
          <cell r="B6">
            <v>17.5</v>
          </cell>
          <cell r="C6">
            <v>27</v>
          </cell>
          <cell r="D6">
            <v>9.6999999999999993</v>
          </cell>
          <cell r="E6">
            <v>47.458333333333336</v>
          </cell>
          <cell r="F6">
            <v>76</v>
          </cell>
          <cell r="G6">
            <v>21</v>
          </cell>
          <cell r="H6">
            <v>15.120000000000001</v>
          </cell>
          <cell r="I6" t="str">
            <v>L</v>
          </cell>
          <cell r="J6">
            <v>35.28</v>
          </cell>
          <cell r="K6">
            <v>0</v>
          </cell>
        </row>
        <row r="7">
          <cell r="B7">
            <v>19.833333333333332</v>
          </cell>
          <cell r="C7">
            <v>29.9</v>
          </cell>
          <cell r="D7">
            <v>11.4</v>
          </cell>
          <cell r="E7">
            <v>49.25</v>
          </cell>
          <cell r="F7">
            <v>81</v>
          </cell>
          <cell r="G7">
            <v>23</v>
          </cell>
          <cell r="H7">
            <v>19.079999999999998</v>
          </cell>
          <cell r="I7" t="str">
            <v>L</v>
          </cell>
          <cell r="J7">
            <v>36.36</v>
          </cell>
          <cell r="K7">
            <v>0</v>
          </cell>
        </row>
        <row r="8">
          <cell r="B8">
            <v>26.129166666666674</v>
          </cell>
          <cell r="C8">
            <v>35.700000000000003</v>
          </cell>
          <cell r="D8">
            <v>17.7</v>
          </cell>
          <cell r="E8">
            <v>37.875</v>
          </cell>
          <cell r="F8">
            <v>58</v>
          </cell>
          <cell r="G8">
            <v>20</v>
          </cell>
          <cell r="H8">
            <v>25.2</v>
          </cell>
          <cell r="I8" t="str">
            <v>NE</v>
          </cell>
          <cell r="J8">
            <v>46.080000000000005</v>
          </cell>
          <cell r="K8">
            <v>0</v>
          </cell>
        </row>
        <row r="9">
          <cell r="B9">
            <v>26.245833333333334</v>
          </cell>
          <cell r="C9">
            <v>33.4</v>
          </cell>
          <cell r="D9">
            <v>20.8</v>
          </cell>
          <cell r="E9">
            <v>46.083333333333336</v>
          </cell>
          <cell r="F9">
            <v>91</v>
          </cell>
          <cell r="G9">
            <v>28</v>
          </cell>
          <cell r="H9">
            <v>21.6</v>
          </cell>
          <cell r="I9" t="str">
            <v>N</v>
          </cell>
          <cell r="J9">
            <v>56.16</v>
          </cell>
          <cell r="K9">
            <v>13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22.116666666666664</v>
          </cell>
          <cell r="C10">
            <v>27.7</v>
          </cell>
          <cell r="D10">
            <v>17.8</v>
          </cell>
          <cell r="E10">
            <v>78.5</v>
          </cell>
          <cell r="F10">
            <v>92</v>
          </cell>
          <cell r="G10">
            <v>58</v>
          </cell>
          <cell r="H10">
            <v>8.64</v>
          </cell>
          <cell r="I10" t="str">
            <v>SO</v>
          </cell>
          <cell r="J10">
            <v>22.32</v>
          </cell>
          <cell r="K10">
            <v>0</v>
          </cell>
        </row>
        <row r="11">
          <cell r="B11">
            <v>22.204166666666666</v>
          </cell>
          <cell r="C11">
            <v>32.200000000000003</v>
          </cell>
          <cell r="D11">
            <v>17.399999999999999</v>
          </cell>
          <cell r="E11">
            <v>79.083333333333329</v>
          </cell>
          <cell r="F11">
            <v>96</v>
          </cell>
          <cell r="G11">
            <v>38</v>
          </cell>
          <cell r="H11">
            <v>12.6</v>
          </cell>
          <cell r="I11" t="str">
            <v>NE</v>
          </cell>
          <cell r="J11">
            <v>27.720000000000002</v>
          </cell>
          <cell r="K11">
            <v>0</v>
          </cell>
        </row>
        <row r="12">
          <cell r="B12">
            <v>21.220833333333335</v>
          </cell>
          <cell r="C12">
            <v>23.9</v>
          </cell>
          <cell r="D12">
            <v>17.8</v>
          </cell>
          <cell r="E12">
            <v>79.875</v>
          </cell>
          <cell r="F12">
            <v>95</v>
          </cell>
          <cell r="G12">
            <v>65</v>
          </cell>
          <cell r="H12">
            <v>12.96</v>
          </cell>
          <cell r="I12" t="str">
            <v>SO</v>
          </cell>
          <cell r="J12">
            <v>49.32</v>
          </cell>
          <cell r="K12">
            <v>7.8</v>
          </cell>
        </row>
        <row r="13">
          <cell r="B13">
            <v>17.304166666666671</v>
          </cell>
          <cell r="C13">
            <v>22</v>
          </cell>
          <cell r="D13">
            <v>16.3</v>
          </cell>
          <cell r="E13">
            <v>91.25</v>
          </cell>
          <cell r="F13">
            <v>96</v>
          </cell>
          <cell r="G13">
            <v>76</v>
          </cell>
          <cell r="H13">
            <v>24.12</v>
          </cell>
          <cell r="I13" t="str">
            <v>SO</v>
          </cell>
          <cell r="J13">
            <v>44.64</v>
          </cell>
          <cell r="K13">
            <v>30.8</v>
          </cell>
        </row>
        <row r="14">
          <cell r="B14">
            <v>17.612500000000001</v>
          </cell>
          <cell r="C14">
            <v>25.5</v>
          </cell>
          <cell r="D14">
            <v>11.5</v>
          </cell>
          <cell r="E14">
            <v>85.75</v>
          </cell>
          <cell r="F14">
            <v>98</v>
          </cell>
          <cell r="G14">
            <v>56</v>
          </cell>
          <cell r="H14">
            <v>10.08</v>
          </cell>
          <cell r="I14" t="str">
            <v>L</v>
          </cell>
          <cell r="J14">
            <v>20.16</v>
          </cell>
          <cell r="K14">
            <v>1</v>
          </cell>
        </row>
        <row r="15">
          <cell r="B15">
            <v>21.720833333333331</v>
          </cell>
          <cell r="C15">
            <v>28.2</v>
          </cell>
          <cell r="D15">
            <v>16.600000000000001</v>
          </cell>
          <cell r="E15">
            <v>61.875</v>
          </cell>
          <cell r="F15">
            <v>93</v>
          </cell>
          <cell r="G15">
            <v>21</v>
          </cell>
          <cell r="H15">
            <v>21.240000000000002</v>
          </cell>
          <cell r="I15" t="str">
            <v>S</v>
          </cell>
          <cell r="J15">
            <v>36.72</v>
          </cell>
          <cell r="K15">
            <v>2.6</v>
          </cell>
        </row>
        <row r="16">
          <cell r="B16">
            <v>21.650000000000002</v>
          </cell>
          <cell r="C16">
            <v>29.9</v>
          </cell>
          <cell r="D16">
            <v>14.6</v>
          </cell>
          <cell r="E16">
            <v>54.916666666666664</v>
          </cell>
          <cell r="F16">
            <v>76</v>
          </cell>
          <cell r="G16">
            <v>29</v>
          </cell>
          <cell r="H16">
            <v>18.36</v>
          </cell>
          <cell r="I16" t="str">
            <v>S</v>
          </cell>
          <cell r="J16">
            <v>30.240000000000002</v>
          </cell>
          <cell r="K16">
            <v>0</v>
          </cell>
        </row>
        <row r="17">
          <cell r="B17">
            <v>24.087500000000002</v>
          </cell>
          <cell r="C17">
            <v>30.6</v>
          </cell>
          <cell r="D17">
            <v>18.2</v>
          </cell>
          <cell r="E17">
            <v>45.833333333333336</v>
          </cell>
          <cell r="F17">
            <v>68</v>
          </cell>
          <cell r="G17">
            <v>24</v>
          </cell>
          <cell r="H17">
            <v>15.840000000000002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21.691666666666666</v>
          </cell>
          <cell r="C18">
            <v>30.6</v>
          </cell>
          <cell r="D18">
            <v>13.4</v>
          </cell>
          <cell r="E18">
            <v>53.583333333333336</v>
          </cell>
          <cell r="F18">
            <v>88</v>
          </cell>
          <cell r="G18">
            <v>22</v>
          </cell>
          <cell r="H18">
            <v>13.32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21.733333333333334</v>
          </cell>
          <cell r="C19">
            <v>30</v>
          </cell>
          <cell r="D19">
            <v>14.6</v>
          </cell>
          <cell r="E19">
            <v>60.541666666666664</v>
          </cell>
          <cell r="F19">
            <v>84</v>
          </cell>
          <cell r="G19">
            <v>40</v>
          </cell>
          <cell r="H19">
            <v>18.720000000000002</v>
          </cell>
          <cell r="I19" t="str">
            <v>L</v>
          </cell>
          <cell r="J19">
            <v>42.84</v>
          </cell>
          <cell r="K19">
            <v>0</v>
          </cell>
        </row>
        <row r="20">
          <cell r="B20">
            <v>24.825000000000003</v>
          </cell>
          <cell r="C20">
            <v>32.4</v>
          </cell>
          <cell r="D20">
            <v>18.5</v>
          </cell>
          <cell r="E20">
            <v>59.166666666666664</v>
          </cell>
          <cell r="F20">
            <v>81</v>
          </cell>
          <cell r="G20">
            <v>35</v>
          </cell>
          <cell r="H20">
            <v>20.52</v>
          </cell>
          <cell r="I20" t="str">
            <v>L</v>
          </cell>
          <cell r="J20">
            <v>43.2</v>
          </cell>
          <cell r="K20">
            <v>0</v>
          </cell>
        </row>
        <row r="21">
          <cell r="B21">
            <v>26.754166666666663</v>
          </cell>
          <cell r="C21">
            <v>33.299999999999997</v>
          </cell>
          <cell r="D21">
            <v>20.8</v>
          </cell>
          <cell r="E21">
            <v>45.166666666666664</v>
          </cell>
          <cell r="F21">
            <v>63</v>
          </cell>
          <cell r="G21">
            <v>28</v>
          </cell>
          <cell r="H21">
            <v>23.759999999999998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23.145833333333332</v>
          </cell>
          <cell r="C22">
            <v>28.1</v>
          </cell>
          <cell r="D22">
            <v>18.8</v>
          </cell>
          <cell r="E22">
            <v>63.458333333333336</v>
          </cell>
          <cell r="F22">
            <v>90</v>
          </cell>
          <cell r="G22">
            <v>36</v>
          </cell>
          <cell r="H22">
            <v>16.920000000000002</v>
          </cell>
          <cell r="I22" t="str">
            <v>L</v>
          </cell>
          <cell r="J22">
            <v>37.440000000000005</v>
          </cell>
          <cell r="K22">
            <v>0</v>
          </cell>
        </row>
        <row r="23">
          <cell r="B23">
            <v>24.662500000000005</v>
          </cell>
          <cell r="C23">
            <v>32.700000000000003</v>
          </cell>
          <cell r="D23">
            <v>18.600000000000001</v>
          </cell>
          <cell r="E23">
            <v>53.833333333333336</v>
          </cell>
          <cell r="F23">
            <v>83</v>
          </cell>
          <cell r="G23">
            <v>25</v>
          </cell>
          <cell r="H23">
            <v>15.48</v>
          </cell>
          <cell r="I23" t="str">
            <v>NE</v>
          </cell>
          <cell r="J23">
            <v>32.4</v>
          </cell>
          <cell r="K23">
            <v>0</v>
          </cell>
        </row>
        <row r="24">
          <cell r="B24">
            <v>21.883333333333336</v>
          </cell>
          <cell r="C24">
            <v>27.2</v>
          </cell>
          <cell r="D24">
            <v>19.2</v>
          </cell>
          <cell r="E24">
            <v>76.125</v>
          </cell>
          <cell r="F24">
            <v>91</v>
          </cell>
          <cell r="G24">
            <v>38</v>
          </cell>
          <cell r="H24">
            <v>11.879999999999999</v>
          </cell>
          <cell r="I24" t="str">
            <v>SO</v>
          </cell>
          <cell r="J24">
            <v>29.880000000000003</v>
          </cell>
          <cell r="K24">
            <v>0.4</v>
          </cell>
        </row>
        <row r="25">
          <cell r="B25">
            <v>20.750000000000004</v>
          </cell>
          <cell r="C25">
            <v>29.5</v>
          </cell>
          <cell r="D25">
            <v>13.9</v>
          </cell>
          <cell r="E25">
            <v>58.916666666666664</v>
          </cell>
          <cell r="F25">
            <v>91</v>
          </cell>
          <cell r="G25">
            <v>17</v>
          </cell>
          <cell r="H25">
            <v>9.7200000000000006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22.095833333333331</v>
          </cell>
          <cell r="C26">
            <v>33.5</v>
          </cell>
          <cell r="D26">
            <v>11.9</v>
          </cell>
          <cell r="E26">
            <v>49.5</v>
          </cell>
          <cell r="F26">
            <v>77</v>
          </cell>
          <cell r="G26">
            <v>29</v>
          </cell>
          <cell r="H26">
            <v>9.7200000000000006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21.649999999999995</v>
          </cell>
          <cell r="C27">
            <v>27.6</v>
          </cell>
          <cell r="D27">
            <v>17.8</v>
          </cell>
          <cell r="E27">
            <v>76</v>
          </cell>
          <cell r="F27">
            <v>95</v>
          </cell>
          <cell r="G27">
            <v>51</v>
          </cell>
          <cell r="H27">
            <v>19.440000000000001</v>
          </cell>
          <cell r="I27" t="str">
            <v>SE</v>
          </cell>
          <cell r="J27">
            <v>56.519999999999996</v>
          </cell>
          <cell r="K27">
            <v>23.000000000000004</v>
          </cell>
        </row>
        <row r="28">
          <cell r="B28">
            <v>19.291666666666664</v>
          </cell>
          <cell r="C28">
            <v>25.2</v>
          </cell>
          <cell r="D28">
            <v>15.2</v>
          </cell>
          <cell r="E28">
            <v>76.958333333333329</v>
          </cell>
          <cell r="F28">
            <v>96</v>
          </cell>
          <cell r="G28">
            <v>41</v>
          </cell>
          <cell r="H28">
            <v>8.2799999999999994</v>
          </cell>
          <cell r="I28" t="str">
            <v>S</v>
          </cell>
          <cell r="J28">
            <v>24.12</v>
          </cell>
          <cell r="K28">
            <v>0.2</v>
          </cell>
        </row>
        <row r="29">
          <cell r="B29">
            <v>19.654166666666672</v>
          </cell>
          <cell r="C29">
            <v>27.3</v>
          </cell>
          <cell r="D29">
            <v>14</v>
          </cell>
          <cell r="E29">
            <v>64.708333333333329</v>
          </cell>
          <cell r="F29">
            <v>93</v>
          </cell>
          <cell r="G29">
            <v>35</v>
          </cell>
          <cell r="H29">
            <v>17.28</v>
          </cell>
          <cell r="I29" t="str">
            <v>L</v>
          </cell>
          <cell r="J29">
            <v>44.64</v>
          </cell>
          <cell r="K29">
            <v>0</v>
          </cell>
        </row>
        <row r="30">
          <cell r="B30">
            <v>20.658333333333335</v>
          </cell>
          <cell r="C30">
            <v>28.5</v>
          </cell>
          <cell r="D30">
            <v>13.1</v>
          </cell>
          <cell r="E30">
            <v>58.375</v>
          </cell>
          <cell r="F30">
            <v>86</v>
          </cell>
          <cell r="G30">
            <v>30</v>
          </cell>
          <cell r="H30">
            <v>11.879999999999999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21.808333333333337</v>
          </cell>
          <cell r="C31">
            <v>32.299999999999997</v>
          </cell>
          <cell r="D31">
            <v>12.9</v>
          </cell>
          <cell r="E31">
            <v>60.375</v>
          </cell>
          <cell r="F31">
            <v>92</v>
          </cell>
          <cell r="G31">
            <v>26</v>
          </cell>
          <cell r="H31">
            <v>8.64</v>
          </cell>
          <cell r="I31" t="str">
            <v>SE</v>
          </cell>
          <cell r="J31">
            <v>21.96</v>
          </cell>
          <cell r="K31">
            <v>0</v>
          </cell>
        </row>
        <row r="32">
          <cell r="B32">
            <v>24.883333333333336</v>
          </cell>
          <cell r="C32">
            <v>34</v>
          </cell>
          <cell r="D32">
            <v>16.100000000000001</v>
          </cell>
          <cell r="E32">
            <v>49.958333333333336</v>
          </cell>
          <cell r="F32">
            <v>79</v>
          </cell>
          <cell r="G32">
            <v>27</v>
          </cell>
          <cell r="H32">
            <v>17.28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27.216666666666669</v>
          </cell>
          <cell r="C33">
            <v>35.4</v>
          </cell>
          <cell r="D33">
            <v>19.2</v>
          </cell>
          <cell r="E33">
            <v>42.166666666666664</v>
          </cell>
          <cell r="F33">
            <v>66</v>
          </cell>
          <cell r="G33">
            <v>24</v>
          </cell>
          <cell r="H33">
            <v>17.64</v>
          </cell>
          <cell r="I33" t="str">
            <v>NE</v>
          </cell>
          <cell r="J33">
            <v>38.880000000000003</v>
          </cell>
          <cell r="K33">
            <v>0</v>
          </cell>
        </row>
        <row r="34">
          <cell r="B34">
            <v>28.212499999999995</v>
          </cell>
          <cell r="C34">
            <v>36.9</v>
          </cell>
          <cell r="D34">
            <v>20</v>
          </cell>
          <cell r="E34">
            <v>47.166666666666664</v>
          </cell>
          <cell r="F34">
            <v>79</v>
          </cell>
          <cell r="G34">
            <v>21</v>
          </cell>
          <cell r="H34">
            <v>17.28</v>
          </cell>
          <cell r="I34" t="str">
            <v>N</v>
          </cell>
          <cell r="J34">
            <v>41.04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17.516666666666662</v>
          </cell>
          <cell r="C5">
            <v>27.3</v>
          </cell>
          <cell r="D5">
            <v>9.6999999999999993</v>
          </cell>
          <cell r="E5">
            <v>43.25</v>
          </cell>
          <cell r="F5">
            <v>60</v>
          </cell>
          <cell r="G5">
            <v>24</v>
          </cell>
          <cell r="H5">
            <v>14.4</v>
          </cell>
          <cell r="I5" t="str">
            <v>SE</v>
          </cell>
          <cell r="J5">
            <v>31.319999999999997</v>
          </cell>
          <cell r="K5">
            <v>0</v>
          </cell>
        </row>
        <row r="6">
          <cell r="B6">
            <v>18.829166666666669</v>
          </cell>
          <cell r="C6">
            <v>29.6</v>
          </cell>
          <cell r="D6">
            <v>8.9</v>
          </cell>
          <cell r="E6">
            <v>44.083333333333336</v>
          </cell>
          <cell r="F6">
            <v>80</v>
          </cell>
          <cell r="G6">
            <v>13</v>
          </cell>
          <cell r="H6">
            <v>19.8</v>
          </cell>
          <cell r="I6" t="str">
            <v>L</v>
          </cell>
          <cell r="J6">
            <v>37.080000000000005</v>
          </cell>
          <cell r="K6">
            <v>0</v>
          </cell>
        </row>
        <row r="7">
          <cell r="B7">
            <v>20.545833333333331</v>
          </cell>
          <cell r="C7">
            <v>33.200000000000003</v>
          </cell>
          <cell r="D7">
            <v>11</v>
          </cell>
          <cell r="E7">
            <v>44.166666666666664</v>
          </cell>
          <cell r="F7">
            <v>76</v>
          </cell>
          <cell r="G7">
            <v>17</v>
          </cell>
          <cell r="H7">
            <v>14.4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23.849999999999998</v>
          </cell>
          <cell r="C8">
            <v>36.799999999999997</v>
          </cell>
          <cell r="D8">
            <v>11.7</v>
          </cell>
          <cell r="E8">
            <v>50.166666666666664</v>
          </cell>
          <cell r="F8">
            <v>89</v>
          </cell>
          <cell r="G8">
            <v>20</v>
          </cell>
          <cell r="H8">
            <v>13.68</v>
          </cell>
          <cell r="I8" t="str">
            <v>NO</v>
          </cell>
          <cell r="J8">
            <v>41.76</v>
          </cell>
          <cell r="K8">
            <v>0</v>
          </cell>
        </row>
        <row r="9">
          <cell r="B9">
            <v>25.258333333333336</v>
          </cell>
          <cell r="C9">
            <v>36.200000000000003</v>
          </cell>
          <cell r="D9">
            <v>16.899999999999999</v>
          </cell>
          <cell r="E9">
            <v>57.5</v>
          </cell>
          <cell r="F9">
            <v>87</v>
          </cell>
          <cell r="G9">
            <v>27</v>
          </cell>
          <cell r="H9">
            <v>22.68</v>
          </cell>
          <cell r="I9" t="str">
            <v>O</v>
          </cell>
          <cell r="J9">
            <v>49.680000000000007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15.933333333333332</v>
          </cell>
          <cell r="C5">
            <v>26.5</v>
          </cell>
          <cell r="D5">
            <v>7</v>
          </cell>
          <cell r="E5">
            <v>42.833333333333336</v>
          </cell>
          <cell r="F5">
            <v>68</v>
          </cell>
          <cell r="G5">
            <v>20</v>
          </cell>
          <cell r="H5">
            <v>21.6</v>
          </cell>
          <cell r="I5" t="str">
            <v>L</v>
          </cell>
          <cell r="J5">
            <v>33.119999999999997</v>
          </cell>
          <cell r="K5">
            <v>0</v>
          </cell>
        </row>
        <row r="6">
          <cell r="B6">
            <v>16.679166666666667</v>
          </cell>
          <cell r="C6">
            <v>28.5</v>
          </cell>
          <cell r="D6">
            <v>6.8</v>
          </cell>
          <cell r="E6">
            <v>47</v>
          </cell>
          <cell r="F6">
            <v>77</v>
          </cell>
          <cell r="G6">
            <v>16</v>
          </cell>
          <cell r="H6">
            <v>24.48</v>
          </cell>
          <cell r="I6" t="str">
            <v>L</v>
          </cell>
          <cell r="J6">
            <v>44.28</v>
          </cell>
          <cell r="K6">
            <v>0</v>
          </cell>
        </row>
        <row r="7">
          <cell r="B7">
            <v>17.262499999999999</v>
          </cell>
          <cell r="C7">
            <v>29.9</v>
          </cell>
          <cell r="D7">
            <v>7.4</v>
          </cell>
          <cell r="E7">
            <v>58.083333333333336</v>
          </cell>
          <cell r="F7">
            <v>92</v>
          </cell>
          <cell r="G7">
            <v>24</v>
          </cell>
          <cell r="H7">
            <v>27</v>
          </cell>
          <cell r="I7" t="str">
            <v>L</v>
          </cell>
          <cell r="J7">
            <v>43.92</v>
          </cell>
          <cell r="K7">
            <v>0</v>
          </cell>
        </row>
        <row r="8">
          <cell r="B8">
            <v>22.933333333333337</v>
          </cell>
          <cell r="C8">
            <v>35.6</v>
          </cell>
          <cell r="D8">
            <v>13</v>
          </cell>
          <cell r="E8">
            <v>53.125</v>
          </cell>
          <cell r="F8">
            <v>84</v>
          </cell>
          <cell r="G8">
            <v>24</v>
          </cell>
          <cell r="H8">
            <v>24.48</v>
          </cell>
          <cell r="I8" t="str">
            <v>L</v>
          </cell>
          <cell r="J8">
            <v>49.32</v>
          </cell>
          <cell r="K8">
            <v>0</v>
          </cell>
        </row>
        <row r="9">
          <cell r="B9">
            <v>25.450000000000003</v>
          </cell>
          <cell r="C9">
            <v>32</v>
          </cell>
          <cell r="D9">
            <v>18.899999999999999</v>
          </cell>
          <cell r="E9">
            <v>54.583333333333336</v>
          </cell>
          <cell r="F9">
            <v>72</v>
          </cell>
          <cell r="G9">
            <v>38</v>
          </cell>
          <cell r="H9">
            <v>21.240000000000002</v>
          </cell>
          <cell r="I9" t="str">
            <v>L</v>
          </cell>
          <cell r="J9">
            <v>43.56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25.004166666666663</v>
          </cell>
          <cell r="C10">
            <v>33.5</v>
          </cell>
          <cell r="D10">
            <v>19.5</v>
          </cell>
          <cell r="E10">
            <v>65.791666666666671</v>
          </cell>
          <cell r="F10">
            <v>85</v>
          </cell>
          <cell r="G10">
            <v>36</v>
          </cell>
          <cell r="H10">
            <v>9</v>
          </cell>
          <cell r="I10" t="str">
            <v>O</v>
          </cell>
          <cell r="J10">
            <v>18.36</v>
          </cell>
          <cell r="K10">
            <v>0</v>
          </cell>
        </row>
        <row r="11">
          <cell r="B11">
            <v>24.708333333333339</v>
          </cell>
          <cell r="C11">
            <v>35.1</v>
          </cell>
          <cell r="D11">
            <v>16.100000000000001</v>
          </cell>
          <cell r="E11">
            <v>66.416666666666671</v>
          </cell>
          <cell r="F11">
            <v>98</v>
          </cell>
          <cell r="G11">
            <v>28</v>
          </cell>
          <cell r="H11">
            <v>14.4</v>
          </cell>
          <cell r="I11" t="str">
            <v>O</v>
          </cell>
          <cell r="J11">
            <v>36</v>
          </cell>
          <cell r="K11">
            <v>0</v>
          </cell>
        </row>
        <row r="12">
          <cell r="B12">
            <v>23.766666666666669</v>
          </cell>
          <cell r="C12">
            <v>34.6</v>
          </cell>
          <cell r="D12">
            <v>15.8</v>
          </cell>
          <cell r="E12">
            <v>67.375</v>
          </cell>
          <cell r="F12">
            <v>96</v>
          </cell>
          <cell r="G12">
            <v>27</v>
          </cell>
          <cell r="H12">
            <v>24.48</v>
          </cell>
          <cell r="I12" t="str">
            <v>NO</v>
          </cell>
          <cell r="J12">
            <v>47.519999999999996</v>
          </cell>
          <cell r="K12">
            <v>0</v>
          </cell>
        </row>
        <row r="13">
          <cell r="B13">
            <v>16.562499999999996</v>
          </cell>
          <cell r="C13">
            <v>20.2</v>
          </cell>
          <cell r="D13">
            <v>14.6</v>
          </cell>
          <cell r="E13">
            <v>92</v>
          </cell>
          <cell r="F13">
            <v>99</v>
          </cell>
          <cell r="G13">
            <v>65</v>
          </cell>
          <cell r="H13">
            <v>11.879999999999999</v>
          </cell>
          <cell r="I13" t="str">
            <v>O</v>
          </cell>
          <cell r="J13">
            <v>40.680000000000007</v>
          </cell>
          <cell r="K13">
            <v>26.799999999999994</v>
          </cell>
        </row>
        <row r="14">
          <cell r="B14">
            <v>16.529166666666665</v>
          </cell>
          <cell r="C14">
            <v>24.3</v>
          </cell>
          <cell r="D14">
            <v>10.9</v>
          </cell>
          <cell r="E14">
            <v>88.958333333333329</v>
          </cell>
          <cell r="F14">
            <v>100</v>
          </cell>
          <cell r="G14">
            <v>63</v>
          </cell>
          <cell r="H14">
            <v>11.879999999999999</v>
          </cell>
          <cell r="I14" t="str">
            <v>O</v>
          </cell>
          <cell r="J14">
            <v>22.68</v>
          </cell>
          <cell r="K14">
            <v>1.5999999999999999</v>
          </cell>
        </row>
        <row r="15">
          <cell r="B15">
            <v>21.379166666666663</v>
          </cell>
          <cell r="C15">
            <v>28.9</v>
          </cell>
          <cell r="D15">
            <v>14.4</v>
          </cell>
          <cell r="E15">
            <v>67.125</v>
          </cell>
          <cell r="F15">
            <v>99</v>
          </cell>
          <cell r="G15">
            <v>19</v>
          </cell>
          <cell r="H15">
            <v>13.32</v>
          </cell>
          <cell r="I15" t="str">
            <v>SE</v>
          </cell>
          <cell r="J15">
            <v>29.16</v>
          </cell>
          <cell r="K15">
            <v>0.4</v>
          </cell>
        </row>
        <row r="16">
          <cell r="B16">
            <v>20.55</v>
          </cell>
          <cell r="C16">
            <v>31</v>
          </cell>
          <cell r="D16">
            <v>11.5</v>
          </cell>
          <cell r="E16">
            <v>51.708333333333336</v>
          </cell>
          <cell r="F16">
            <v>90</v>
          </cell>
          <cell r="G16">
            <v>20</v>
          </cell>
          <cell r="H16">
            <v>13.68</v>
          </cell>
          <cell r="I16" t="str">
            <v>SE</v>
          </cell>
          <cell r="J16">
            <v>26.64</v>
          </cell>
          <cell r="K16">
            <v>0.2</v>
          </cell>
        </row>
        <row r="17">
          <cell r="B17">
            <v>20.554166666666664</v>
          </cell>
          <cell r="C17">
            <v>32.4</v>
          </cell>
          <cell r="D17">
            <v>10.7</v>
          </cell>
          <cell r="E17">
            <v>58.958333333333336</v>
          </cell>
          <cell r="F17">
            <v>94</v>
          </cell>
          <cell r="G17">
            <v>22</v>
          </cell>
          <cell r="H17">
            <v>9</v>
          </cell>
          <cell r="I17" t="str">
            <v>O</v>
          </cell>
          <cell r="J17">
            <v>22.32</v>
          </cell>
          <cell r="K17">
            <v>0</v>
          </cell>
        </row>
        <row r="18">
          <cell r="B18">
            <v>21.491666666666664</v>
          </cell>
          <cell r="C18">
            <v>31.9</v>
          </cell>
          <cell r="D18">
            <v>10.8</v>
          </cell>
          <cell r="E18">
            <v>55.708333333333336</v>
          </cell>
          <cell r="F18">
            <v>95</v>
          </cell>
          <cell r="G18">
            <v>20</v>
          </cell>
          <cell r="H18">
            <v>15.48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22.333333333333339</v>
          </cell>
          <cell r="C19">
            <v>31.3</v>
          </cell>
          <cell r="D19">
            <v>15.4</v>
          </cell>
          <cell r="E19">
            <v>60.458333333333336</v>
          </cell>
          <cell r="F19">
            <v>91</v>
          </cell>
          <cell r="G19">
            <v>32</v>
          </cell>
          <cell r="H19">
            <v>14.4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25.074999999999992</v>
          </cell>
          <cell r="C20">
            <v>33.9</v>
          </cell>
          <cell r="D20">
            <v>15.8</v>
          </cell>
          <cell r="E20">
            <v>59.25</v>
          </cell>
          <cell r="F20">
            <v>96</v>
          </cell>
          <cell r="G20">
            <v>27</v>
          </cell>
          <cell r="H20">
            <v>11.879999999999999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26.0625</v>
          </cell>
          <cell r="C21">
            <v>36</v>
          </cell>
          <cell r="D21">
            <v>15.8</v>
          </cell>
          <cell r="E21">
            <v>52.583333333333336</v>
          </cell>
          <cell r="F21">
            <v>92</v>
          </cell>
          <cell r="G21">
            <v>22</v>
          </cell>
          <cell r="H21">
            <v>12.24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22.120833333333334</v>
          </cell>
          <cell r="C22">
            <v>25.7</v>
          </cell>
          <cell r="D22">
            <v>19.399999999999999</v>
          </cell>
          <cell r="E22">
            <v>73</v>
          </cell>
          <cell r="F22">
            <v>90</v>
          </cell>
          <cell r="G22">
            <v>52</v>
          </cell>
          <cell r="H22">
            <v>13.68</v>
          </cell>
          <cell r="I22" t="str">
            <v>SE</v>
          </cell>
          <cell r="J22">
            <v>36</v>
          </cell>
          <cell r="K22">
            <v>0.8</v>
          </cell>
        </row>
        <row r="23">
          <cell r="B23">
            <v>24.625</v>
          </cell>
          <cell r="C23">
            <v>34.299999999999997</v>
          </cell>
          <cell r="D23">
            <v>17.399999999999999</v>
          </cell>
          <cell r="E23">
            <v>60.458333333333336</v>
          </cell>
          <cell r="F23">
            <v>94</v>
          </cell>
          <cell r="G23">
            <v>23</v>
          </cell>
          <cell r="H23">
            <v>9.3600000000000012</v>
          </cell>
          <cell r="I23" t="str">
            <v>SO</v>
          </cell>
          <cell r="J23">
            <v>24.840000000000003</v>
          </cell>
          <cell r="K23">
            <v>0.2</v>
          </cell>
        </row>
        <row r="24">
          <cell r="B24">
            <v>23.783333333333342</v>
          </cell>
          <cell r="C24">
            <v>30.1</v>
          </cell>
          <cell r="D24">
            <v>19.399999999999999</v>
          </cell>
          <cell r="E24">
            <v>70.083333333333329</v>
          </cell>
          <cell r="F24">
            <v>93</v>
          </cell>
          <cell r="G24">
            <v>46</v>
          </cell>
          <cell r="H24">
            <v>11.520000000000001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21.895833333333332</v>
          </cell>
          <cell r="C25">
            <v>30.6</v>
          </cell>
          <cell r="D25">
            <v>15.9</v>
          </cell>
          <cell r="E25">
            <v>62.916666666666664</v>
          </cell>
          <cell r="F25">
            <v>89</v>
          </cell>
          <cell r="G25">
            <v>25</v>
          </cell>
          <cell r="H25">
            <v>7.9200000000000008</v>
          </cell>
          <cell r="I25" t="str">
            <v>SO</v>
          </cell>
          <cell r="J25">
            <v>22.68</v>
          </cell>
          <cell r="K25">
            <v>0</v>
          </cell>
        </row>
        <row r="26">
          <cell r="B26">
            <v>22.837500000000002</v>
          </cell>
          <cell r="C26">
            <v>35.9</v>
          </cell>
          <cell r="D26">
            <v>12.2</v>
          </cell>
          <cell r="E26">
            <v>53.416666666666664</v>
          </cell>
          <cell r="F26">
            <v>86</v>
          </cell>
          <cell r="G26">
            <v>26</v>
          </cell>
          <cell r="H26">
            <v>10.08</v>
          </cell>
          <cell r="I26" t="str">
            <v>L</v>
          </cell>
          <cell r="J26">
            <v>22.32</v>
          </cell>
          <cell r="K26">
            <v>0</v>
          </cell>
        </row>
        <row r="27">
          <cell r="B27">
            <v>20.545833333333338</v>
          </cell>
          <cell r="C27">
            <v>28.4</v>
          </cell>
          <cell r="D27">
            <v>18.5</v>
          </cell>
          <cell r="E27">
            <v>88.333333333333329</v>
          </cell>
          <cell r="F27">
            <v>99</v>
          </cell>
          <cell r="G27">
            <v>49</v>
          </cell>
          <cell r="H27">
            <v>14.76</v>
          </cell>
          <cell r="I27" t="str">
            <v>SO</v>
          </cell>
          <cell r="J27">
            <v>46.080000000000005</v>
          </cell>
          <cell r="K27">
            <v>21.6</v>
          </cell>
        </row>
        <row r="28">
          <cell r="B28">
            <v>20.908333333333335</v>
          </cell>
          <cell r="C28">
            <v>27</v>
          </cell>
          <cell r="D28">
            <v>17.100000000000001</v>
          </cell>
          <cell r="E28">
            <v>75.666666666666671</v>
          </cell>
          <cell r="F28">
            <v>99</v>
          </cell>
          <cell r="G28">
            <v>32</v>
          </cell>
          <cell r="H28">
            <v>10.08</v>
          </cell>
          <cell r="I28" t="str">
            <v>S</v>
          </cell>
          <cell r="J28">
            <v>24.48</v>
          </cell>
          <cell r="K28">
            <v>5.0000000000000009</v>
          </cell>
        </row>
        <row r="29">
          <cell r="B29">
            <v>19.070833333333336</v>
          </cell>
          <cell r="C29">
            <v>27.1</v>
          </cell>
          <cell r="D29">
            <v>11.3</v>
          </cell>
          <cell r="E29">
            <v>71.666666666666671</v>
          </cell>
          <cell r="F29">
            <v>98</v>
          </cell>
          <cell r="G29">
            <v>36</v>
          </cell>
          <cell r="H29">
            <v>16.559999999999999</v>
          </cell>
          <cell r="I29" t="str">
            <v>L</v>
          </cell>
          <cell r="J29">
            <v>34.200000000000003</v>
          </cell>
          <cell r="K29">
            <v>0.2</v>
          </cell>
        </row>
        <row r="30">
          <cell r="B30">
            <v>20.787499999999998</v>
          </cell>
          <cell r="C30">
            <v>30.1</v>
          </cell>
          <cell r="D30">
            <v>13.8</v>
          </cell>
          <cell r="E30">
            <v>62.166666666666664</v>
          </cell>
          <cell r="F30">
            <v>87</v>
          </cell>
          <cell r="G30">
            <v>32</v>
          </cell>
          <cell r="H30">
            <v>15.840000000000002</v>
          </cell>
          <cell r="I30" t="str">
            <v>SE</v>
          </cell>
          <cell r="J30">
            <v>29.52</v>
          </cell>
          <cell r="K30">
            <v>0.2</v>
          </cell>
        </row>
        <row r="31">
          <cell r="B31">
            <v>22.599999999999998</v>
          </cell>
          <cell r="C31">
            <v>33.299999999999997</v>
          </cell>
          <cell r="D31">
            <v>11.9</v>
          </cell>
          <cell r="E31">
            <v>58.166666666666664</v>
          </cell>
          <cell r="F31">
            <v>93</v>
          </cell>
          <cell r="G31">
            <v>26</v>
          </cell>
          <cell r="H31">
            <v>12.24</v>
          </cell>
          <cell r="I31" t="str">
            <v>SE</v>
          </cell>
          <cell r="J31">
            <v>23.759999999999998</v>
          </cell>
          <cell r="K31">
            <v>0</v>
          </cell>
        </row>
        <row r="32">
          <cell r="B32">
            <v>23.954166666666666</v>
          </cell>
          <cell r="C32">
            <v>35.799999999999997</v>
          </cell>
          <cell r="D32">
            <v>13.9</v>
          </cell>
          <cell r="E32">
            <v>58.875</v>
          </cell>
          <cell r="F32">
            <v>95</v>
          </cell>
          <cell r="G32">
            <v>23</v>
          </cell>
          <cell r="H32">
            <v>11.520000000000001</v>
          </cell>
          <cell r="I32" t="str">
            <v>O</v>
          </cell>
          <cell r="J32">
            <v>27.36</v>
          </cell>
          <cell r="K32">
            <v>0</v>
          </cell>
        </row>
        <row r="33">
          <cell r="B33">
            <v>25.454166666666666</v>
          </cell>
          <cell r="C33">
            <v>36.1</v>
          </cell>
          <cell r="D33">
            <v>15.7</v>
          </cell>
          <cell r="E33">
            <v>57.5</v>
          </cell>
          <cell r="F33">
            <v>93</v>
          </cell>
          <cell r="G33">
            <v>23</v>
          </cell>
          <cell r="H33">
            <v>8.2799999999999994</v>
          </cell>
          <cell r="I33" t="str">
            <v>O</v>
          </cell>
          <cell r="J33">
            <v>26.64</v>
          </cell>
          <cell r="K33">
            <v>0</v>
          </cell>
        </row>
        <row r="34">
          <cell r="B34">
            <v>27.108333333333334</v>
          </cell>
          <cell r="C34">
            <v>37.5</v>
          </cell>
          <cell r="D34">
            <v>19</v>
          </cell>
          <cell r="E34">
            <v>58.5</v>
          </cell>
          <cell r="F34">
            <v>92</v>
          </cell>
          <cell r="G34">
            <v>21</v>
          </cell>
          <cell r="H34">
            <v>11.879999999999999</v>
          </cell>
          <cell r="I34" t="str">
            <v>NO</v>
          </cell>
          <cell r="J34">
            <v>56.16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21.825000000000003</v>
          </cell>
          <cell r="C5">
            <v>30.6</v>
          </cell>
          <cell r="D5">
            <v>14.5</v>
          </cell>
          <cell r="E5">
            <v>30.75</v>
          </cell>
          <cell r="F5">
            <v>40</v>
          </cell>
          <cell r="G5">
            <v>22</v>
          </cell>
          <cell r="H5">
            <v>14.76</v>
          </cell>
          <cell r="I5" t="str">
            <v>S</v>
          </cell>
          <cell r="J5">
            <v>29.52</v>
          </cell>
          <cell r="K5">
            <v>0</v>
          </cell>
        </row>
        <row r="6">
          <cell r="B6">
            <v>24.329166666666666</v>
          </cell>
          <cell r="C6">
            <v>35.200000000000003</v>
          </cell>
          <cell r="D6">
            <v>16.399999999999999</v>
          </cell>
          <cell r="E6">
            <v>34.041666666666664</v>
          </cell>
          <cell r="F6">
            <v>53</v>
          </cell>
          <cell r="G6">
            <v>13</v>
          </cell>
          <cell r="H6">
            <v>10.08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26.754166666666674</v>
          </cell>
          <cell r="C7">
            <v>37.9</v>
          </cell>
          <cell r="D7">
            <v>18.100000000000001</v>
          </cell>
          <cell r="E7">
            <v>25.75</v>
          </cell>
          <cell r="F7">
            <v>43</v>
          </cell>
          <cell r="G7">
            <v>13</v>
          </cell>
          <cell r="H7">
            <v>14.4</v>
          </cell>
          <cell r="I7" t="str">
            <v>S</v>
          </cell>
          <cell r="J7">
            <v>30.240000000000002</v>
          </cell>
          <cell r="K7">
            <v>0</v>
          </cell>
        </row>
        <row r="8">
          <cell r="B8">
            <v>28.316666666666666</v>
          </cell>
          <cell r="C8">
            <v>38</v>
          </cell>
          <cell r="D8">
            <v>19.7</v>
          </cell>
          <cell r="E8">
            <v>38.833333333333336</v>
          </cell>
          <cell r="F8">
            <v>60</v>
          </cell>
          <cell r="G8">
            <v>25</v>
          </cell>
          <cell r="H8">
            <v>20.52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27.604166666666661</v>
          </cell>
          <cell r="C9">
            <v>34.5</v>
          </cell>
          <cell r="D9">
            <v>21.7</v>
          </cell>
          <cell r="E9">
            <v>57.541666666666664</v>
          </cell>
          <cell r="F9">
            <v>80</v>
          </cell>
          <cell r="G9">
            <v>35</v>
          </cell>
          <cell r="H9">
            <v>12.24</v>
          </cell>
          <cell r="I9" t="str">
            <v>N</v>
          </cell>
          <cell r="J9">
            <v>43.2</v>
          </cell>
          <cell r="K9">
            <v>0.4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26.074999999999999</v>
          </cell>
          <cell r="C10">
            <v>34.299999999999997</v>
          </cell>
          <cell r="D10">
            <v>20.5</v>
          </cell>
          <cell r="E10">
            <v>62.208333333333336</v>
          </cell>
          <cell r="F10">
            <v>86</v>
          </cell>
          <cell r="G10">
            <v>32</v>
          </cell>
          <cell r="H10">
            <v>6.84</v>
          </cell>
          <cell r="I10" t="str">
            <v>S</v>
          </cell>
          <cell r="J10">
            <v>18.720000000000002</v>
          </cell>
          <cell r="K10">
            <v>0</v>
          </cell>
        </row>
        <row r="11">
          <cell r="B11">
            <v>26.791666666666671</v>
          </cell>
          <cell r="C11">
            <v>36.6</v>
          </cell>
          <cell r="D11">
            <v>18.7</v>
          </cell>
          <cell r="E11">
            <v>56.541666666666664</v>
          </cell>
          <cell r="F11">
            <v>86</v>
          </cell>
          <cell r="G11">
            <v>28</v>
          </cell>
          <cell r="H11">
            <v>10.44</v>
          </cell>
          <cell r="I11" t="str">
            <v>S</v>
          </cell>
          <cell r="J11">
            <v>31.319999999999997</v>
          </cell>
          <cell r="K11">
            <v>0</v>
          </cell>
        </row>
        <row r="12">
          <cell r="B12">
            <v>26.141666666666676</v>
          </cell>
          <cell r="C12">
            <v>36.4</v>
          </cell>
          <cell r="D12">
            <v>18.8</v>
          </cell>
          <cell r="E12">
            <v>61.25</v>
          </cell>
          <cell r="F12">
            <v>90</v>
          </cell>
          <cell r="G12">
            <v>31</v>
          </cell>
          <cell r="H12">
            <v>17.64</v>
          </cell>
          <cell r="I12" t="str">
            <v>SO</v>
          </cell>
          <cell r="J12">
            <v>38.519999999999996</v>
          </cell>
          <cell r="K12">
            <v>1</v>
          </cell>
        </row>
        <row r="13">
          <cell r="B13">
            <v>16.416666666666668</v>
          </cell>
          <cell r="C13">
            <v>22.7</v>
          </cell>
          <cell r="D13">
            <v>13.7</v>
          </cell>
          <cell r="E13">
            <v>89.333333333333329</v>
          </cell>
          <cell r="F13">
            <v>95</v>
          </cell>
          <cell r="G13">
            <v>76</v>
          </cell>
          <cell r="H13">
            <v>6.48</v>
          </cell>
          <cell r="I13" t="str">
            <v>S</v>
          </cell>
          <cell r="J13">
            <v>25.56</v>
          </cell>
          <cell r="K13">
            <v>31.799999999999994</v>
          </cell>
        </row>
        <row r="14">
          <cell r="B14">
            <v>18.8</v>
          </cell>
          <cell r="C14">
            <v>26.6</v>
          </cell>
          <cell r="D14">
            <v>12.8</v>
          </cell>
          <cell r="E14">
            <v>81.75</v>
          </cell>
          <cell r="F14">
            <v>97</v>
          </cell>
          <cell r="G14">
            <v>57</v>
          </cell>
          <cell r="H14">
            <v>8.64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24.208333333333332</v>
          </cell>
          <cell r="C15">
            <v>31.3</v>
          </cell>
          <cell r="D15">
            <v>18.600000000000001</v>
          </cell>
          <cell r="E15">
            <v>61.875</v>
          </cell>
          <cell r="F15">
            <v>93</v>
          </cell>
          <cell r="G15">
            <v>21</v>
          </cell>
          <cell r="H15">
            <v>12.24</v>
          </cell>
          <cell r="I15" t="str">
            <v>S</v>
          </cell>
          <cell r="J15">
            <v>35.64</v>
          </cell>
          <cell r="K15">
            <v>0</v>
          </cell>
        </row>
        <row r="16">
          <cell r="B16">
            <v>23.583333333333332</v>
          </cell>
          <cell r="C16">
            <v>33.299999999999997</v>
          </cell>
          <cell r="D16">
            <v>15.6</v>
          </cell>
          <cell r="E16">
            <v>41.958333333333336</v>
          </cell>
          <cell r="F16">
            <v>67</v>
          </cell>
          <cell r="G16">
            <v>20</v>
          </cell>
          <cell r="H16">
            <v>10.08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25.062500000000004</v>
          </cell>
          <cell r="C17">
            <v>35.9</v>
          </cell>
          <cell r="D17">
            <v>15.2</v>
          </cell>
          <cell r="E17">
            <v>44.25</v>
          </cell>
          <cell r="F17">
            <v>77</v>
          </cell>
          <cell r="G17">
            <v>20</v>
          </cell>
          <cell r="H17">
            <v>9.3600000000000012</v>
          </cell>
          <cell r="I17" t="str">
            <v>S</v>
          </cell>
          <cell r="J17">
            <v>18.720000000000002</v>
          </cell>
          <cell r="K17">
            <v>0</v>
          </cell>
        </row>
        <row r="18">
          <cell r="B18">
            <v>27.420833333333338</v>
          </cell>
          <cell r="C18">
            <v>36.5</v>
          </cell>
          <cell r="D18">
            <v>18.5</v>
          </cell>
          <cell r="E18">
            <v>37.666666666666664</v>
          </cell>
          <cell r="F18">
            <v>67</v>
          </cell>
          <cell r="G18">
            <v>14</v>
          </cell>
          <cell r="H18">
            <v>8.64</v>
          </cell>
          <cell r="I18" t="str">
            <v>S</v>
          </cell>
          <cell r="J18">
            <v>20.16</v>
          </cell>
          <cell r="K18">
            <v>0</v>
          </cell>
        </row>
        <row r="19">
          <cell r="B19">
            <v>26.549999999999997</v>
          </cell>
          <cell r="C19">
            <v>35.4</v>
          </cell>
          <cell r="D19">
            <v>18.7</v>
          </cell>
          <cell r="E19">
            <v>44.375</v>
          </cell>
          <cell r="F19">
            <v>64</v>
          </cell>
          <cell r="G19">
            <v>24</v>
          </cell>
          <cell r="H19">
            <v>10.8</v>
          </cell>
          <cell r="I19" t="str">
            <v>S</v>
          </cell>
          <cell r="J19">
            <v>26.28</v>
          </cell>
          <cell r="K19">
            <v>0</v>
          </cell>
        </row>
        <row r="20">
          <cell r="B20">
            <v>27.508333333333336</v>
          </cell>
          <cell r="C20">
            <v>35.799999999999997</v>
          </cell>
          <cell r="D20">
            <v>18.8</v>
          </cell>
          <cell r="E20">
            <v>51.458333333333336</v>
          </cell>
          <cell r="F20">
            <v>84</v>
          </cell>
          <cell r="G20">
            <v>27</v>
          </cell>
          <cell r="H20">
            <v>16.559999999999999</v>
          </cell>
          <cell r="I20" t="str">
            <v>S</v>
          </cell>
          <cell r="J20">
            <v>30.240000000000002</v>
          </cell>
          <cell r="K20">
            <v>0</v>
          </cell>
        </row>
        <row r="21">
          <cell r="B21">
            <v>29.191666666666663</v>
          </cell>
          <cell r="C21">
            <v>36.9</v>
          </cell>
          <cell r="D21">
            <v>21.6</v>
          </cell>
          <cell r="E21">
            <v>43.333333333333336</v>
          </cell>
          <cell r="F21">
            <v>71</v>
          </cell>
          <cell r="G21">
            <v>21</v>
          </cell>
          <cell r="H21">
            <v>14.76</v>
          </cell>
          <cell r="I21" t="str">
            <v>N</v>
          </cell>
          <cell r="J21">
            <v>36</v>
          </cell>
          <cell r="K21">
            <v>0</v>
          </cell>
        </row>
        <row r="22">
          <cell r="B22">
            <v>26.345833333333342</v>
          </cell>
          <cell r="C22">
            <v>32.799999999999997</v>
          </cell>
          <cell r="D22">
            <v>21.8</v>
          </cell>
          <cell r="E22">
            <v>56.166666666666664</v>
          </cell>
          <cell r="F22">
            <v>78</v>
          </cell>
          <cell r="G22">
            <v>32</v>
          </cell>
          <cell r="H22">
            <v>13.68</v>
          </cell>
          <cell r="I22" t="str">
            <v>S</v>
          </cell>
          <cell r="J22">
            <v>38.519999999999996</v>
          </cell>
          <cell r="K22">
            <v>0</v>
          </cell>
        </row>
        <row r="23">
          <cell r="B23">
            <v>26.966666666666669</v>
          </cell>
          <cell r="C23">
            <v>35.299999999999997</v>
          </cell>
          <cell r="D23">
            <v>20.3</v>
          </cell>
          <cell r="E23">
            <v>54.041666666666664</v>
          </cell>
          <cell r="F23">
            <v>82</v>
          </cell>
          <cell r="G23">
            <v>24</v>
          </cell>
          <cell r="H23">
            <v>9.3600000000000012</v>
          </cell>
          <cell r="I23" t="str">
            <v>S</v>
          </cell>
          <cell r="J23">
            <v>25.92</v>
          </cell>
          <cell r="K23">
            <v>0</v>
          </cell>
        </row>
        <row r="24">
          <cell r="B24">
            <v>26.287500000000005</v>
          </cell>
          <cell r="C24">
            <v>32.5</v>
          </cell>
          <cell r="D24">
            <v>22</v>
          </cell>
          <cell r="E24">
            <v>59.916666666666664</v>
          </cell>
          <cell r="F24">
            <v>79</v>
          </cell>
          <cell r="G24">
            <v>34</v>
          </cell>
          <cell r="H24">
            <v>9.3600000000000012</v>
          </cell>
          <cell r="I24" t="str">
            <v>S</v>
          </cell>
          <cell r="J24">
            <v>25.56</v>
          </cell>
          <cell r="K24">
            <v>0</v>
          </cell>
        </row>
        <row r="25">
          <cell r="B25">
            <v>24.337500000000002</v>
          </cell>
          <cell r="C25">
            <v>32.700000000000003</v>
          </cell>
          <cell r="D25">
            <v>17.8</v>
          </cell>
          <cell r="E25">
            <v>56.75</v>
          </cell>
          <cell r="F25">
            <v>84</v>
          </cell>
          <cell r="G25">
            <v>25</v>
          </cell>
          <cell r="H25">
            <v>6.48</v>
          </cell>
          <cell r="I25" t="str">
            <v>S</v>
          </cell>
          <cell r="J25">
            <v>22.32</v>
          </cell>
          <cell r="K25">
            <v>0</v>
          </cell>
        </row>
        <row r="26">
          <cell r="B26">
            <v>27.224999999999998</v>
          </cell>
          <cell r="C26">
            <v>37.700000000000003</v>
          </cell>
          <cell r="D26">
            <v>18.600000000000001</v>
          </cell>
          <cell r="E26">
            <v>46.75</v>
          </cell>
          <cell r="F26">
            <v>75</v>
          </cell>
          <cell r="G26">
            <v>24</v>
          </cell>
          <cell r="H26">
            <v>7.2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22.837500000000002</v>
          </cell>
          <cell r="C27">
            <v>29.8</v>
          </cell>
          <cell r="D27">
            <v>20.8</v>
          </cell>
          <cell r="E27">
            <v>81.291666666666671</v>
          </cell>
          <cell r="F27">
            <v>96</v>
          </cell>
          <cell r="G27">
            <v>47</v>
          </cell>
          <cell r="H27">
            <v>9</v>
          </cell>
          <cell r="I27" t="str">
            <v>S</v>
          </cell>
          <cell r="J27">
            <v>30.240000000000002</v>
          </cell>
          <cell r="K27">
            <v>40.20000000000001</v>
          </cell>
        </row>
        <row r="28">
          <cell r="B28">
            <v>22.866666666666664</v>
          </cell>
          <cell r="C28">
            <v>28.9</v>
          </cell>
          <cell r="D28">
            <v>19.7</v>
          </cell>
          <cell r="E28">
            <v>70.333333333333329</v>
          </cell>
          <cell r="F28">
            <v>94</v>
          </cell>
          <cell r="G28">
            <v>28</v>
          </cell>
          <cell r="H28">
            <v>9.7200000000000006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22.970833333333335</v>
          </cell>
          <cell r="C29">
            <v>31.1</v>
          </cell>
          <cell r="D29">
            <v>15.9</v>
          </cell>
          <cell r="E29">
            <v>55.375</v>
          </cell>
          <cell r="F29">
            <v>83</v>
          </cell>
          <cell r="G29">
            <v>29</v>
          </cell>
          <cell r="H29">
            <v>9.7200000000000006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25.137499999999999</v>
          </cell>
          <cell r="C30">
            <v>33.4</v>
          </cell>
          <cell r="D30">
            <v>19</v>
          </cell>
          <cell r="E30">
            <v>49.583333333333336</v>
          </cell>
          <cell r="F30">
            <v>66</v>
          </cell>
          <cell r="G30">
            <v>27</v>
          </cell>
          <cell r="H30">
            <v>10.44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26.520833333333332</v>
          </cell>
          <cell r="C31">
            <v>35.4</v>
          </cell>
          <cell r="D31">
            <v>19</v>
          </cell>
          <cell r="E31">
            <v>48.958333333333336</v>
          </cell>
          <cell r="F31">
            <v>72</v>
          </cell>
          <cell r="G31">
            <v>26</v>
          </cell>
          <cell r="H31">
            <v>7.5600000000000005</v>
          </cell>
          <cell r="I31" t="str">
            <v>S</v>
          </cell>
          <cell r="J31">
            <v>19.8</v>
          </cell>
          <cell r="K31">
            <v>0</v>
          </cell>
        </row>
        <row r="32">
          <cell r="B32">
            <v>27.366666666666664</v>
          </cell>
          <cell r="C32">
            <v>37.1</v>
          </cell>
          <cell r="D32">
            <v>18.7</v>
          </cell>
          <cell r="E32">
            <v>50.583333333333336</v>
          </cell>
          <cell r="F32">
            <v>83</v>
          </cell>
          <cell r="G32">
            <v>16</v>
          </cell>
          <cell r="H32">
            <v>9.3600000000000012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27.2</v>
          </cell>
          <cell r="C33">
            <v>36</v>
          </cell>
          <cell r="D33">
            <v>17.3</v>
          </cell>
          <cell r="E33">
            <v>56.916666666666664</v>
          </cell>
          <cell r="F33">
            <v>92</v>
          </cell>
          <cell r="G33">
            <v>32</v>
          </cell>
          <cell r="H33">
            <v>14.76</v>
          </cell>
          <cell r="I33" t="str">
            <v>O</v>
          </cell>
          <cell r="J33">
            <v>33.840000000000003</v>
          </cell>
          <cell r="K33">
            <v>0</v>
          </cell>
        </row>
        <row r="34">
          <cell r="B34">
            <v>28.708333333333332</v>
          </cell>
          <cell r="C34">
            <v>36.6</v>
          </cell>
          <cell r="D34">
            <v>21.2</v>
          </cell>
          <cell r="E34">
            <v>59.333333333333336</v>
          </cell>
          <cell r="F34">
            <v>92</v>
          </cell>
          <cell r="G34">
            <v>26</v>
          </cell>
          <cell r="H34">
            <v>11.16</v>
          </cell>
          <cell r="I34" t="str">
            <v>N</v>
          </cell>
          <cell r="J34">
            <v>28.08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</sheetData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I35" t="str">
            <v>**</v>
          </cell>
        </row>
      </sheetData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20.524999999999999</v>
          </cell>
          <cell r="C5">
            <v>27.8</v>
          </cell>
          <cell r="D5">
            <v>14.6</v>
          </cell>
          <cell r="E5">
            <v>61.458333333333336</v>
          </cell>
          <cell r="F5">
            <v>92</v>
          </cell>
          <cell r="G5">
            <v>21</v>
          </cell>
          <cell r="H5">
            <v>22.68</v>
          </cell>
          <cell r="I5" t="str">
            <v>SE</v>
          </cell>
          <cell r="J5">
            <v>38.159999999999997</v>
          </cell>
          <cell r="K5">
            <v>0</v>
          </cell>
        </row>
        <row r="6">
          <cell r="B6">
            <v>20.695833333333333</v>
          </cell>
          <cell r="C6">
            <v>30.8</v>
          </cell>
          <cell r="D6">
            <v>12</v>
          </cell>
          <cell r="E6">
            <v>43.625</v>
          </cell>
          <cell r="F6">
            <v>78</v>
          </cell>
          <cell r="G6">
            <v>14</v>
          </cell>
          <cell r="H6">
            <v>18</v>
          </cell>
          <cell r="I6" t="str">
            <v>SE</v>
          </cell>
          <cell r="J6">
            <v>36.36</v>
          </cell>
          <cell r="K6">
            <v>0</v>
          </cell>
        </row>
        <row r="7">
          <cell r="B7">
            <v>22.083333333333332</v>
          </cell>
          <cell r="C7">
            <v>34.1</v>
          </cell>
          <cell r="D7">
            <v>11.4</v>
          </cell>
          <cell r="E7">
            <v>43.958333333333336</v>
          </cell>
          <cell r="F7">
            <v>77</v>
          </cell>
          <cell r="G7">
            <v>14</v>
          </cell>
          <cell r="H7">
            <v>15.120000000000001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26.691666666666674</v>
          </cell>
          <cell r="C8">
            <v>35.4</v>
          </cell>
          <cell r="D8">
            <v>19.100000000000001</v>
          </cell>
          <cell r="E8">
            <v>32.791666666666664</v>
          </cell>
          <cell r="F8">
            <v>57</v>
          </cell>
          <cell r="G8">
            <v>14</v>
          </cell>
          <cell r="H8">
            <v>20.88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26.791666666666661</v>
          </cell>
          <cell r="C9">
            <v>36.700000000000003</v>
          </cell>
          <cell r="D9">
            <v>18.7</v>
          </cell>
          <cell r="E9">
            <v>28.416666666666668</v>
          </cell>
          <cell r="F9">
            <v>57</v>
          </cell>
          <cell r="G9">
            <v>11</v>
          </cell>
          <cell r="H9">
            <v>20.88</v>
          </cell>
          <cell r="I9" t="str">
            <v>N</v>
          </cell>
          <cell r="J9">
            <v>38.519999999999996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27.229166666666661</v>
          </cell>
          <cell r="C10">
            <v>37.4</v>
          </cell>
          <cell r="D10">
            <v>16.5</v>
          </cell>
          <cell r="E10">
            <v>26.25</v>
          </cell>
          <cell r="F10">
            <v>61</v>
          </cell>
          <cell r="G10">
            <v>10</v>
          </cell>
          <cell r="H10">
            <v>14.4</v>
          </cell>
          <cell r="I10" t="str">
            <v>N</v>
          </cell>
          <cell r="J10">
            <v>27.720000000000002</v>
          </cell>
          <cell r="K10">
            <v>0</v>
          </cell>
        </row>
        <row r="11">
          <cell r="B11">
            <v>27.987499999999997</v>
          </cell>
          <cell r="C11">
            <v>38.299999999999997</v>
          </cell>
          <cell r="D11">
            <v>17.2</v>
          </cell>
          <cell r="E11">
            <v>23.291666666666668</v>
          </cell>
          <cell r="F11">
            <v>50</v>
          </cell>
          <cell r="G11">
            <v>8</v>
          </cell>
          <cell r="H11">
            <v>15.840000000000002</v>
          </cell>
          <cell r="I11" t="str">
            <v>N</v>
          </cell>
          <cell r="J11">
            <v>29.880000000000003</v>
          </cell>
          <cell r="K11">
            <v>0</v>
          </cell>
        </row>
        <row r="12">
          <cell r="B12">
            <v>27.870833333333334</v>
          </cell>
          <cell r="C12">
            <v>38.299999999999997</v>
          </cell>
          <cell r="D12">
            <v>16.399999999999999</v>
          </cell>
          <cell r="E12">
            <v>24.208333333333332</v>
          </cell>
          <cell r="F12">
            <v>57</v>
          </cell>
          <cell r="G12">
            <v>8</v>
          </cell>
          <cell r="H12">
            <v>22.32</v>
          </cell>
          <cell r="I12" t="str">
            <v>N</v>
          </cell>
          <cell r="J12">
            <v>50.76</v>
          </cell>
          <cell r="K12">
            <v>0</v>
          </cell>
        </row>
        <row r="13">
          <cell r="B13">
            <v>24.291666666666671</v>
          </cell>
          <cell r="C13">
            <v>31.6</v>
          </cell>
          <cell r="D13">
            <v>20</v>
          </cell>
          <cell r="E13">
            <v>49.083333333333336</v>
          </cell>
          <cell r="F13">
            <v>81</v>
          </cell>
          <cell r="G13">
            <v>15</v>
          </cell>
          <cell r="H13">
            <v>34.200000000000003</v>
          </cell>
          <cell r="I13" t="str">
            <v>S</v>
          </cell>
          <cell r="J13">
            <v>54.36</v>
          </cell>
          <cell r="K13">
            <v>0</v>
          </cell>
        </row>
        <row r="14">
          <cell r="B14">
            <v>24.129166666666666</v>
          </cell>
          <cell r="C14">
            <v>32.4</v>
          </cell>
          <cell r="D14">
            <v>18.8</v>
          </cell>
          <cell r="E14">
            <v>58.833333333333336</v>
          </cell>
          <cell r="F14">
            <v>84</v>
          </cell>
          <cell r="G14">
            <v>32</v>
          </cell>
          <cell r="H14">
            <v>10.44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25.537499999999998</v>
          </cell>
          <cell r="C15">
            <v>30.6</v>
          </cell>
          <cell r="D15">
            <v>20.3</v>
          </cell>
          <cell r="E15">
            <v>61.166666666666664</v>
          </cell>
          <cell r="F15">
            <v>87</v>
          </cell>
          <cell r="G15">
            <v>42</v>
          </cell>
          <cell r="H15">
            <v>19.079999999999998</v>
          </cell>
          <cell r="I15" t="str">
            <v>S</v>
          </cell>
          <cell r="J15">
            <v>30.240000000000002</v>
          </cell>
          <cell r="K15">
            <v>0</v>
          </cell>
        </row>
        <row r="16">
          <cell r="B16">
            <v>25.283333333333328</v>
          </cell>
          <cell r="C16">
            <v>32.6</v>
          </cell>
          <cell r="D16">
            <v>18</v>
          </cell>
          <cell r="E16">
            <v>52.708333333333336</v>
          </cell>
          <cell r="F16">
            <v>81</v>
          </cell>
          <cell r="G16">
            <v>25</v>
          </cell>
          <cell r="H16">
            <v>17.28</v>
          </cell>
          <cell r="I16" t="str">
            <v>S</v>
          </cell>
          <cell r="J16">
            <v>34.56</v>
          </cell>
          <cell r="K16">
            <v>0</v>
          </cell>
        </row>
        <row r="17">
          <cell r="B17">
            <v>26.004166666666663</v>
          </cell>
          <cell r="C17">
            <v>35.799999999999997</v>
          </cell>
          <cell r="D17">
            <v>16.2</v>
          </cell>
          <cell r="E17">
            <v>43.625</v>
          </cell>
          <cell r="F17">
            <v>75</v>
          </cell>
          <cell r="G17">
            <v>18</v>
          </cell>
          <cell r="H17">
            <v>15.48</v>
          </cell>
          <cell r="I17" t="str">
            <v>S</v>
          </cell>
          <cell r="J17">
            <v>22.32</v>
          </cell>
          <cell r="K17">
            <v>0</v>
          </cell>
        </row>
        <row r="18">
          <cell r="B18">
            <v>26.529166666666669</v>
          </cell>
          <cell r="C18">
            <v>34.6</v>
          </cell>
          <cell r="D18">
            <v>18.3</v>
          </cell>
          <cell r="E18">
            <v>37.083333333333336</v>
          </cell>
          <cell r="F18">
            <v>57</v>
          </cell>
          <cell r="G18">
            <v>23</v>
          </cell>
          <cell r="H18">
            <v>16.920000000000002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25.479166666666661</v>
          </cell>
          <cell r="C19">
            <v>31.7</v>
          </cell>
          <cell r="D19">
            <v>19.899999999999999</v>
          </cell>
          <cell r="E19">
            <v>54.25</v>
          </cell>
          <cell r="F19">
            <v>73</v>
          </cell>
          <cell r="G19">
            <v>34</v>
          </cell>
          <cell r="H19">
            <v>16.2</v>
          </cell>
          <cell r="I19" t="str">
            <v>SE</v>
          </cell>
          <cell r="J19">
            <v>43.2</v>
          </cell>
          <cell r="K19">
            <v>0</v>
          </cell>
        </row>
        <row r="20">
          <cell r="B20">
            <v>24.908333333333331</v>
          </cell>
          <cell r="C20">
            <v>31</v>
          </cell>
          <cell r="D20">
            <v>20.100000000000001</v>
          </cell>
          <cell r="E20">
            <v>62.625</v>
          </cell>
          <cell r="F20">
            <v>93</v>
          </cell>
          <cell r="G20">
            <v>30</v>
          </cell>
          <cell r="H20">
            <v>23.400000000000002</v>
          </cell>
          <cell r="I20" t="str">
            <v>NE</v>
          </cell>
          <cell r="J20">
            <v>39.6</v>
          </cell>
          <cell r="K20">
            <v>11.399999999999999</v>
          </cell>
        </row>
        <row r="21">
          <cell r="B21">
            <v>25.75</v>
          </cell>
          <cell r="C21">
            <v>32.700000000000003</v>
          </cell>
          <cell r="D21">
            <v>19.3</v>
          </cell>
          <cell r="E21">
            <v>47.541666666666664</v>
          </cell>
          <cell r="F21">
            <v>72</v>
          </cell>
          <cell r="G21">
            <v>23</v>
          </cell>
          <cell r="H21">
            <v>21.6</v>
          </cell>
          <cell r="I21" t="str">
            <v>L</v>
          </cell>
          <cell r="J21">
            <v>42.480000000000004</v>
          </cell>
          <cell r="K21">
            <v>0</v>
          </cell>
        </row>
        <row r="22">
          <cell r="B22">
            <v>25.8125</v>
          </cell>
          <cell r="C22">
            <v>33.299999999999997</v>
          </cell>
          <cell r="D22">
            <v>18.3</v>
          </cell>
          <cell r="E22">
            <v>44.791666666666664</v>
          </cell>
          <cell r="F22">
            <v>76</v>
          </cell>
          <cell r="G22">
            <v>23</v>
          </cell>
          <cell r="H22">
            <v>22.32</v>
          </cell>
          <cell r="I22" t="str">
            <v>SE</v>
          </cell>
          <cell r="J22">
            <v>37.080000000000005</v>
          </cell>
          <cell r="K22">
            <v>0</v>
          </cell>
        </row>
        <row r="23">
          <cell r="B23">
            <v>25.520833333333332</v>
          </cell>
          <cell r="C23">
            <v>32.299999999999997</v>
          </cell>
          <cell r="D23">
            <v>17.899999999999999</v>
          </cell>
          <cell r="E23">
            <v>43.333333333333336</v>
          </cell>
          <cell r="F23">
            <v>74</v>
          </cell>
          <cell r="G23">
            <v>21</v>
          </cell>
          <cell r="H23">
            <v>20.16</v>
          </cell>
          <cell r="I23" t="str">
            <v>NE</v>
          </cell>
          <cell r="J23">
            <v>39.6</v>
          </cell>
          <cell r="K23">
            <v>0</v>
          </cell>
        </row>
        <row r="24">
          <cell r="B24">
            <v>26.099999999999998</v>
          </cell>
          <cell r="C24">
            <v>34.799999999999997</v>
          </cell>
          <cell r="D24">
            <v>19.100000000000001</v>
          </cell>
          <cell r="E24">
            <v>39.375</v>
          </cell>
          <cell r="F24">
            <v>70</v>
          </cell>
          <cell r="G24">
            <v>18</v>
          </cell>
          <cell r="H24">
            <v>18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26.829166666666662</v>
          </cell>
          <cell r="C25">
            <v>35.799999999999997</v>
          </cell>
          <cell r="D25">
            <v>17.399999999999999</v>
          </cell>
          <cell r="E25">
            <v>40.666666666666664</v>
          </cell>
          <cell r="F25">
            <v>77</v>
          </cell>
          <cell r="G25">
            <v>20</v>
          </cell>
          <cell r="H25">
            <v>18.720000000000002</v>
          </cell>
          <cell r="I25" t="str">
            <v>O</v>
          </cell>
          <cell r="J25">
            <v>28.44</v>
          </cell>
          <cell r="K25">
            <v>0</v>
          </cell>
        </row>
        <row r="26">
          <cell r="B26">
            <v>25.810000000000002</v>
          </cell>
          <cell r="C26">
            <v>37</v>
          </cell>
          <cell r="D26">
            <v>18.899999999999999</v>
          </cell>
          <cell r="E26">
            <v>46.65</v>
          </cell>
          <cell r="F26">
            <v>75</v>
          </cell>
          <cell r="G26">
            <v>15</v>
          </cell>
          <cell r="H26">
            <v>10.8</v>
          </cell>
          <cell r="I26" t="str">
            <v>S</v>
          </cell>
          <cell r="J26">
            <v>21.240000000000002</v>
          </cell>
          <cell r="K26">
            <v>0</v>
          </cell>
        </row>
        <row r="27">
          <cell r="B27">
            <v>27.433333333333334</v>
          </cell>
          <cell r="C27">
            <v>39</v>
          </cell>
          <cell r="D27">
            <v>19.8</v>
          </cell>
          <cell r="E27">
            <v>46.083333333333336</v>
          </cell>
          <cell r="F27">
            <v>75</v>
          </cell>
          <cell r="G27">
            <v>14</v>
          </cell>
          <cell r="H27">
            <v>40.680000000000007</v>
          </cell>
          <cell r="I27" t="str">
            <v>S</v>
          </cell>
          <cell r="J27">
            <v>81</v>
          </cell>
          <cell r="K27">
            <v>0</v>
          </cell>
        </row>
        <row r="28">
          <cell r="B28">
            <v>23.216666666666665</v>
          </cell>
          <cell r="C28">
            <v>28</v>
          </cell>
          <cell r="D28">
            <v>19.5</v>
          </cell>
          <cell r="E28">
            <v>66.666666666666671</v>
          </cell>
          <cell r="F28">
            <v>88</v>
          </cell>
          <cell r="G28">
            <v>41</v>
          </cell>
          <cell r="H28">
            <v>17.64</v>
          </cell>
          <cell r="I28" t="str">
            <v>S</v>
          </cell>
          <cell r="J28">
            <v>41.76</v>
          </cell>
          <cell r="K28">
            <v>0</v>
          </cell>
        </row>
        <row r="29">
          <cell r="B29">
            <v>23.374999999999996</v>
          </cell>
          <cell r="C29">
            <v>30.4</v>
          </cell>
          <cell r="D29">
            <v>17.2</v>
          </cell>
          <cell r="E29">
            <v>52.695652173913047</v>
          </cell>
          <cell r="F29">
            <v>70</v>
          </cell>
          <cell r="G29">
            <v>30</v>
          </cell>
          <cell r="H29">
            <v>20.16</v>
          </cell>
          <cell r="I29" t="str">
            <v>SE</v>
          </cell>
          <cell r="J29">
            <v>37.440000000000005</v>
          </cell>
          <cell r="K29">
            <v>0</v>
          </cell>
        </row>
        <row r="30">
          <cell r="B30">
            <v>24.03</v>
          </cell>
          <cell r="C30">
            <v>34.700000000000003</v>
          </cell>
          <cell r="D30">
            <v>17.2</v>
          </cell>
          <cell r="E30">
            <v>49.6</v>
          </cell>
          <cell r="F30">
            <v>75</v>
          </cell>
          <cell r="G30">
            <v>23</v>
          </cell>
          <cell r="H30">
            <v>15.840000000000002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26.011764705882353</v>
          </cell>
          <cell r="C31">
            <v>35.200000000000003</v>
          </cell>
          <cell r="D31">
            <v>19.7</v>
          </cell>
          <cell r="E31">
            <v>53.588235294117645</v>
          </cell>
          <cell r="F31">
            <v>80</v>
          </cell>
          <cell r="G31">
            <v>24</v>
          </cell>
          <cell r="H31">
            <v>15.120000000000001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26.505882352941175</v>
          </cell>
          <cell r="C32">
            <v>35.799999999999997</v>
          </cell>
          <cell r="D32">
            <v>21.7</v>
          </cell>
          <cell r="E32">
            <v>47.176470588235297</v>
          </cell>
          <cell r="F32">
            <v>68</v>
          </cell>
          <cell r="G32">
            <v>19</v>
          </cell>
          <cell r="H32">
            <v>13.32</v>
          </cell>
          <cell r="I32" t="str">
            <v>SE</v>
          </cell>
          <cell r="J32">
            <v>21.6</v>
          </cell>
          <cell r="K32">
            <v>0</v>
          </cell>
        </row>
        <row r="33">
          <cell r="B33">
            <v>27.549999999999997</v>
          </cell>
          <cell r="C33">
            <v>37.700000000000003</v>
          </cell>
          <cell r="D33">
            <v>20.6</v>
          </cell>
          <cell r="E33">
            <v>37.833333333333336</v>
          </cell>
          <cell r="F33">
            <v>67</v>
          </cell>
          <cell r="G33">
            <v>15</v>
          </cell>
          <cell r="H33">
            <v>13.68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27.305555555555554</v>
          </cell>
          <cell r="C34">
            <v>37.299999999999997</v>
          </cell>
          <cell r="D34">
            <v>20.5</v>
          </cell>
          <cell r="E34">
            <v>38.333333333333336</v>
          </cell>
          <cell r="F34">
            <v>63</v>
          </cell>
          <cell r="G34">
            <v>14</v>
          </cell>
          <cell r="H34">
            <v>14.4</v>
          </cell>
          <cell r="I34" t="str">
            <v>L</v>
          </cell>
          <cell r="J34">
            <v>25.2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16.399999999999999</v>
          </cell>
          <cell r="C5">
            <v>25.6</v>
          </cell>
          <cell r="D5">
            <v>9.6999999999999993</v>
          </cell>
          <cell r="E5">
            <v>38.166666666666664</v>
          </cell>
          <cell r="F5">
            <v>50</v>
          </cell>
          <cell r="G5">
            <v>23</v>
          </cell>
          <cell r="H5">
            <v>19.440000000000001</v>
          </cell>
          <cell r="I5" t="str">
            <v>SE</v>
          </cell>
          <cell r="J5">
            <v>36</v>
          </cell>
          <cell r="K5">
            <v>0</v>
          </cell>
        </row>
        <row r="6">
          <cell r="B6">
            <v>18.083333333333332</v>
          </cell>
          <cell r="C6">
            <v>27.4</v>
          </cell>
          <cell r="D6">
            <v>10.6</v>
          </cell>
          <cell r="E6">
            <v>39.5</v>
          </cell>
          <cell r="F6">
            <v>61</v>
          </cell>
          <cell r="G6">
            <v>16</v>
          </cell>
          <cell r="H6">
            <v>21.240000000000002</v>
          </cell>
          <cell r="I6" t="str">
            <v>NE</v>
          </cell>
          <cell r="J6">
            <v>39.6</v>
          </cell>
          <cell r="K6">
            <v>0</v>
          </cell>
        </row>
        <row r="7">
          <cell r="B7">
            <v>18.156521739130437</v>
          </cell>
          <cell r="C7">
            <v>29.5</v>
          </cell>
          <cell r="D7">
            <v>9.5</v>
          </cell>
          <cell r="E7">
            <v>53</v>
          </cell>
          <cell r="F7">
            <v>84</v>
          </cell>
          <cell r="G7">
            <v>25</v>
          </cell>
          <cell r="H7">
            <v>24.840000000000003</v>
          </cell>
          <cell r="I7" t="str">
            <v>NE</v>
          </cell>
          <cell r="J7">
            <v>44.28</v>
          </cell>
          <cell r="K7">
            <v>0</v>
          </cell>
        </row>
        <row r="8">
          <cell r="B8">
            <v>23.103999999999999</v>
          </cell>
          <cell r="C8">
            <v>33.200000000000003</v>
          </cell>
          <cell r="D8">
            <v>14.4</v>
          </cell>
          <cell r="E8">
            <v>48.6</v>
          </cell>
          <cell r="F8">
            <v>74</v>
          </cell>
          <cell r="G8">
            <v>28</v>
          </cell>
          <cell r="H8">
            <v>23.759999999999998</v>
          </cell>
          <cell r="I8" t="str">
            <v>NE</v>
          </cell>
          <cell r="J8">
            <v>48.6</v>
          </cell>
          <cell r="K8">
            <v>0</v>
          </cell>
        </row>
        <row r="9">
          <cell r="B9">
            <v>26.120833333333334</v>
          </cell>
          <cell r="C9">
            <v>30.5</v>
          </cell>
          <cell r="D9">
            <v>20</v>
          </cell>
          <cell r="E9">
            <v>53.958333333333336</v>
          </cell>
          <cell r="F9">
            <v>73</v>
          </cell>
          <cell r="G9">
            <v>41</v>
          </cell>
          <cell r="H9">
            <v>14.04</v>
          </cell>
          <cell r="I9" t="str">
            <v>N</v>
          </cell>
          <cell r="J9">
            <v>33.119999999999997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26.120833333333334</v>
          </cell>
          <cell r="C10">
            <v>30.5</v>
          </cell>
          <cell r="D10">
            <v>20</v>
          </cell>
          <cell r="E10">
            <v>53.958333333333336</v>
          </cell>
          <cell r="F10">
            <v>73</v>
          </cell>
          <cell r="G10">
            <v>41</v>
          </cell>
          <cell r="H10">
            <v>14.04</v>
          </cell>
          <cell r="I10" t="str">
            <v>N</v>
          </cell>
          <cell r="J10">
            <v>33.119999999999997</v>
          </cell>
          <cell r="K10">
            <v>0</v>
          </cell>
        </row>
        <row r="11">
          <cell r="B11">
            <v>19.562499999999996</v>
          </cell>
          <cell r="C11">
            <v>26.8</v>
          </cell>
          <cell r="D11">
            <v>14.5</v>
          </cell>
          <cell r="E11">
            <v>81.958333333333329</v>
          </cell>
          <cell r="F11">
            <v>98</v>
          </cell>
          <cell r="G11">
            <v>52</v>
          </cell>
          <cell r="H11">
            <v>14.4</v>
          </cell>
          <cell r="I11" t="str">
            <v>S</v>
          </cell>
          <cell r="J11">
            <v>28.44</v>
          </cell>
          <cell r="K11">
            <v>1</v>
          </cell>
        </row>
        <row r="12">
          <cell r="B12">
            <v>22.229166666666668</v>
          </cell>
          <cell r="C12">
            <v>30.9</v>
          </cell>
          <cell r="D12">
            <v>15.7</v>
          </cell>
          <cell r="E12">
            <v>73.291666666666671</v>
          </cell>
          <cell r="F12">
            <v>98</v>
          </cell>
          <cell r="G12">
            <v>37</v>
          </cell>
          <cell r="H12">
            <v>12.6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19.695833333333329</v>
          </cell>
          <cell r="C13">
            <v>26.5</v>
          </cell>
          <cell r="D13">
            <v>15.4</v>
          </cell>
          <cell r="E13">
            <v>86.416666666666671</v>
          </cell>
          <cell r="F13">
            <v>98</v>
          </cell>
          <cell r="G13">
            <v>52</v>
          </cell>
          <cell r="H13">
            <v>18</v>
          </cell>
          <cell r="I13" t="str">
            <v>SO</v>
          </cell>
          <cell r="J13">
            <v>38.159999999999997</v>
          </cell>
          <cell r="K13">
            <v>6.9999999999999991</v>
          </cell>
        </row>
        <row r="14">
          <cell r="B14">
            <v>15.270833333333334</v>
          </cell>
          <cell r="C14">
            <v>20.6</v>
          </cell>
          <cell r="D14">
            <v>12.6</v>
          </cell>
          <cell r="E14">
            <v>83.041666666666671</v>
          </cell>
          <cell r="F14">
            <v>99</v>
          </cell>
          <cell r="G14">
            <v>44</v>
          </cell>
          <cell r="H14">
            <v>18</v>
          </cell>
          <cell r="I14" t="str">
            <v>SO</v>
          </cell>
          <cell r="J14">
            <v>36.36</v>
          </cell>
          <cell r="K14">
            <v>3</v>
          </cell>
        </row>
        <row r="15">
          <cell r="B15">
            <v>16.033333333333335</v>
          </cell>
          <cell r="C15">
            <v>24.9</v>
          </cell>
          <cell r="D15">
            <v>9.1999999999999993</v>
          </cell>
          <cell r="E15">
            <v>81.5</v>
          </cell>
          <cell r="F15">
            <v>99</v>
          </cell>
          <cell r="G15">
            <v>47</v>
          </cell>
          <cell r="H15">
            <v>14.04</v>
          </cell>
          <cell r="I15" t="str">
            <v>NE</v>
          </cell>
          <cell r="J15">
            <v>27</v>
          </cell>
          <cell r="K15">
            <v>2.6</v>
          </cell>
        </row>
        <row r="16">
          <cell r="B16">
            <v>20.125000000000004</v>
          </cell>
          <cell r="C16">
            <v>26.8</v>
          </cell>
          <cell r="D16">
            <v>15.1</v>
          </cell>
          <cell r="E16">
            <v>60.5</v>
          </cell>
          <cell r="F16">
            <v>92</v>
          </cell>
          <cell r="G16">
            <v>23</v>
          </cell>
          <cell r="H16">
            <v>15.840000000000002</v>
          </cell>
          <cell r="I16" t="str">
            <v>SE</v>
          </cell>
          <cell r="J16">
            <v>32.04</v>
          </cell>
          <cell r="K16">
            <v>0.2</v>
          </cell>
        </row>
        <row r="17">
          <cell r="B17">
            <v>20.55</v>
          </cell>
          <cell r="C17">
            <v>29.6</v>
          </cell>
          <cell r="D17">
            <v>11.5</v>
          </cell>
          <cell r="E17">
            <v>45.25</v>
          </cell>
          <cell r="F17">
            <v>76</v>
          </cell>
          <cell r="G17">
            <v>14</v>
          </cell>
          <cell r="H17">
            <v>13.32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21.812499999999996</v>
          </cell>
          <cell r="C18">
            <v>30.5</v>
          </cell>
          <cell r="D18">
            <v>14.3</v>
          </cell>
          <cell r="E18">
            <v>45.541666666666664</v>
          </cell>
          <cell r="F18">
            <v>76</v>
          </cell>
          <cell r="G18">
            <v>23</v>
          </cell>
          <cell r="H18">
            <v>12.96</v>
          </cell>
          <cell r="I18" t="str">
            <v>NE</v>
          </cell>
          <cell r="J18">
            <v>23.759999999999998</v>
          </cell>
          <cell r="K18">
            <v>0</v>
          </cell>
        </row>
        <row r="19">
          <cell r="B19">
            <v>22.779166666666669</v>
          </cell>
          <cell r="C19">
            <v>31.4</v>
          </cell>
          <cell r="D19">
            <v>15.3</v>
          </cell>
          <cell r="E19">
            <v>45.125</v>
          </cell>
          <cell r="F19">
            <v>69</v>
          </cell>
          <cell r="G19">
            <v>18</v>
          </cell>
          <cell r="H19">
            <v>19.079999999999998</v>
          </cell>
          <cell r="I19" t="str">
            <v>NE</v>
          </cell>
          <cell r="J19">
            <v>34.56</v>
          </cell>
          <cell r="K19">
            <v>0</v>
          </cell>
        </row>
        <row r="20">
          <cell r="B20">
            <v>20.670833333333331</v>
          </cell>
          <cell r="C20">
            <v>29.7</v>
          </cell>
          <cell r="D20">
            <v>13.2</v>
          </cell>
          <cell r="E20">
            <v>62.458333333333336</v>
          </cell>
          <cell r="F20">
            <v>94</v>
          </cell>
          <cell r="G20">
            <v>35</v>
          </cell>
          <cell r="H20">
            <v>21.240000000000002</v>
          </cell>
          <cell r="I20" t="str">
            <v>NE</v>
          </cell>
          <cell r="J20">
            <v>41.4</v>
          </cell>
          <cell r="K20">
            <v>0</v>
          </cell>
        </row>
        <row r="21">
          <cell r="B21">
            <v>23.433333333333337</v>
          </cell>
          <cell r="C21">
            <v>31.5</v>
          </cell>
          <cell r="D21">
            <v>16</v>
          </cell>
          <cell r="E21">
            <v>62.083333333333336</v>
          </cell>
          <cell r="F21">
            <v>91</v>
          </cell>
          <cell r="G21">
            <v>35</v>
          </cell>
          <cell r="H21">
            <v>21.6</v>
          </cell>
          <cell r="I21" t="str">
            <v>NE</v>
          </cell>
          <cell r="J21">
            <v>43.56</v>
          </cell>
          <cell r="K21">
            <v>0</v>
          </cell>
        </row>
        <row r="22">
          <cell r="B22">
            <v>24.445833333333329</v>
          </cell>
          <cell r="C22">
            <v>33.5</v>
          </cell>
          <cell r="D22">
            <v>17.7</v>
          </cell>
          <cell r="E22">
            <v>56.958333333333336</v>
          </cell>
          <cell r="F22">
            <v>83</v>
          </cell>
          <cell r="G22">
            <v>25</v>
          </cell>
          <cell r="H22">
            <v>21.96</v>
          </cell>
          <cell r="I22" t="str">
            <v>NE</v>
          </cell>
          <cell r="J22">
            <v>41.76</v>
          </cell>
          <cell r="K22">
            <v>0</v>
          </cell>
        </row>
        <row r="23">
          <cell r="B23">
            <v>20.729166666666668</v>
          </cell>
          <cell r="C23">
            <v>26.8</v>
          </cell>
          <cell r="D23">
            <v>17.2</v>
          </cell>
          <cell r="E23">
            <v>78.708333333333329</v>
          </cell>
          <cell r="F23">
            <v>96</v>
          </cell>
          <cell r="G23">
            <v>51</v>
          </cell>
          <cell r="H23">
            <v>18.720000000000002</v>
          </cell>
          <cell r="I23" t="str">
            <v>L</v>
          </cell>
          <cell r="J23">
            <v>45</v>
          </cell>
          <cell r="K23">
            <v>1.2</v>
          </cell>
        </row>
        <row r="24">
          <cell r="B24">
            <v>23.308333333333334</v>
          </cell>
          <cell r="C24">
            <v>31.2</v>
          </cell>
          <cell r="D24">
            <v>18</v>
          </cell>
          <cell r="E24">
            <v>60.791666666666664</v>
          </cell>
          <cell r="F24">
            <v>84</v>
          </cell>
          <cell r="G24">
            <v>29</v>
          </cell>
          <cell r="H24">
            <v>20.88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17.545833333333334</v>
          </cell>
          <cell r="C25">
            <v>24</v>
          </cell>
          <cell r="D25">
            <v>16.3</v>
          </cell>
          <cell r="E25">
            <v>95</v>
          </cell>
          <cell r="F25">
            <v>99</v>
          </cell>
          <cell r="G25">
            <v>66</v>
          </cell>
          <cell r="H25">
            <v>16.2</v>
          </cell>
          <cell r="I25" t="str">
            <v>S</v>
          </cell>
          <cell r="J25">
            <v>36</v>
          </cell>
          <cell r="K25">
            <v>0.60000000000000009</v>
          </cell>
        </row>
        <row r="26">
          <cell r="B26">
            <v>19.258333333333329</v>
          </cell>
          <cell r="C26">
            <v>27.3</v>
          </cell>
          <cell r="D26">
            <v>12.8</v>
          </cell>
          <cell r="E26">
            <v>61.458333333333336</v>
          </cell>
          <cell r="F26">
            <v>94</v>
          </cell>
          <cell r="G26">
            <v>22</v>
          </cell>
          <cell r="H26">
            <v>10.8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22.129166666666666</v>
          </cell>
          <cell r="C27">
            <v>31.9</v>
          </cell>
          <cell r="D27">
            <v>13.7</v>
          </cell>
          <cell r="E27">
            <v>44.625</v>
          </cell>
          <cell r="F27">
            <v>61</v>
          </cell>
          <cell r="G27">
            <v>30</v>
          </cell>
          <cell r="H27">
            <v>16.2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19.695833333333333</v>
          </cell>
          <cell r="C28">
            <v>24.8</v>
          </cell>
          <cell r="D28">
            <v>17.3</v>
          </cell>
          <cell r="E28">
            <v>83.291666666666671</v>
          </cell>
          <cell r="F28">
            <v>98</v>
          </cell>
          <cell r="G28">
            <v>53</v>
          </cell>
          <cell r="H28">
            <v>23.040000000000003</v>
          </cell>
          <cell r="I28" t="str">
            <v>NE</v>
          </cell>
          <cell r="J28">
            <v>63</v>
          </cell>
          <cell r="K28">
            <v>36.000000000000007</v>
          </cell>
        </row>
        <row r="29">
          <cell r="B29">
            <v>18.220833333333331</v>
          </cell>
          <cell r="C29">
            <v>23.7</v>
          </cell>
          <cell r="D29">
            <v>13.2</v>
          </cell>
          <cell r="E29">
            <v>75.041666666666671</v>
          </cell>
          <cell r="F29">
            <v>98</v>
          </cell>
          <cell r="G29">
            <v>39</v>
          </cell>
          <cell r="H29">
            <v>15.48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18.908333333333335</v>
          </cell>
          <cell r="C30">
            <v>25.9</v>
          </cell>
          <cell r="D30">
            <v>13</v>
          </cell>
          <cell r="E30">
            <v>64.541666666666671</v>
          </cell>
          <cell r="F30">
            <v>88</v>
          </cell>
          <cell r="G30">
            <v>38</v>
          </cell>
          <cell r="H30">
            <v>18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20.125</v>
          </cell>
          <cell r="C31">
            <v>29.1</v>
          </cell>
          <cell r="D31">
            <v>11.7</v>
          </cell>
          <cell r="E31">
            <v>58.958333333333336</v>
          </cell>
          <cell r="F31">
            <v>91</v>
          </cell>
          <cell r="G31">
            <v>22</v>
          </cell>
          <cell r="H31">
            <v>17.64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22.829166666666666</v>
          </cell>
          <cell r="C32">
            <v>31.3</v>
          </cell>
          <cell r="D32">
            <v>14.5</v>
          </cell>
          <cell r="E32">
            <v>49.458333333333336</v>
          </cell>
          <cell r="F32">
            <v>78</v>
          </cell>
          <cell r="G32">
            <v>22</v>
          </cell>
          <cell r="H32">
            <v>9.7200000000000006</v>
          </cell>
          <cell r="I32" t="str">
            <v>L</v>
          </cell>
          <cell r="J32">
            <v>24.12</v>
          </cell>
          <cell r="K32">
            <v>0</v>
          </cell>
        </row>
        <row r="33">
          <cell r="B33">
            <v>24.341666666666669</v>
          </cell>
          <cell r="C33">
            <v>33</v>
          </cell>
          <cell r="D33">
            <v>15.7</v>
          </cell>
          <cell r="E33">
            <v>47.75</v>
          </cell>
          <cell r="F33">
            <v>76</v>
          </cell>
          <cell r="G33">
            <v>20</v>
          </cell>
          <cell r="H33">
            <v>18</v>
          </cell>
          <cell r="I33" t="str">
            <v>NE</v>
          </cell>
          <cell r="J33">
            <v>34.56</v>
          </cell>
          <cell r="K33">
            <v>0</v>
          </cell>
        </row>
        <row r="34">
          <cell r="B34">
            <v>26.116666666666664</v>
          </cell>
          <cell r="C34">
            <v>34.200000000000003</v>
          </cell>
          <cell r="D34">
            <v>18.600000000000001</v>
          </cell>
          <cell r="E34">
            <v>45.25</v>
          </cell>
          <cell r="F34">
            <v>71</v>
          </cell>
          <cell r="G34">
            <v>24</v>
          </cell>
          <cell r="H34">
            <v>20.16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19.916666666666668</v>
          </cell>
          <cell r="C5">
            <v>30.6</v>
          </cell>
          <cell r="D5">
            <v>9.5</v>
          </cell>
          <cell r="E5">
            <v>33.166666666666664</v>
          </cell>
          <cell r="F5">
            <v>65</v>
          </cell>
          <cell r="G5">
            <v>12</v>
          </cell>
          <cell r="H5">
            <v>14.76</v>
          </cell>
          <cell r="I5" t="str">
            <v>S</v>
          </cell>
          <cell r="J5">
            <v>32.4</v>
          </cell>
          <cell r="K5">
            <v>0</v>
          </cell>
        </row>
        <row r="6">
          <cell r="B6">
            <v>23.804166666666664</v>
          </cell>
          <cell r="C6">
            <v>37</v>
          </cell>
          <cell r="D6">
            <v>13.5</v>
          </cell>
          <cell r="E6">
            <v>37</v>
          </cell>
          <cell r="F6">
            <v>72</v>
          </cell>
          <cell r="G6">
            <v>11</v>
          </cell>
          <cell r="H6">
            <v>11.520000000000001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26.620833333333334</v>
          </cell>
          <cell r="C7">
            <v>38.799999999999997</v>
          </cell>
          <cell r="D7">
            <v>14.7</v>
          </cell>
          <cell r="E7">
            <v>34.916666666666664</v>
          </cell>
          <cell r="F7">
            <v>65</v>
          </cell>
          <cell r="G7">
            <v>12</v>
          </cell>
          <cell r="H7">
            <v>17.64</v>
          </cell>
          <cell r="I7" t="str">
            <v>NE</v>
          </cell>
          <cell r="J7">
            <v>48.6</v>
          </cell>
          <cell r="K7">
            <v>0</v>
          </cell>
        </row>
        <row r="8">
          <cell r="B8">
            <v>31.704166666666669</v>
          </cell>
          <cell r="C8">
            <v>38.5</v>
          </cell>
          <cell r="D8">
            <v>25</v>
          </cell>
          <cell r="E8">
            <v>28.166666666666668</v>
          </cell>
          <cell r="F8">
            <v>38</v>
          </cell>
          <cell r="G8">
            <v>19</v>
          </cell>
          <cell r="H8">
            <v>20.52</v>
          </cell>
          <cell r="I8" t="str">
            <v>N</v>
          </cell>
          <cell r="J8">
            <v>49.680000000000007</v>
          </cell>
          <cell r="K8">
            <v>0</v>
          </cell>
        </row>
        <row r="9">
          <cell r="B9">
            <v>29.916666666666661</v>
          </cell>
          <cell r="C9">
            <v>34</v>
          </cell>
          <cell r="D9">
            <v>25.8</v>
          </cell>
          <cell r="E9">
            <v>42.458333333333336</v>
          </cell>
          <cell r="F9">
            <v>67</v>
          </cell>
          <cell r="G9">
            <v>30</v>
          </cell>
          <cell r="H9">
            <v>12.96</v>
          </cell>
          <cell r="I9" t="str">
            <v>SO</v>
          </cell>
          <cell r="J9">
            <v>27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19.829166666666662</v>
          </cell>
          <cell r="C10">
            <v>27.4</v>
          </cell>
          <cell r="D10">
            <v>15.5</v>
          </cell>
          <cell r="E10">
            <v>82.375</v>
          </cell>
          <cell r="F10">
            <v>95</v>
          </cell>
          <cell r="G10">
            <v>52</v>
          </cell>
          <cell r="H10">
            <v>11.879999999999999</v>
          </cell>
          <cell r="I10" t="str">
            <v>SO</v>
          </cell>
          <cell r="J10">
            <v>25.56</v>
          </cell>
          <cell r="K10">
            <v>1.5999999999999999</v>
          </cell>
        </row>
        <row r="11">
          <cell r="B11">
            <v>21.183333333333337</v>
          </cell>
          <cell r="C11">
            <v>32</v>
          </cell>
          <cell r="D11">
            <v>14.8</v>
          </cell>
          <cell r="E11">
            <v>79.125</v>
          </cell>
          <cell r="F11">
            <v>96</v>
          </cell>
          <cell r="G11">
            <v>41</v>
          </cell>
          <cell r="H11">
            <v>12.24</v>
          </cell>
          <cell r="I11" t="str">
            <v>SO</v>
          </cell>
          <cell r="J11">
            <v>47.519999999999996</v>
          </cell>
          <cell r="K11">
            <v>0.2</v>
          </cell>
        </row>
        <row r="12">
          <cell r="B12">
            <v>19.108333333333331</v>
          </cell>
          <cell r="C12">
            <v>23.8</v>
          </cell>
          <cell r="D12">
            <v>16.7</v>
          </cell>
          <cell r="E12">
            <v>93.5</v>
          </cell>
          <cell r="F12">
            <v>96</v>
          </cell>
          <cell r="G12">
            <v>78</v>
          </cell>
          <cell r="H12">
            <v>14.4</v>
          </cell>
          <cell r="I12" t="str">
            <v>SO</v>
          </cell>
          <cell r="J12">
            <v>35.28</v>
          </cell>
          <cell r="K12">
            <v>7.3999999999999995</v>
          </cell>
        </row>
        <row r="13">
          <cell r="B13">
            <v>16.675000000000001</v>
          </cell>
          <cell r="C13">
            <v>22</v>
          </cell>
          <cell r="D13">
            <v>14.3</v>
          </cell>
          <cell r="E13">
            <v>84.541666666666671</v>
          </cell>
          <cell r="F13">
            <v>96</v>
          </cell>
          <cell r="G13">
            <v>50</v>
          </cell>
          <cell r="H13">
            <v>12.24</v>
          </cell>
          <cell r="I13" t="str">
            <v>SO</v>
          </cell>
          <cell r="J13">
            <v>32.4</v>
          </cell>
          <cell r="K13">
            <v>1.5999999999999999</v>
          </cell>
        </row>
        <row r="14">
          <cell r="B14">
            <v>16.375000000000004</v>
          </cell>
          <cell r="C14">
            <v>26.5</v>
          </cell>
          <cell r="D14">
            <v>9.6</v>
          </cell>
          <cell r="E14">
            <v>78.791666666666671</v>
          </cell>
          <cell r="F14">
            <v>97</v>
          </cell>
          <cell r="G14">
            <v>40</v>
          </cell>
          <cell r="H14">
            <v>16.2</v>
          </cell>
          <cell r="I14" t="str">
            <v>L</v>
          </cell>
          <cell r="J14">
            <v>33.840000000000003</v>
          </cell>
          <cell r="K14">
            <v>0.2</v>
          </cell>
        </row>
        <row r="15">
          <cell r="B15">
            <v>20.066666666666663</v>
          </cell>
          <cell r="C15">
            <v>28.9</v>
          </cell>
          <cell r="D15">
            <v>11.4</v>
          </cell>
          <cell r="E15">
            <v>61.75</v>
          </cell>
          <cell r="F15">
            <v>96</v>
          </cell>
          <cell r="G15">
            <v>23</v>
          </cell>
          <cell r="H15">
            <v>20.52</v>
          </cell>
          <cell r="I15" t="str">
            <v>S</v>
          </cell>
          <cell r="J15">
            <v>42.84</v>
          </cell>
          <cell r="K15">
            <v>0</v>
          </cell>
        </row>
        <row r="16">
          <cell r="B16">
            <v>18.887499999999996</v>
          </cell>
          <cell r="C16">
            <v>30</v>
          </cell>
          <cell r="D16">
            <v>8.9</v>
          </cell>
          <cell r="E16">
            <v>54.791666666666664</v>
          </cell>
          <cell r="F16">
            <v>91</v>
          </cell>
          <cell r="G16">
            <v>12</v>
          </cell>
          <cell r="H16">
            <v>11.879999999999999</v>
          </cell>
          <cell r="I16" t="str">
            <v>SE</v>
          </cell>
          <cell r="J16">
            <v>26.28</v>
          </cell>
          <cell r="K16">
            <v>0</v>
          </cell>
        </row>
        <row r="17">
          <cell r="B17">
            <v>20.158333333333335</v>
          </cell>
          <cell r="C17">
            <v>32</v>
          </cell>
          <cell r="D17">
            <v>9</v>
          </cell>
          <cell r="E17">
            <v>53.208333333333336</v>
          </cell>
          <cell r="F17">
            <v>88</v>
          </cell>
          <cell r="G17">
            <v>21</v>
          </cell>
          <cell r="H17">
            <v>10.44</v>
          </cell>
          <cell r="I17" t="str">
            <v>SO</v>
          </cell>
          <cell r="J17">
            <v>22.32</v>
          </cell>
          <cell r="K17">
            <v>0</v>
          </cell>
        </row>
        <row r="18">
          <cell r="B18">
            <v>21.041666666666668</v>
          </cell>
          <cell r="C18">
            <v>31.8</v>
          </cell>
          <cell r="D18">
            <v>10.5</v>
          </cell>
          <cell r="E18">
            <v>55.916666666666664</v>
          </cell>
          <cell r="F18">
            <v>92</v>
          </cell>
          <cell r="G18">
            <v>21</v>
          </cell>
          <cell r="H18">
            <v>25.92</v>
          </cell>
          <cell r="I18" t="str">
            <v>L</v>
          </cell>
          <cell r="J18">
            <v>41.4</v>
          </cell>
          <cell r="K18">
            <v>0</v>
          </cell>
        </row>
        <row r="19">
          <cell r="B19">
            <v>20.683333333333334</v>
          </cell>
          <cell r="C19">
            <v>30.7</v>
          </cell>
          <cell r="D19">
            <v>13</v>
          </cell>
          <cell r="E19">
            <v>64.75</v>
          </cell>
          <cell r="F19">
            <v>94</v>
          </cell>
          <cell r="G19">
            <v>37</v>
          </cell>
          <cell r="H19">
            <v>25.56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23.375</v>
          </cell>
          <cell r="C20">
            <v>32.799999999999997</v>
          </cell>
          <cell r="D20">
            <v>16.5</v>
          </cell>
          <cell r="E20">
            <v>65.833333333333329</v>
          </cell>
          <cell r="F20">
            <v>92</v>
          </cell>
          <cell r="G20">
            <v>34</v>
          </cell>
          <cell r="H20">
            <v>27.720000000000002</v>
          </cell>
          <cell r="I20" t="str">
            <v>L</v>
          </cell>
          <cell r="J20">
            <v>55.440000000000005</v>
          </cell>
          <cell r="K20">
            <v>0</v>
          </cell>
        </row>
        <row r="21">
          <cell r="B21">
            <v>25.366666666666664</v>
          </cell>
          <cell r="C21">
            <v>34</v>
          </cell>
          <cell r="D21">
            <v>17.899999999999999</v>
          </cell>
          <cell r="E21">
            <v>53.666666666666664</v>
          </cell>
          <cell r="F21">
            <v>80</v>
          </cell>
          <cell r="G21">
            <v>27</v>
          </cell>
          <cell r="H21">
            <v>39.24</v>
          </cell>
          <cell r="I21" t="str">
            <v>NE</v>
          </cell>
          <cell r="J21">
            <v>56.16</v>
          </cell>
          <cell r="K21">
            <v>0</v>
          </cell>
        </row>
        <row r="22">
          <cell r="B22">
            <v>21.637500000000003</v>
          </cell>
          <cell r="C22">
            <v>27.8</v>
          </cell>
          <cell r="D22">
            <v>18</v>
          </cell>
          <cell r="E22">
            <v>76.458333333333329</v>
          </cell>
          <cell r="F22">
            <v>96</v>
          </cell>
          <cell r="G22">
            <v>43</v>
          </cell>
          <cell r="H22">
            <v>25.2</v>
          </cell>
          <cell r="I22" t="str">
            <v>L</v>
          </cell>
          <cell r="J22">
            <v>55.800000000000004</v>
          </cell>
          <cell r="K22">
            <v>2.8000000000000003</v>
          </cell>
        </row>
        <row r="23">
          <cell r="B23">
            <v>23.595833333333335</v>
          </cell>
          <cell r="C23">
            <v>32.6</v>
          </cell>
          <cell r="D23">
            <v>17.5</v>
          </cell>
          <cell r="E23">
            <v>64.208333333333329</v>
          </cell>
          <cell r="F23">
            <v>92</v>
          </cell>
          <cell r="G23">
            <v>26</v>
          </cell>
          <cell r="H23">
            <v>19.079999999999998</v>
          </cell>
          <cell r="I23" t="str">
            <v>L</v>
          </cell>
          <cell r="J23">
            <v>37.800000000000004</v>
          </cell>
          <cell r="K23">
            <v>0.2</v>
          </cell>
        </row>
        <row r="24">
          <cell r="B24">
            <v>19.749999999999996</v>
          </cell>
          <cell r="C24">
            <v>25.6</v>
          </cell>
          <cell r="D24">
            <v>17.100000000000001</v>
          </cell>
          <cell r="E24">
            <v>85.166666666666671</v>
          </cell>
          <cell r="F24">
            <v>94</v>
          </cell>
          <cell r="G24">
            <v>60</v>
          </cell>
          <cell r="H24">
            <v>18.720000000000002</v>
          </cell>
          <cell r="I24" t="str">
            <v>SO</v>
          </cell>
          <cell r="J24">
            <v>33.840000000000003</v>
          </cell>
          <cell r="K24">
            <v>0.2</v>
          </cell>
        </row>
        <row r="25">
          <cell r="B25">
            <v>19.212500000000002</v>
          </cell>
          <cell r="C25">
            <v>28.5</v>
          </cell>
          <cell r="D25">
            <v>11.7</v>
          </cell>
          <cell r="E25">
            <v>63.416666666666664</v>
          </cell>
          <cell r="F25">
            <v>95</v>
          </cell>
          <cell r="G25">
            <v>16</v>
          </cell>
          <cell r="H25">
            <v>11.879999999999999</v>
          </cell>
          <cell r="I25" t="str">
            <v>S</v>
          </cell>
          <cell r="J25">
            <v>25.92</v>
          </cell>
          <cell r="K25">
            <v>0</v>
          </cell>
        </row>
        <row r="26">
          <cell r="B26">
            <v>20.758333333333336</v>
          </cell>
          <cell r="C26">
            <v>33.200000000000003</v>
          </cell>
          <cell r="D26">
            <v>9.5</v>
          </cell>
          <cell r="E26">
            <v>54.583333333333336</v>
          </cell>
          <cell r="F26">
            <v>85</v>
          </cell>
          <cell r="G26">
            <v>29</v>
          </cell>
          <cell r="H26">
            <v>12.24</v>
          </cell>
          <cell r="I26" t="str">
            <v>SO</v>
          </cell>
          <cell r="J26">
            <v>41.4</v>
          </cell>
          <cell r="K26">
            <v>0</v>
          </cell>
        </row>
        <row r="27">
          <cell r="B27">
            <v>20.2</v>
          </cell>
          <cell r="C27">
            <v>25.7</v>
          </cell>
          <cell r="D27">
            <v>17.3</v>
          </cell>
          <cell r="E27">
            <v>83.208333333333329</v>
          </cell>
          <cell r="F27">
            <v>95</v>
          </cell>
          <cell r="G27">
            <v>53</v>
          </cell>
          <cell r="H27">
            <v>21.96</v>
          </cell>
          <cell r="I27" t="str">
            <v>SE</v>
          </cell>
          <cell r="J27">
            <v>66.960000000000008</v>
          </cell>
          <cell r="K27">
            <v>23.599999999999998</v>
          </cell>
        </row>
        <row r="28">
          <cell r="B28">
            <v>18.883333333333329</v>
          </cell>
          <cell r="C28">
            <v>25.8</v>
          </cell>
          <cell r="D28">
            <v>14</v>
          </cell>
          <cell r="E28">
            <v>73.25</v>
          </cell>
          <cell r="F28">
            <v>97</v>
          </cell>
          <cell r="G28">
            <v>35</v>
          </cell>
          <cell r="H28">
            <v>15.840000000000002</v>
          </cell>
          <cell r="I28" t="str">
            <v>S</v>
          </cell>
          <cell r="J28">
            <v>37.440000000000005</v>
          </cell>
          <cell r="K28">
            <v>0</v>
          </cell>
        </row>
        <row r="29">
          <cell r="B29">
            <v>18.333333333333332</v>
          </cell>
          <cell r="C29">
            <v>26.9</v>
          </cell>
          <cell r="D29">
            <v>10.1</v>
          </cell>
          <cell r="E29">
            <v>68.708333333333329</v>
          </cell>
          <cell r="F29">
            <v>96</v>
          </cell>
          <cell r="G29">
            <v>37</v>
          </cell>
          <cell r="H29">
            <v>21.96</v>
          </cell>
          <cell r="I29" t="str">
            <v>L</v>
          </cell>
          <cell r="J29">
            <v>44.64</v>
          </cell>
          <cell r="K29">
            <v>0</v>
          </cell>
        </row>
        <row r="30">
          <cell r="B30">
            <v>19.166666666666668</v>
          </cell>
          <cell r="C30">
            <v>29.6</v>
          </cell>
          <cell r="D30">
            <v>10.8</v>
          </cell>
          <cell r="E30">
            <v>65.625</v>
          </cell>
          <cell r="F30">
            <v>94</v>
          </cell>
          <cell r="G30">
            <v>28</v>
          </cell>
          <cell r="H30">
            <v>20.16</v>
          </cell>
          <cell r="I30" t="str">
            <v>NE</v>
          </cell>
          <cell r="J30">
            <v>37.800000000000004</v>
          </cell>
          <cell r="K30">
            <v>0</v>
          </cell>
        </row>
        <row r="31">
          <cell r="B31">
            <v>21.383333333333336</v>
          </cell>
          <cell r="C31">
            <v>32.200000000000003</v>
          </cell>
          <cell r="D31">
            <v>11.5</v>
          </cell>
          <cell r="E31">
            <v>58.083333333333336</v>
          </cell>
          <cell r="F31">
            <v>91</v>
          </cell>
          <cell r="G31">
            <v>20</v>
          </cell>
          <cell r="H31">
            <v>13.32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22.916666666666668</v>
          </cell>
          <cell r="C32">
            <v>34.200000000000003</v>
          </cell>
          <cell r="D32">
            <v>11.3</v>
          </cell>
          <cell r="E32">
            <v>57.25</v>
          </cell>
          <cell r="F32">
            <v>94</v>
          </cell>
          <cell r="G32">
            <v>23</v>
          </cell>
          <cell r="H32">
            <v>18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25.733333333333334</v>
          </cell>
          <cell r="C33">
            <v>36</v>
          </cell>
          <cell r="D33">
            <v>15.2</v>
          </cell>
          <cell r="E33">
            <v>53.833333333333336</v>
          </cell>
          <cell r="F33">
            <v>93</v>
          </cell>
          <cell r="G33">
            <v>23</v>
          </cell>
          <cell r="H33">
            <v>19.079999999999998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27.104166666666671</v>
          </cell>
          <cell r="C34">
            <v>36.799999999999997</v>
          </cell>
          <cell r="D34">
            <v>16.899999999999999</v>
          </cell>
          <cell r="E34">
            <v>51.458333333333336</v>
          </cell>
          <cell r="F34">
            <v>91</v>
          </cell>
          <cell r="G34">
            <v>20</v>
          </cell>
          <cell r="H34">
            <v>16.920000000000002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24.912500000000005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21.458333333333332</v>
          </cell>
          <cell r="C10">
            <v>27.3</v>
          </cell>
          <cell r="D10">
            <v>17.600000000000001</v>
          </cell>
          <cell r="E10">
            <v>63.291666666666664</v>
          </cell>
          <cell r="F10">
            <v>75</v>
          </cell>
          <cell r="G10">
            <v>42</v>
          </cell>
          <cell r="H10">
            <v>20.52</v>
          </cell>
          <cell r="I10" t="str">
            <v>S</v>
          </cell>
          <cell r="J10">
            <v>42.84</v>
          </cell>
          <cell r="K10">
            <v>0</v>
          </cell>
        </row>
        <row r="11">
          <cell r="B11">
            <v>24.208333333333332</v>
          </cell>
          <cell r="C11">
            <v>34.200000000000003</v>
          </cell>
          <cell r="D11">
            <v>16.7</v>
          </cell>
          <cell r="E11">
            <v>61</v>
          </cell>
          <cell r="F11">
            <v>87</v>
          </cell>
          <cell r="G11">
            <v>29</v>
          </cell>
          <cell r="H11">
            <v>12.24</v>
          </cell>
          <cell r="I11" t="str">
            <v>S</v>
          </cell>
          <cell r="J11">
            <v>19.8</v>
          </cell>
          <cell r="K11">
            <v>0</v>
          </cell>
        </row>
        <row r="12">
          <cell r="B12">
            <v>21.741666666666664</v>
          </cell>
          <cell r="C12">
            <v>27.2</v>
          </cell>
          <cell r="D12">
            <v>18.2</v>
          </cell>
          <cell r="E12">
            <v>69.166666666666671</v>
          </cell>
          <cell r="F12">
            <v>88</v>
          </cell>
          <cell r="G12">
            <v>49</v>
          </cell>
          <cell r="H12">
            <v>16.920000000000002</v>
          </cell>
          <cell r="I12" t="str">
            <v>S</v>
          </cell>
          <cell r="J12">
            <v>33.840000000000003</v>
          </cell>
          <cell r="K12">
            <v>2.4</v>
          </cell>
        </row>
        <row r="13">
          <cell r="B13">
            <v>19.870833333333334</v>
          </cell>
          <cell r="C13">
            <v>26.1</v>
          </cell>
          <cell r="D13">
            <v>16.600000000000001</v>
          </cell>
          <cell r="E13">
            <v>71.375</v>
          </cell>
          <cell r="F13">
            <v>90</v>
          </cell>
          <cell r="G13">
            <v>35</v>
          </cell>
          <cell r="H13">
            <v>12.96</v>
          </cell>
          <cell r="I13" t="str">
            <v>NO</v>
          </cell>
          <cell r="J13">
            <v>23.759999999999998</v>
          </cell>
          <cell r="K13">
            <v>0</v>
          </cell>
        </row>
        <row r="14">
          <cell r="B14">
            <v>19.349999999999998</v>
          </cell>
          <cell r="C14">
            <v>27.7</v>
          </cell>
          <cell r="D14">
            <v>11.2</v>
          </cell>
          <cell r="E14">
            <v>75.583333333333329</v>
          </cell>
          <cell r="F14">
            <v>97</v>
          </cell>
          <cell r="G14">
            <v>50</v>
          </cell>
          <cell r="H14">
            <v>9.7200000000000006</v>
          </cell>
          <cell r="I14" t="str">
            <v>N</v>
          </cell>
          <cell r="J14">
            <v>19.440000000000001</v>
          </cell>
          <cell r="K14">
            <v>0</v>
          </cell>
        </row>
        <row r="15">
          <cell r="B15">
            <v>24.074999999999999</v>
          </cell>
          <cell r="C15">
            <v>32.5</v>
          </cell>
          <cell r="D15">
            <v>16.3</v>
          </cell>
          <cell r="E15">
            <v>45.75</v>
          </cell>
          <cell r="F15">
            <v>73</v>
          </cell>
          <cell r="G15">
            <v>15</v>
          </cell>
          <cell r="H15">
            <v>21.6</v>
          </cell>
          <cell r="I15" t="str">
            <v>SE</v>
          </cell>
          <cell r="J15">
            <v>41.4</v>
          </cell>
          <cell r="K15">
            <v>0</v>
          </cell>
        </row>
        <row r="16">
          <cell r="B16">
            <v>23.616666666666671</v>
          </cell>
          <cell r="C16">
            <v>35</v>
          </cell>
          <cell r="D16">
            <v>11.7</v>
          </cell>
          <cell r="E16">
            <v>40.416666666666664</v>
          </cell>
          <cell r="F16">
            <v>88</v>
          </cell>
          <cell r="G16">
            <v>7</v>
          </cell>
          <cell r="H16">
            <v>14.76</v>
          </cell>
          <cell r="I16" t="str">
            <v>SE</v>
          </cell>
          <cell r="J16">
            <v>42.84</v>
          </cell>
          <cell r="K16">
            <v>0</v>
          </cell>
        </row>
        <row r="17">
          <cell r="B17">
            <v>24.074999999999992</v>
          </cell>
          <cell r="C17">
            <v>36.799999999999997</v>
          </cell>
          <cell r="D17">
            <v>12.1</v>
          </cell>
          <cell r="E17">
            <v>36</v>
          </cell>
          <cell r="F17">
            <v>74</v>
          </cell>
          <cell r="G17">
            <v>14</v>
          </cell>
          <cell r="H17">
            <v>9</v>
          </cell>
          <cell r="I17" t="str">
            <v>S</v>
          </cell>
          <cell r="J17">
            <v>15.48</v>
          </cell>
          <cell r="K17">
            <v>0</v>
          </cell>
        </row>
        <row r="18">
          <cell r="B18">
            <v>27.154166666666658</v>
          </cell>
          <cell r="C18">
            <v>38</v>
          </cell>
          <cell r="D18">
            <v>17.3</v>
          </cell>
          <cell r="E18">
            <v>37.458333333333336</v>
          </cell>
          <cell r="F18">
            <v>72</v>
          </cell>
          <cell r="G18">
            <v>14</v>
          </cell>
          <cell r="H18">
            <v>8.64</v>
          </cell>
          <cell r="I18" t="str">
            <v>NO</v>
          </cell>
          <cell r="J18">
            <v>16.2</v>
          </cell>
          <cell r="K18">
            <v>0</v>
          </cell>
        </row>
        <row r="19">
          <cell r="B19">
            <v>28.745833333333337</v>
          </cell>
          <cell r="C19">
            <v>39.200000000000003</v>
          </cell>
          <cell r="D19">
            <v>18.600000000000001</v>
          </cell>
          <cell r="E19">
            <v>33.875</v>
          </cell>
          <cell r="F19">
            <v>57</v>
          </cell>
          <cell r="G19">
            <v>13</v>
          </cell>
          <cell r="H19">
            <v>14.4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29.783333333333335</v>
          </cell>
          <cell r="C20">
            <v>37.1</v>
          </cell>
          <cell r="D20">
            <v>21.4</v>
          </cell>
          <cell r="E20">
            <v>41.958333333333336</v>
          </cell>
          <cell r="F20">
            <v>70</v>
          </cell>
          <cell r="G20">
            <v>24</v>
          </cell>
          <cell r="H20">
            <v>21.240000000000002</v>
          </cell>
          <cell r="I20" t="str">
            <v>N</v>
          </cell>
          <cell r="J20">
            <v>48.24</v>
          </cell>
          <cell r="K20">
            <v>0</v>
          </cell>
        </row>
        <row r="21">
          <cell r="B21">
            <v>30.912499999999994</v>
          </cell>
          <cell r="C21">
            <v>37.9</v>
          </cell>
          <cell r="D21">
            <v>20.8</v>
          </cell>
          <cell r="E21">
            <v>40.541666666666664</v>
          </cell>
          <cell r="F21">
            <v>93</v>
          </cell>
          <cell r="G21">
            <v>22</v>
          </cell>
          <cell r="H21">
            <v>34.56</v>
          </cell>
          <cell r="I21" t="str">
            <v>NE</v>
          </cell>
          <cell r="J21">
            <v>59.4</v>
          </cell>
          <cell r="K21">
            <v>6.3999999999999995</v>
          </cell>
        </row>
        <row r="22">
          <cell r="B22">
            <v>21.8</v>
          </cell>
          <cell r="C22">
            <v>25.5</v>
          </cell>
          <cell r="D22">
            <v>19.600000000000001</v>
          </cell>
          <cell r="E22">
            <v>87.25</v>
          </cell>
          <cell r="F22">
            <v>96</v>
          </cell>
          <cell r="G22">
            <v>68</v>
          </cell>
          <cell r="H22">
            <v>19.079999999999998</v>
          </cell>
          <cell r="I22" t="str">
            <v>S</v>
          </cell>
          <cell r="J22">
            <v>42.84</v>
          </cell>
          <cell r="K22">
            <v>41</v>
          </cell>
        </row>
        <row r="23">
          <cell r="B23">
            <v>22.3125</v>
          </cell>
          <cell r="C23">
            <v>27.1</v>
          </cell>
          <cell r="D23">
            <v>19.899999999999999</v>
          </cell>
          <cell r="E23">
            <v>82.708333333333329</v>
          </cell>
          <cell r="F23">
            <v>92</v>
          </cell>
          <cell r="G23">
            <v>65</v>
          </cell>
          <cell r="H23">
            <v>15.840000000000002</v>
          </cell>
          <cell r="I23" t="str">
            <v>S</v>
          </cell>
          <cell r="J23">
            <v>29.16</v>
          </cell>
          <cell r="K23">
            <v>0</v>
          </cell>
        </row>
        <row r="24">
          <cell r="B24">
            <v>21.804166666666674</v>
          </cell>
          <cell r="C24">
            <v>25.9</v>
          </cell>
          <cell r="D24">
            <v>18.100000000000001</v>
          </cell>
          <cell r="E24">
            <v>70.958333333333329</v>
          </cell>
          <cell r="F24">
            <v>85</v>
          </cell>
          <cell r="G24">
            <v>42</v>
          </cell>
          <cell r="H24">
            <v>17.64</v>
          </cell>
          <cell r="I24" t="str">
            <v>S</v>
          </cell>
          <cell r="J24">
            <v>37.440000000000005</v>
          </cell>
          <cell r="K24">
            <v>0</v>
          </cell>
        </row>
        <row r="25">
          <cell r="B25">
            <v>22.945833333333329</v>
          </cell>
          <cell r="C25">
            <v>31.3</v>
          </cell>
          <cell r="D25">
            <v>15.6</v>
          </cell>
          <cell r="E25">
            <v>51.416666666666664</v>
          </cell>
          <cell r="F25">
            <v>89</v>
          </cell>
          <cell r="G25">
            <v>17</v>
          </cell>
          <cell r="H25">
            <v>17.64</v>
          </cell>
          <cell r="I25" t="str">
            <v>S</v>
          </cell>
          <cell r="J25">
            <v>31.680000000000003</v>
          </cell>
          <cell r="K25">
            <v>0</v>
          </cell>
        </row>
        <row r="26">
          <cell r="B26">
            <v>25.783333333333335</v>
          </cell>
          <cell r="C26">
            <v>36.4</v>
          </cell>
          <cell r="D26">
            <v>16.7</v>
          </cell>
          <cell r="E26">
            <v>47.625</v>
          </cell>
          <cell r="F26">
            <v>75</v>
          </cell>
          <cell r="G26">
            <v>27</v>
          </cell>
          <cell r="H26">
            <v>14.04</v>
          </cell>
          <cell r="I26" t="str">
            <v>S</v>
          </cell>
          <cell r="J26">
            <v>29.880000000000003</v>
          </cell>
          <cell r="K26">
            <v>0</v>
          </cell>
        </row>
        <row r="27">
          <cell r="B27">
            <v>23.304166666666671</v>
          </cell>
          <cell r="C27">
            <v>31.3</v>
          </cell>
          <cell r="D27">
            <v>19.600000000000001</v>
          </cell>
          <cell r="E27">
            <v>78.583333333333329</v>
          </cell>
          <cell r="F27">
            <v>95</v>
          </cell>
          <cell r="G27">
            <v>39</v>
          </cell>
          <cell r="H27">
            <v>23.400000000000002</v>
          </cell>
          <cell r="I27" t="str">
            <v>S</v>
          </cell>
          <cell r="J27">
            <v>69.84</v>
          </cell>
          <cell r="K27">
            <v>40</v>
          </cell>
        </row>
        <row r="28">
          <cell r="B28">
            <v>21.891666666666666</v>
          </cell>
          <cell r="C28">
            <v>27.3</v>
          </cell>
          <cell r="D28">
            <v>17.2</v>
          </cell>
          <cell r="E28">
            <v>69.583333333333329</v>
          </cell>
          <cell r="F28">
            <v>94</v>
          </cell>
          <cell r="G28">
            <v>32</v>
          </cell>
          <cell r="H28">
            <v>17.64</v>
          </cell>
          <cell r="I28" t="str">
            <v>S</v>
          </cell>
          <cell r="J28">
            <v>37.440000000000005</v>
          </cell>
          <cell r="K28">
            <v>0</v>
          </cell>
        </row>
        <row r="29">
          <cell r="B29">
            <v>22.204166666666666</v>
          </cell>
          <cell r="C29">
            <v>31.3</v>
          </cell>
          <cell r="D29">
            <v>14.4</v>
          </cell>
          <cell r="E29">
            <v>61.041666666666664</v>
          </cell>
          <cell r="F29">
            <v>90</v>
          </cell>
          <cell r="G29">
            <v>25</v>
          </cell>
          <cell r="H29">
            <v>11.879999999999999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24.854166666666668</v>
          </cell>
          <cell r="C30">
            <v>34.299999999999997</v>
          </cell>
          <cell r="D30">
            <v>16.3</v>
          </cell>
          <cell r="E30">
            <v>54.083333333333336</v>
          </cell>
          <cell r="F30">
            <v>83</v>
          </cell>
          <cell r="G30">
            <v>24</v>
          </cell>
          <cell r="H30">
            <v>12.24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24.945833333333329</v>
          </cell>
          <cell r="C31">
            <v>34.6</v>
          </cell>
          <cell r="D31">
            <v>15.7</v>
          </cell>
          <cell r="E31">
            <v>51.541666666666664</v>
          </cell>
          <cell r="F31">
            <v>83</v>
          </cell>
          <cell r="G31">
            <v>20</v>
          </cell>
          <cell r="H31">
            <v>12.6</v>
          </cell>
          <cell r="I31" t="str">
            <v>SO</v>
          </cell>
          <cell r="J31">
            <v>23.040000000000003</v>
          </cell>
          <cell r="K31">
            <v>0</v>
          </cell>
        </row>
        <row r="32">
          <cell r="B32">
            <v>26.270833333333332</v>
          </cell>
          <cell r="C32">
            <v>36.799999999999997</v>
          </cell>
          <cell r="D32">
            <v>15.9</v>
          </cell>
          <cell r="E32">
            <v>51.416666666666664</v>
          </cell>
          <cell r="F32">
            <v>87</v>
          </cell>
          <cell r="G32">
            <v>15</v>
          </cell>
          <cell r="H32">
            <v>15.840000000000002</v>
          </cell>
          <cell r="I32" t="str">
            <v>NO</v>
          </cell>
          <cell r="J32">
            <v>31.680000000000003</v>
          </cell>
          <cell r="K32">
            <v>0</v>
          </cell>
        </row>
        <row r="33">
          <cell r="B33">
            <v>29.095833333333331</v>
          </cell>
          <cell r="C33">
            <v>37.200000000000003</v>
          </cell>
          <cell r="D33">
            <v>20.9</v>
          </cell>
          <cell r="E33">
            <v>46.666666666666664</v>
          </cell>
          <cell r="F33">
            <v>73</v>
          </cell>
          <cell r="G33">
            <v>30</v>
          </cell>
          <cell r="H33">
            <v>16.559999999999999</v>
          </cell>
          <cell r="I33" t="str">
            <v>NO</v>
          </cell>
          <cell r="J33">
            <v>39.24</v>
          </cell>
          <cell r="K33">
            <v>0</v>
          </cell>
        </row>
        <row r="34">
          <cell r="B34">
            <v>30.279166666666665</v>
          </cell>
          <cell r="C34">
            <v>37.299999999999997</v>
          </cell>
          <cell r="D34">
            <v>22.5</v>
          </cell>
          <cell r="E34">
            <v>53.125</v>
          </cell>
          <cell r="F34">
            <v>84</v>
          </cell>
          <cell r="G34">
            <v>26</v>
          </cell>
          <cell r="H34">
            <v>16.2</v>
          </cell>
          <cell r="I34" t="str">
            <v>N</v>
          </cell>
          <cell r="J34">
            <v>40.32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17.279166666666665</v>
          </cell>
          <cell r="C5">
            <v>28</v>
          </cell>
          <cell r="D5">
            <v>8.3000000000000007</v>
          </cell>
          <cell r="E5">
            <v>48.166666666666664</v>
          </cell>
          <cell r="F5">
            <v>71</v>
          </cell>
          <cell r="G5">
            <v>26</v>
          </cell>
          <cell r="H5">
            <v>11.879999999999999</v>
          </cell>
          <cell r="I5" t="str">
            <v>SE</v>
          </cell>
          <cell r="J5">
            <v>31.680000000000003</v>
          </cell>
          <cell r="K5">
            <v>0</v>
          </cell>
        </row>
        <row r="6">
          <cell r="B6">
            <v>18.491666666666664</v>
          </cell>
          <cell r="C6">
            <v>29.2</v>
          </cell>
          <cell r="D6">
            <v>8.5</v>
          </cell>
          <cell r="E6">
            <v>47.541666666666664</v>
          </cell>
          <cell r="F6">
            <v>83</v>
          </cell>
          <cell r="G6">
            <v>18</v>
          </cell>
          <cell r="H6">
            <v>10.08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19.870833333333334</v>
          </cell>
          <cell r="C7">
            <v>32.5</v>
          </cell>
          <cell r="D7">
            <v>10</v>
          </cell>
          <cell r="E7">
            <v>49.75</v>
          </cell>
          <cell r="F7">
            <v>83</v>
          </cell>
          <cell r="G7">
            <v>22</v>
          </cell>
          <cell r="H7">
            <v>11.16</v>
          </cell>
          <cell r="I7" t="str">
            <v>L</v>
          </cell>
          <cell r="J7">
            <v>28.8</v>
          </cell>
          <cell r="K7">
            <v>0</v>
          </cell>
        </row>
        <row r="8">
          <cell r="B8">
            <v>26.650000000000009</v>
          </cell>
          <cell r="C8">
            <v>37.5</v>
          </cell>
          <cell r="D8">
            <v>15.6</v>
          </cell>
          <cell r="E8">
            <v>40.541666666666664</v>
          </cell>
          <cell r="F8">
            <v>71</v>
          </cell>
          <cell r="G8">
            <v>19</v>
          </cell>
          <cell r="H8">
            <v>30.240000000000002</v>
          </cell>
          <cell r="I8" t="str">
            <v>NE</v>
          </cell>
          <cell r="J8">
            <v>47.519999999999996</v>
          </cell>
          <cell r="K8">
            <v>0</v>
          </cell>
        </row>
        <row r="9">
          <cell r="B9">
            <v>27.279166666666672</v>
          </cell>
          <cell r="C9">
            <v>37</v>
          </cell>
          <cell r="D9">
            <v>19.2</v>
          </cell>
          <cell r="E9">
            <v>43.541666666666664</v>
          </cell>
          <cell r="F9">
            <v>65</v>
          </cell>
          <cell r="G9">
            <v>27</v>
          </cell>
          <cell r="H9">
            <v>29.52</v>
          </cell>
          <cell r="I9" t="str">
            <v>N</v>
          </cell>
          <cell r="J9">
            <v>48.6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25.645833333333339</v>
          </cell>
          <cell r="C10">
            <v>33.6</v>
          </cell>
          <cell r="D10">
            <v>19.8</v>
          </cell>
          <cell r="E10">
            <v>65.958333333333329</v>
          </cell>
          <cell r="F10">
            <v>87</v>
          </cell>
          <cell r="G10">
            <v>38</v>
          </cell>
          <cell r="H10">
            <v>13.68</v>
          </cell>
          <cell r="I10" t="str">
            <v>S</v>
          </cell>
          <cell r="J10">
            <v>23.759999999999998</v>
          </cell>
          <cell r="K10">
            <v>0</v>
          </cell>
        </row>
        <row r="11">
          <cell r="B11">
            <v>24.616666666666671</v>
          </cell>
          <cell r="C11">
            <v>35.200000000000003</v>
          </cell>
          <cell r="D11">
            <v>16.399999999999999</v>
          </cell>
          <cell r="E11">
            <v>70.166666666666671</v>
          </cell>
          <cell r="F11">
            <v>97</v>
          </cell>
          <cell r="G11">
            <v>30</v>
          </cell>
          <cell r="H11">
            <v>15.120000000000001</v>
          </cell>
          <cell r="I11" t="str">
            <v>S</v>
          </cell>
          <cell r="J11">
            <v>29.16</v>
          </cell>
          <cell r="K11">
            <v>0</v>
          </cell>
        </row>
        <row r="12">
          <cell r="B12">
            <v>24.587499999999995</v>
          </cell>
          <cell r="C12">
            <v>35.299999999999997</v>
          </cell>
          <cell r="D12">
            <v>17.3</v>
          </cell>
          <cell r="E12">
            <v>67.208333333333329</v>
          </cell>
          <cell r="F12">
            <v>95</v>
          </cell>
          <cell r="G12">
            <v>21</v>
          </cell>
          <cell r="H12">
            <v>33.840000000000003</v>
          </cell>
          <cell r="I12" t="str">
            <v>NE</v>
          </cell>
          <cell r="J12">
            <v>73.8</v>
          </cell>
          <cell r="K12">
            <v>6.8</v>
          </cell>
        </row>
        <row r="13">
          <cell r="B13">
            <v>17.024999999999995</v>
          </cell>
          <cell r="C13">
            <v>21.8</v>
          </cell>
          <cell r="D13">
            <v>14.7</v>
          </cell>
          <cell r="E13">
            <v>92.833333333333329</v>
          </cell>
          <cell r="F13">
            <v>97</v>
          </cell>
          <cell r="G13">
            <v>81</v>
          </cell>
          <cell r="H13">
            <v>19.079999999999998</v>
          </cell>
          <cell r="I13" t="str">
            <v>SO</v>
          </cell>
          <cell r="J13">
            <v>38.880000000000003</v>
          </cell>
          <cell r="K13">
            <v>42.199999999999996</v>
          </cell>
        </row>
        <row r="14">
          <cell r="B14">
            <v>16.649999999999999</v>
          </cell>
          <cell r="C14">
            <v>26.3</v>
          </cell>
          <cell r="D14">
            <v>10.5</v>
          </cell>
          <cell r="E14">
            <v>87.625</v>
          </cell>
          <cell r="F14">
            <v>98</v>
          </cell>
          <cell r="G14">
            <v>56</v>
          </cell>
          <cell r="H14">
            <v>8.2799999999999994</v>
          </cell>
          <cell r="I14" t="str">
            <v>N</v>
          </cell>
          <cell r="J14">
            <v>23.400000000000002</v>
          </cell>
          <cell r="K14">
            <v>0.2</v>
          </cell>
        </row>
        <row r="15">
          <cell r="B15">
            <v>21.712500000000006</v>
          </cell>
          <cell r="C15">
            <v>29.4</v>
          </cell>
          <cell r="D15">
            <v>15.6</v>
          </cell>
          <cell r="E15">
            <v>67.833333333333329</v>
          </cell>
          <cell r="F15">
            <v>98</v>
          </cell>
          <cell r="G15">
            <v>21</v>
          </cell>
          <cell r="H15">
            <v>16.920000000000002</v>
          </cell>
          <cell r="I15" t="str">
            <v>S</v>
          </cell>
          <cell r="J15">
            <v>34.200000000000003</v>
          </cell>
          <cell r="K15">
            <v>0.60000000000000009</v>
          </cell>
        </row>
        <row r="16">
          <cell r="B16">
            <v>20.333333333333332</v>
          </cell>
          <cell r="C16">
            <v>32</v>
          </cell>
          <cell r="D16">
            <v>8.6</v>
          </cell>
          <cell r="E16">
            <v>58.291666666666664</v>
          </cell>
          <cell r="F16">
            <v>96</v>
          </cell>
          <cell r="G16">
            <v>22</v>
          </cell>
          <cell r="H16">
            <v>7.5600000000000005</v>
          </cell>
          <cell r="I16" t="str">
            <v>SE</v>
          </cell>
          <cell r="J16">
            <v>23.040000000000003</v>
          </cell>
          <cell r="K16">
            <v>0</v>
          </cell>
        </row>
        <row r="17">
          <cell r="B17">
            <v>21.675000000000001</v>
          </cell>
          <cell r="C17">
            <v>32.5</v>
          </cell>
          <cell r="D17">
            <v>10.4</v>
          </cell>
          <cell r="E17">
            <v>63.083333333333336</v>
          </cell>
          <cell r="F17">
            <v>98</v>
          </cell>
          <cell r="G17">
            <v>23</v>
          </cell>
          <cell r="H17">
            <v>7.9200000000000008</v>
          </cell>
          <cell r="I17" t="str">
            <v>S</v>
          </cell>
          <cell r="J17">
            <v>19.8</v>
          </cell>
          <cell r="K17">
            <v>0</v>
          </cell>
        </row>
        <row r="18">
          <cell r="B18">
            <v>21.45</v>
          </cell>
          <cell r="C18">
            <v>32.4</v>
          </cell>
          <cell r="D18">
            <v>9.9</v>
          </cell>
          <cell r="E18">
            <v>59.125</v>
          </cell>
          <cell r="F18">
            <v>97</v>
          </cell>
          <cell r="G18">
            <v>24</v>
          </cell>
          <cell r="H18">
            <v>12.6</v>
          </cell>
          <cell r="I18" t="str">
            <v>L</v>
          </cell>
          <cell r="J18">
            <v>23.759999999999998</v>
          </cell>
          <cell r="K18">
            <v>0</v>
          </cell>
        </row>
        <row r="19">
          <cell r="B19">
            <v>22.445833333333329</v>
          </cell>
          <cell r="C19">
            <v>31.9</v>
          </cell>
          <cell r="D19">
            <v>15.3</v>
          </cell>
          <cell r="E19">
            <v>61.916666666666664</v>
          </cell>
          <cell r="F19">
            <v>87</v>
          </cell>
          <cell r="G19">
            <v>36</v>
          </cell>
          <cell r="H19">
            <v>11.879999999999999</v>
          </cell>
          <cell r="I19" t="str">
            <v>L</v>
          </cell>
          <cell r="J19">
            <v>29.52</v>
          </cell>
          <cell r="K19">
            <v>0</v>
          </cell>
        </row>
        <row r="20">
          <cell r="B20">
            <v>25.466666666666665</v>
          </cell>
          <cell r="C20">
            <v>34.799999999999997</v>
          </cell>
          <cell r="D20">
            <v>17.5</v>
          </cell>
          <cell r="E20">
            <v>59.625</v>
          </cell>
          <cell r="F20">
            <v>88</v>
          </cell>
          <cell r="G20">
            <v>29</v>
          </cell>
          <cell r="H20">
            <v>21.6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26.995833333333334</v>
          </cell>
          <cell r="C21">
            <v>35</v>
          </cell>
          <cell r="D21">
            <v>19.399999999999999</v>
          </cell>
          <cell r="E21">
            <v>49.208333333333336</v>
          </cell>
          <cell r="F21">
            <v>73</v>
          </cell>
          <cell r="G21">
            <v>26</v>
          </cell>
          <cell r="H21">
            <v>21.96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23.779166666666669</v>
          </cell>
          <cell r="C22">
            <v>29.1</v>
          </cell>
          <cell r="D22">
            <v>18.8</v>
          </cell>
          <cell r="E22">
            <v>62.333333333333336</v>
          </cell>
          <cell r="F22">
            <v>88</v>
          </cell>
          <cell r="G22">
            <v>37</v>
          </cell>
          <cell r="H22">
            <v>19.079999999999998</v>
          </cell>
          <cell r="I22" t="str">
            <v>SE</v>
          </cell>
          <cell r="J22">
            <v>41.76</v>
          </cell>
          <cell r="K22">
            <v>0</v>
          </cell>
        </row>
        <row r="23">
          <cell r="B23">
            <v>24.370833333333326</v>
          </cell>
          <cell r="C23">
            <v>34.1</v>
          </cell>
          <cell r="D23">
            <v>16.399999999999999</v>
          </cell>
          <cell r="E23">
            <v>59.875</v>
          </cell>
          <cell r="F23">
            <v>94</v>
          </cell>
          <cell r="G23">
            <v>25</v>
          </cell>
          <cell r="H23">
            <v>11.879999999999999</v>
          </cell>
          <cell r="I23" t="str">
            <v>NE</v>
          </cell>
          <cell r="J23">
            <v>30.240000000000002</v>
          </cell>
          <cell r="K23">
            <v>0</v>
          </cell>
        </row>
        <row r="24">
          <cell r="B24">
            <v>24.329166666666662</v>
          </cell>
          <cell r="C24">
            <v>31.2</v>
          </cell>
          <cell r="D24">
            <v>19.8</v>
          </cell>
          <cell r="E24">
            <v>66.291666666666671</v>
          </cell>
          <cell r="F24">
            <v>92</v>
          </cell>
          <cell r="G24">
            <v>41</v>
          </cell>
          <cell r="H24">
            <v>15.48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22.291666666666668</v>
          </cell>
          <cell r="C25">
            <v>30.6</v>
          </cell>
          <cell r="D25">
            <v>16.3</v>
          </cell>
          <cell r="E25">
            <v>63.458333333333336</v>
          </cell>
          <cell r="F25">
            <v>88</v>
          </cell>
          <cell r="G25">
            <v>27</v>
          </cell>
          <cell r="H25">
            <v>11.520000000000001</v>
          </cell>
          <cell r="I25" t="str">
            <v>S</v>
          </cell>
          <cell r="J25">
            <v>30.240000000000002</v>
          </cell>
          <cell r="K25">
            <v>0</v>
          </cell>
        </row>
        <row r="26">
          <cell r="B26">
            <v>23.533333333333328</v>
          </cell>
          <cell r="C26">
            <v>35.5</v>
          </cell>
          <cell r="D26">
            <v>12.7</v>
          </cell>
          <cell r="E26">
            <v>55.583333333333336</v>
          </cell>
          <cell r="F26">
            <v>91</v>
          </cell>
          <cell r="G26">
            <v>29</v>
          </cell>
          <cell r="H26">
            <v>7.5600000000000005</v>
          </cell>
          <cell r="I26" t="str">
            <v>L</v>
          </cell>
          <cell r="J26">
            <v>24.840000000000003</v>
          </cell>
          <cell r="K26">
            <v>0</v>
          </cell>
        </row>
        <row r="27">
          <cell r="B27">
            <v>21.795833333333334</v>
          </cell>
          <cell r="C27">
            <v>28</v>
          </cell>
          <cell r="D27">
            <v>19.2</v>
          </cell>
          <cell r="E27">
            <v>78.541666666666671</v>
          </cell>
          <cell r="F27">
            <v>96</v>
          </cell>
          <cell r="G27">
            <v>50</v>
          </cell>
          <cell r="H27">
            <v>27.36</v>
          </cell>
          <cell r="I27" t="str">
            <v>SE</v>
          </cell>
          <cell r="J27">
            <v>66.960000000000008</v>
          </cell>
          <cell r="K27">
            <v>22.4</v>
          </cell>
        </row>
        <row r="28">
          <cell r="B28">
            <v>20.475000000000005</v>
          </cell>
          <cell r="C28">
            <v>25.7</v>
          </cell>
          <cell r="D28">
            <v>17.600000000000001</v>
          </cell>
          <cell r="E28">
            <v>79.875</v>
          </cell>
          <cell r="F28">
            <v>97</v>
          </cell>
          <cell r="G28">
            <v>47</v>
          </cell>
          <cell r="H28">
            <v>15.120000000000001</v>
          </cell>
          <cell r="I28" t="str">
            <v>S</v>
          </cell>
          <cell r="J28">
            <v>23.759999999999998</v>
          </cell>
          <cell r="K28">
            <v>0</v>
          </cell>
        </row>
        <row r="29">
          <cell r="B29">
            <v>20</v>
          </cell>
          <cell r="C29">
            <v>28.5</v>
          </cell>
          <cell r="D29">
            <v>13.1</v>
          </cell>
          <cell r="E29">
            <v>68.458333333333329</v>
          </cell>
          <cell r="F29">
            <v>96</v>
          </cell>
          <cell r="G29">
            <v>34</v>
          </cell>
          <cell r="H29">
            <v>10.08</v>
          </cell>
          <cell r="I29" t="str">
            <v>SE</v>
          </cell>
          <cell r="J29">
            <v>27.720000000000002</v>
          </cell>
          <cell r="K29">
            <v>0</v>
          </cell>
        </row>
        <row r="30">
          <cell r="B30">
            <v>21.420833333333331</v>
          </cell>
          <cell r="C30">
            <v>30.1</v>
          </cell>
          <cell r="D30">
            <v>13</v>
          </cell>
          <cell r="E30">
            <v>60.041666666666664</v>
          </cell>
          <cell r="F30">
            <v>90</v>
          </cell>
          <cell r="G30">
            <v>35</v>
          </cell>
          <cell r="H30">
            <v>11.520000000000001</v>
          </cell>
          <cell r="I30" t="str">
            <v>SE</v>
          </cell>
          <cell r="J30">
            <v>26.64</v>
          </cell>
          <cell r="K30">
            <v>0</v>
          </cell>
        </row>
        <row r="31">
          <cell r="B31">
            <v>22.179166666666664</v>
          </cell>
          <cell r="C31">
            <v>34.200000000000003</v>
          </cell>
          <cell r="D31">
            <v>11.1</v>
          </cell>
          <cell r="E31">
            <v>63.791666666666664</v>
          </cell>
          <cell r="F31">
            <v>96</v>
          </cell>
          <cell r="G31">
            <v>29</v>
          </cell>
          <cell r="H31">
            <v>7.2</v>
          </cell>
          <cell r="I31" t="str">
            <v>SE</v>
          </cell>
          <cell r="J31">
            <v>22.68</v>
          </cell>
          <cell r="K31">
            <v>0</v>
          </cell>
        </row>
        <row r="32">
          <cell r="B32">
            <v>24.25</v>
          </cell>
          <cell r="C32">
            <v>35.700000000000003</v>
          </cell>
          <cell r="D32">
            <v>13</v>
          </cell>
          <cell r="E32">
            <v>60.083333333333336</v>
          </cell>
          <cell r="F32">
            <v>96</v>
          </cell>
          <cell r="G32">
            <v>25</v>
          </cell>
          <cell r="H32">
            <v>10.44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27.05</v>
          </cell>
          <cell r="C33">
            <v>36.9</v>
          </cell>
          <cell r="D33">
            <v>16.8</v>
          </cell>
          <cell r="E33">
            <v>49.875</v>
          </cell>
          <cell r="F33">
            <v>85</v>
          </cell>
          <cell r="G33">
            <v>24</v>
          </cell>
          <cell r="H33">
            <v>17.28</v>
          </cell>
          <cell r="I33" t="str">
            <v>SE</v>
          </cell>
          <cell r="J33">
            <v>35.28</v>
          </cell>
          <cell r="K33">
            <v>0</v>
          </cell>
        </row>
        <row r="34">
          <cell r="B34">
            <v>26.583333333333339</v>
          </cell>
          <cell r="C34">
            <v>37.4</v>
          </cell>
          <cell r="D34">
            <v>18.2</v>
          </cell>
          <cell r="E34">
            <v>60.083333333333336</v>
          </cell>
          <cell r="F34">
            <v>91</v>
          </cell>
          <cell r="G34">
            <v>23</v>
          </cell>
          <cell r="H34">
            <v>22.68</v>
          </cell>
          <cell r="I34" t="str">
            <v>N</v>
          </cell>
          <cell r="J34">
            <v>46.080000000000005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20.808333333333334</v>
          </cell>
          <cell r="C5">
            <v>29.8</v>
          </cell>
          <cell r="D5">
            <v>13.2</v>
          </cell>
          <cell r="E5">
            <v>37.458333333333336</v>
          </cell>
          <cell r="F5">
            <v>69</v>
          </cell>
          <cell r="G5">
            <v>23</v>
          </cell>
          <cell r="H5">
            <v>12.24</v>
          </cell>
          <cell r="I5" t="str">
            <v>SE</v>
          </cell>
          <cell r="J5">
            <v>52.92</v>
          </cell>
          <cell r="K5">
            <v>0</v>
          </cell>
        </row>
        <row r="6">
          <cell r="B6">
            <v>22.079166666666666</v>
          </cell>
          <cell r="C6">
            <v>31.7</v>
          </cell>
          <cell r="D6">
            <v>14.5</v>
          </cell>
          <cell r="E6">
            <v>31.5</v>
          </cell>
          <cell r="F6">
            <v>54</v>
          </cell>
          <cell r="G6">
            <v>12</v>
          </cell>
          <cell r="H6">
            <v>14.76</v>
          </cell>
          <cell r="I6" t="str">
            <v>L</v>
          </cell>
          <cell r="J6">
            <v>41.04</v>
          </cell>
          <cell r="K6">
            <v>0</v>
          </cell>
        </row>
        <row r="7">
          <cell r="B7">
            <v>23.916666666666668</v>
          </cell>
          <cell r="C7">
            <v>34.799999999999997</v>
          </cell>
          <cell r="D7">
            <v>15.6</v>
          </cell>
          <cell r="E7">
            <v>27.958333333333332</v>
          </cell>
          <cell r="F7">
            <v>49</v>
          </cell>
          <cell r="G7">
            <v>11</v>
          </cell>
          <cell r="H7">
            <v>10.08</v>
          </cell>
          <cell r="I7" t="str">
            <v>L</v>
          </cell>
          <cell r="J7">
            <v>34.92</v>
          </cell>
          <cell r="K7">
            <v>0</v>
          </cell>
        </row>
        <row r="8">
          <cell r="B8">
            <v>26.650000000000002</v>
          </cell>
          <cell r="C8">
            <v>35.1</v>
          </cell>
          <cell r="D8">
            <v>20.100000000000001</v>
          </cell>
          <cell r="E8">
            <v>29</v>
          </cell>
          <cell r="F8">
            <v>41</v>
          </cell>
          <cell r="G8">
            <v>16</v>
          </cell>
          <cell r="H8">
            <v>13.68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26.516666666666662</v>
          </cell>
          <cell r="C9">
            <v>35</v>
          </cell>
          <cell r="D9">
            <v>19</v>
          </cell>
          <cell r="E9">
            <v>37.666666666666664</v>
          </cell>
          <cell r="F9">
            <v>57</v>
          </cell>
          <cell r="G9">
            <v>19</v>
          </cell>
          <cell r="H9">
            <v>17.28</v>
          </cell>
          <cell r="I9" t="str">
            <v>L</v>
          </cell>
          <cell r="J9">
            <v>43.56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26.5</v>
          </cell>
          <cell r="C10">
            <v>34.9</v>
          </cell>
          <cell r="D10">
            <v>18.100000000000001</v>
          </cell>
          <cell r="E10">
            <v>48.625</v>
          </cell>
          <cell r="F10">
            <v>82</v>
          </cell>
          <cell r="G10">
            <v>20</v>
          </cell>
          <cell r="H10">
            <v>12.6</v>
          </cell>
          <cell r="I10" t="str">
            <v>O</v>
          </cell>
          <cell r="J10">
            <v>34.56</v>
          </cell>
          <cell r="K10">
            <v>0</v>
          </cell>
        </row>
        <row r="11">
          <cell r="B11">
            <v>26.341666666666669</v>
          </cell>
          <cell r="C11">
            <v>35.5</v>
          </cell>
          <cell r="D11">
            <v>17.5</v>
          </cell>
          <cell r="E11">
            <v>48.5</v>
          </cell>
          <cell r="F11">
            <v>85</v>
          </cell>
          <cell r="G11">
            <v>12</v>
          </cell>
          <cell r="H11">
            <v>14.4</v>
          </cell>
          <cell r="I11" t="str">
            <v>N</v>
          </cell>
          <cell r="J11">
            <v>40.32</v>
          </cell>
          <cell r="K11">
            <v>0</v>
          </cell>
        </row>
        <row r="12">
          <cell r="B12">
            <v>26.216666666666665</v>
          </cell>
          <cell r="C12">
            <v>35.200000000000003</v>
          </cell>
          <cell r="D12">
            <v>14.4</v>
          </cell>
          <cell r="E12">
            <v>26.958333333333332</v>
          </cell>
          <cell r="F12">
            <v>65</v>
          </cell>
          <cell r="G12">
            <v>12</v>
          </cell>
          <cell r="H12">
            <v>37.800000000000004</v>
          </cell>
          <cell r="I12" t="str">
            <v>NO</v>
          </cell>
          <cell r="J12">
            <v>68.039999999999992</v>
          </cell>
          <cell r="K12">
            <v>0</v>
          </cell>
        </row>
        <row r="13">
          <cell r="B13">
            <v>18.145833333333336</v>
          </cell>
          <cell r="C13">
            <v>24.4</v>
          </cell>
          <cell r="D13">
            <v>14.9</v>
          </cell>
          <cell r="E13">
            <v>82.375</v>
          </cell>
          <cell r="F13">
            <v>96</v>
          </cell>
          <cell r="G13">
            <v>29</v>
          </cell>
          <cell r="H13">
            <v>27</v>
          </cell>
          <cell r="I13" t="str">
            <v>S</v>
          </cell>
          <cell r="J13">
            <v>46.080000000000005</v>
          </cell>
          <cell r="K13">
            <v>12.399999999999999</v>
          </cell>
        </row>
        <row r="14">
          <cell r="B14">
            <v>19.570833333333336</v>
          </cell>
          <cell r="C14">
            <v>28.1</v>
          </cell>
          <cell r="D14">
            <v>15.1</v>
          </cell>
          <cell r="E14">
            <v>82.458333333333329</v>
          </cell>
          <cell r="F14">
            <v>97</v>
          </cell>
          <cell r="G14">
            <v>48</v>
          </cell>
          <cell r="H14">
            <v>0</v>
          </cell>
          <cell r="I14" t="str">
            <v>L</v>
          </cell>
          <cell r="J14">
            <v>23.040000000000003</v>
          </cell>
          <cell r="K14">
            <v>0.6</v>
          </cell>
        </row>
        <row r="15">
          <cell r="B15">
            <v>23.074999999999999</v>
          </cell>
          <cell r="C15">
            <v>29.8</v>
          </cell>
          <cell r="D15">
            <v>18</v>
          </cell>
          <cell r="E15">
            <v>69.416666666666671</v>
          </cell>
          <cell r="F15">
            <v>94</v>
          </cell>
          <cell r="G15">
            <v>39</v>
          </cell>
          <cell r="H15">
            <v>0.72000000000000008</v>
          </cell>
          <cell r="I15" t="str">
            <v>S</v>
          </cell>
          <cell r="J15">
            <v>27.36</v>
          </cell>
          <cell r="K15">
            <v>0</v>
          </cell>
        </row>
        <row r="16">
          <cell r="B16">
            <v>23.837500000000002</v>
          </cell>
          <cell r="C16">
            <v>32.6</v>
          </cell>
          <cell r="D16">
            <v>16</v>
          </cell>
          <cell r="E16">
            <v>37.125</v>
          </cell>
          <cell r="F16">
            <v>59</v>
          </cell>
          <cell r="G16">
            <v>14</v>
          </cell>
          <cell r="H16">
            <v>0.36000000000000004</v>
          </cell>
          <cell r="I16" t="str">
            <v>SE</v>
          </cell>
          <cell r="J16">
            <v>29.52</v>
          </cell>
          <cell r="K16">
            <v>0</v>
          </cell>
        </row>
        <row r="17">
          <cell r="B17">
            <v>25.150000000000002</v>
          </cell>
          <cell r="C17">
            <v>34.6</v>
          </cell>
          <cell r="D17">
            <v>17.8</v>
          </cell>
          <cell r="E17">
            <v>38.083333333333336</v>
          </cell>
          <cell r="F17">
            <v>61</v>
          </cell>
          <cell r="G17">
            <v>11</v>
          </cell>
          <cell r="H17">
            <v>0</v>
          </cell>
          <cell r="I17" t="str">
            <v>SE</v>
          </cell>
          <cell r="J17">
            <v>29.52</v>
          </cell>
          <cell r="K17">
            <v>0</v>
          </cell>
        </row>
        <row r="18">
          <cell r="B18">
            <v>26.395833333333339</v>
          </cell>
          <cell r="C18">
            <v>34.9</v>
          </cell>
          <cell r="D18">
            <v>18.2</v>
          </cell>
          <cell r="E18">
            <v>28.375</v>
          </cell>
          <cell r="F18">
            <v>47</v>
          </cell>
          <cell r="G18">
            <v>12</v>
          </cell>
          <cell r="H18">
            <v>0</v>
          </cell>
          <cell r="I18" t="str">
            <v>SE</v>
          </cell>
          <cell r="J18">
            <v>36.72</v>
          </cell>
          <cell r="K18">
            <v>0</v>
          </cell>
        </row>
        <row r="19">
          <cell r="B19">
            <v>24.900000000000002</v>
          </cell>
          <cell r="C19">
            <v>33.5</v>
          </cell>
          <cell r="D19">
            <v>18.899999999999999</v>
          </cell>
          <cell r="E19">
            <v>42.291666666666664</v>
          </cell>
          <cell r="F19">
            <v>68</v>
          </cell>
          <cell r="G19">
            <v>19</v>
          </cell>
          <cell r="H19">
            <v>0.72000000000000008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24.462499999999995</v>
          </cell>
          <cell r="C20">
            <v>33.6</v>
          </cell>
          <cell r="D20">
            <v>17.899999999999999</v>
          </cell>
          <cell r="E20">
            <v>55.458333333333336</v>
          </cell>
          <cell r="F20">
            <v>84</v>
          </cell>
          <cell r="G20">
            <v>23</v>
          </cell>
          <cell r="H20">
            <v>11.520000000000001</v>
          </cell>
          <cell r="I20" t="str">
            <v>L</v>
          </cell>
          <cell r="J20">
            <v>42.12</v>
          </cell>
          <cell r="K20">
            <v>0</v>
          </cell>
        </row>
        <row r="21">
          <cell r="B21">
            <v>26.633333333333336</v>
          </cell>
          <cell r="C21">
            <v>34.9</v>
          </cell>
          <cell r="D21">
            <v>19.2</v>
          </cell>
          <cell r="E21">
            <v>39.416666666666664</v>
          </cell>
          <cell r="F21">
            <v>63</v>
          </cell>
          <cell r="G21">
            <v>19</v>
          </cell>
          <cell r="H21">
            <v>20.52</v>
          </cell>
          <cell r="I21" t="str">
            <v>L</v>
          </cell>
          <cell r="J21">
            <v>40.680000000000007</v>
          </cell>
          <cell r="K21">
            <v>0</v>
          </cell>
        </row>
        <row r="22">
          <cell r="B22">
            <v>26.645833333333332</v>
          </cell>
          <cell r="C22">
            <v>34.6</v>
          </cell>
          <cell r="D22">
            <v>21</v>
          </cell>
          <cell r="E22">
            <v>35.833333333333336</v>
          </cell>
          <cell r="F22">
            <v>48</v>
          </cell>
          <cell r="G22">
            <v>19</v>
          </cell>
          <cell r="H22">
            <v>8.64</v>
          </cell>
          <cell r="I22" t="str">
            <v>L</v>
          </cell>
          <cell r="J22">
            <v>55.800000000000004</v>
          </cell>
          <cell r="K22">
            <v>0</v>
          </cell>
        </row>
        <row r="23">
          <cell r="B23">
            <v>26.150000000000006</v>
          </cell>
          <cell r="C23">
            <v>34.9</v>
          </cell>
          <cell r="D23">
            <v>19.399999999999999</v>
          </cell>
          <cell r="E23">
            <v>36.791666666666664</v>
          </cell>
          <cell r="F23">
            <v>54</v>
          </cell>
          <cell r="G23">
            <v>19</v>
          </cell>
          <cell r="H23">
            <v>15.48</v>
          </cell>
          <cell r="I23" t="str">
            <v>L</v>
          </cell>
          <cell r="J23">
            <v>42.84</v>
          </cell>
          <cell r="K23">
            <v>0</v>
          </cell>
        </row>
        <row r="24">
          <cell r="B24">
            <v>27.095833333333335</v>
          </cell>
          <cell r="C24">
            <v>33.1</v>
          </cell>
          <cell r="D24">
            <v>19.3</v>
          </cell>
          <cell r="E24">
            <v>39.625</v>
          </cell>
          <cell r="F24">
            <v>66</v>
          </cell>
          <cell r="G24">
            <v>24</v>
          </cell>
          <cell r="H24">
            <v>7.2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24.604166666666668</v>
          </cell>
          <cell r="C25">
            <v>32.200000000000003</v>
          </cell>
          <cell r="D25">
            <v>17.8</v>
          </cell>
          <cell r="E25">
            <v>60.75</v>
          </cell>
          <cell r="F25">
            <v>91</v>
          </cell>
          <cell r="G25">
            <v>31</v>
          </cell>
          <cell r="H25">
            <v>11.879999999999999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27.012500000000003</v>
          </cell>
          <cell r="C26">
            <v>36.799999999999997</v>
          </cell>
          <cell r="D26">
            <v>19.7</v>
          </cell>
          <cell r="E26">
            <v>46.208333333333336</v>
          </cell>
          <cell r="F26">
            <v>77</v>
          </cell>
          <cell r="G26">
            <v>18</v>
          </cell>
          <cell r="H26">
            <v>13.32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24.979166666666671</v>
          </cell>
          <cell r="C27">
            <v>34.9</v>
          </cell>
          <cell r="D27">
            <v>20.2</v>
          </cell>
          <cell r="E27">
            <v>55.333333333333336</v>
          </cell>
          <cell r="F27">
            <v>89</v>
          </cell>
          <cell r="G27">
            <v>21</v>
          </cell>
          <cell r="H27">
            <v>53.64</v>
          </cell>
          <cell r="I27" t="str">
            <v>L</v>
          </cell>
          <cell r="J27">
            <v>77.039999999999992</v>
          </cell>
          <cell r="K27">
            <v>0.4</v>
          </cell>
        </row>
        <row r="28">
          <cell r="B28">
            <v>21.029166666666669</v>
          </cell>
          <cell r="C28">
            <v>26.1</v>
          </cell>
          <cell r="D28">
            <v>17.899999999999999</v>
          </cell>
          <cell r="E28">
            <v>73.083333333333329</v>
          </cell>
          <cell r="F28">
            <v>94</v>
          </cell>
          <cell r="G28">
            <v>47</v>
          </cell>
          <cell r="H28">
            <v>29.880000000000003</v>
          </cell>
          <cell r="I28" t="str">
            <v>SE</v>
          </cell>
          <cell r="J28">
            <v>48.96</v>
          </cell>
          <cell r="K28">
            <v>0.8</v>
          </cell>
        </row>
        <row r="29">
          <cell r="B29">
            <v>22.395833333333329</v>
          </cell>
          <cell r="C29">
            <v>31.3</v>
          </cell>
          <cell r="D29">
            <v>15.8</v>
          </cell>
          <cell r="E29">
            <v>55.25</v>
          </cell>
          <cell r="F29">
            <v>81</v>
          </cell>
          <cell r="G29">
            <v>27</v>
          </cell>
          <cell r="H29">
            <v>31.319999999999997</v>
          </cell>
          <cell r="I29" t="str">
            <v>L</v>
          </cell>
          <cell r="J29">
            <v>52.2</v>
          </cell>
          <cell r="K29">
            <v>0</v>
          </cell>
        </row>
        <row r="30">
          <cell r="B30">
            <v>24.854166666666668</v>
          </cell>
          <cell r="C30">
            <v>35.1</v>
          </cell>
          <cell r="D30">
            <v>17.600000000000001</v>
          </cell>
          <cell r="E30">
            <v>37.125</v>
          </cell>
          <cell r="F30">
            <v>51</v>
          </cell>
          <cell r="G30">
            <v>21</v>
          </cell>
          <cell r="H30">
            <v>21.96</v>
          </cell>
          <cell r="I30" t="str">
            <v>L</v>
          </cell>
          <cell r="J30">
            <v>36.72</v>
          </cell>
          <cell r="K30">
            <v>0</v>
          </cell>
        </row>
        <row r="31">
          <cell r="B31">
            <v>25.308333333333334</v>
          </cell>
          <cell r="C31">
            <v>35.6</v>
          </cell>
          <cell r="D31">
            <v>19.100000000000001</v>
          </cell>
          <cell r="E31">
            <v>45.541666666666664</v>
          </cell>
          <cell r="F31">
            <v>64</v>
          </cell>
          <cell r="G31">
            <v>21</v>
          </cell>
          <cell r="H31">
            <v>9</v>
          </cell>
          <cell r="I31" t="str">
            <v>L</v>
          </cell>
          <cell r="J31">
            <v>41.04</v>
          </cell>
          <cell r="K31">
            <v>0</v>
          </cell>
        </row>
        <row r="32">
          <cell r="B32">
            <v>27.662500000000005</v>
          </cell>
          <cell r="C32">
            <v>35.700000000000003</v>
          </cell>
          <cell r="D32">
            <v>21</v>
          </cell>
          <cell r="E32">
            <v>36.541666666666664</v>
          </cell>
          <cell r="F32">
            <v>57</v>
          </cell>
          <cell r="G32">
            <v>18</v>
          </cell>
          <cell r="H32">
            <v>23.759999999999998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26.604166666666657</v>
          </cell>
          <cell r="C33">
            <v>34.5</v>
          </cell>
          <cell r="D33">
            <v>18.5</v>
          </cell>
          <cell r="E33">
            <v>45.083333333333336</v>
          </cell>
          <cell r="F33">
            <v>72</v>
          </cell>
          <cell r="G33">
            <v>27</v>
          </cell>
          <cell r="H33">
            <v>11.879999999999999</v>
          </cell>
          <cell r="I33" t="str">
            <v>NO</v>
          </cell>
          <cell r="J33">
            <v>62.28</v>
          </cell>
          <cell r="K33">
            <v>0</v>
          </cell>
        </row>
        <row r="34">
          <cell r="B34">
            <v>27.004166666666666</v>
          </cell>
          <cell r="C34">
            <v>34.9</v>
          </cell>
          <cell r="D34">
            <v>19</v>
          </cell>
          <cell r="E34">
            <v>47.083333333333336</v>
          </cell>
          <cell r="F34">
            <v>83</v>
          </cell>
          <cell r="G34">
            <v>22</v>
          </cell>
          <cell r="H34">
            <v>20.16</v>
          </cell>
          <cell r="I34" t="str">
            <v>NO</v>
          </cell>
          <cell r="J34">
            <v>51.480000000000004</v>
          </cell>
          <cell r="K34">
            <v>6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15.062499999999998</v>
          </cell>
          <cell r="C5">
            <v>24.9</v>
          </cell>
          <cell r="D5">
            <v>8.1</v>
          </cell>
          <cell r="E5">
            <v>44.791666666666664</v>
          </cell>
          <cell r="F5">
            <v>63</v>
          </cell>
          <cell r="G5">
            <v>26</v>
          </cell>
          <cell r="H5">
            <v>17.64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17.466666666666669</v>
          </cell>
          <cell r="C6">
            <v>26.8</v>
          </cell>
          <cell r="D6">
            <v>9.3000000000000007</v>
          </cell>
          <cell r="E6">
            <v>45.666666666666664</v>
          </cell>
          <cell r="F6">
            <v>67</v>
          </cell>
          <cell r="G6">
            <v>28</v>
          </cell>
          <cell r="H6">
            <v>24.840000000000003</v>
          </cell>
          <cell r="I6" t="str">
            <v>NE</v>
          </cell>
          <cell r="J6">
            <v>40.32</v>
          </cell>
          <cell r="K6">
            <v>0</v>
          </cell>
        </row>
        <row r="7">
          <cell r="B7">
            <v>18.841666666666665</v>
          </cell>
          <cell r="C7">
            <v>28.4</v>
          </cell>
          <cell r="D7">
            <v>11</v>
          </cell>
          <cell r="E7">
            <v>50.75</v>
          </cell>
          <cell r="F7">
            <v>73</v>
          </cell>
          <cell r="G7">
            <v>30</v>
          </cell>
          <cell r="H7">
            <v>27.720000000000002</v>
          </cell>
          <cell r="I7" t="str">
            <v>NE</v>
          </cell>
          <cell r="J7">
            <v>45</v>
          </cell>
          <cell r="K7">
            <v>0</v>
          </cell>
        </row>
        <row r="8">
          <cell r="B8">
            <v>24.125000000000004</v>
          </cell>
          <cell r="C8">
            <v>34.200000000000003</v>
          </cell>
          <cell r="D8">
            <v>15.9</v>
          </cell>
          <cell r="E8">
            <v>47.791666666666664</v>
          </cell>
          <cell r="F8">
            <v>64</v>
          </cell>
          <cell r="G8">
            <v>28</v>
          </cell>
          <cell r="H8">
            <v>29.16</v>
          </cell>
          <cell r="I8" t="str">
            <v>NE</v>
          </cell>
          <cell r="J8">
            <v>51.480000000000004</v>
          </cell>
          <cell r="K8">
            <v>0</v>
          </cell>
        </row>
        <row r="9">
          <cell r="B9">
            <v>25.104166666666668</v>
          </cell>
          <cell r="C9">
            <v>29.4</v>
          </cell>
          <cell r="D9">
            <v>20.9</v>
          </cell>
          <cell r="E9">
            <v>52.708333333333336</v>
          </cell>
          <cell r="F9">
            <v>69</v>
          </cell>
          <cell r="G9">
            <v>42</v>
          </cell>
          <cell r="H9">
            <v>13.68</v>
          </cell>
          <cell r="I9" t="str">
            <v>N</v>
          </cell>
          <cell r="J9">
            <v>30.96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19.204166666666666</v>
          </cell>
          <cell r="C10">
            <v>23.8</v>
          </cell>
          <cell r="D10">
            <v>15.1</v>
          </cell>
          <cell r="E10">
            <v>79.375</v>
          </cell>
          <cell r="F10">
            <v>87</v>
          </cell>
          <cell r="G10">
            <v>67</v>
          </cell>
          <cell r="H10">
            <v>19.8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21.287499999999998</v>
          </cell>
          <cell r="C11">
            <v>28.1</v>
          </cell>
          <cell r="D11">
            <v>16.899999999999999</v>
          </cell>
          <cell r="E11">
            <v>78.375</v>
          </cell>
          <cell r="F11">
            <v>88</v>
          </cell>
          <cell r="G11">
            <v>63</v>
          </cell>
          <cell r="H11">
            <v>16.920000000000002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19.241666666666667</v>
          </cell>
          <cell r="C12">
            <v>22.9</v>
          </cell>
          <cell r="D12">
            <v>16.899999999999999</v>
          </cell>
          <cell r="E12">
            <v>87.375</v>
          </cell>
          <cell r="F12">
            <v>90</v>
          </cell>
          <cell r="G12">
            <v>80</v>
          </cell>
          <cell r="H12">
            <v>15.48</v>
          </cell>
          <cell r="I12" t="str">
            <v>S</v>
          </cell>
          <cell r="J12">
            <v>28.8</v>
          </cell>
          <cell r="K12">
            <v>17.600000000000001</v>
          </cell>
        </row>
        <row r="13">
          <cell r="B13">
            <v>16.879166666666666</v>
          </cell>
          <cell r="C13">
            <v>21.6</v>
          </cell>
          <cell r="D13">
            <v>14.9</v>
          </cell>
          <cell r="E13">
            <v>81.166666666666671</v>
          </cell>
          <cell r="F13">
            <v>91</v>
          </cell>
          <cell r="G13">
            <v>60</v>
          </cell>
          <cell r="H13">
            <v>11.16</v>
          </cell>
          <cell r="I13" t="str">
            <v>SO</v>
          </cell>
          <cell r="J13">
            <v>29.16</v>
          </cell>
          <cell r="K13">
            <v>0</v>
          </cell>
        </row>
        <row r="14">
          <cell r="B14">
            <v>17.237500000000001</v>
          </cell>
          <cell r="C14">
            <v>25.2</v>
          </cell>
          <cell r="D14">
            <v>10.3</v>
          </cell>
          <cell r="E14">
            <v>75.041666666666671</v>
          </cell>
          <cell r="F14">
            <v>93</v>
          </cell>
          <cell r="G14">
            <v>50</v>
          </cell>
          <cell r="H14">
            <v>18.36</v>
          </cell>
          <cell r="I14" t="str">
            <v>NE</v>
          </cell>
          <cell r="J14">
            <v>28.8</v>
          </cell>
          <cell r="K14">
            <v>0.2</v>
          </cell>
        </row>
        <row r="15">
          <cell r="B15">
            <v>19.95</v>
          </cell>
          <cell r="C15">
            <v>28.3</v>
          </cell>
          <cell r="D15">
            <v>13.2</v>
          </cell>
          <cell r="E15">
            <v>60.125</v>
          </cell>
          <cell r="F15">
            <v>80</v>
          </cell>
          <cell r="G15">
            <v>30</v>
          </cell>
          <cell r="H15">
            <v>19.440000000000001</v>
          </cell>
          <cell r="I15" t="str">
            <v>S</v>
          </cell>
          <cell r="J15">
            <v>36.36</v>
          </cell>
          <cell r="K15">
            <v>0</v>
          </cell>
        </row>
        <row r="16">
          <cell r="B16">
            <v>19.875</v>
          </cell>
          <cell r="C16">
            <v>28.9</v>
          </cell>
          <cell r="D16">
            <v>11.8</v>
          </cell>
          <cell r="E16">
            <v>53.208333333333336</v>
          </cell>
          <cell r="F16">
            <v>77</v>
          </cell>
          <cell r="G16">
            <v>26</v>
          </cell>
          <cell r="H16">
            <v>12.24</v>
          </cell>
          <cell r="I16" t="str">
            <v>L</v>
          </cell>
          <cell r="J16">
            <v>31.319999999999997</v>
          </cell>
          <cell r="K16">
            <v>0</v>
          </cell>
        </row>
        <row r="17">
          <cell r="B17">
            <v>23.141666666666666</v>
          </cell>
          <cell r="C17">
            <v>30.6</v>
          </cell>
          <cell r="D17">
            <v>16.2</v>
          </cell>
          <cell r="E17">
            <v>47</v>
          </cell>
          <cell r="F17">
            <v>58</v>
          </cell>
          <cell r="G17">
            <v>33</v>
          </cell>
          <cell r="H17">
            <v>13.68</v>
          </cell>
          <cell r="I17" t="str">
            <v>SE</v>
          </cell>
          <cell r="J17">
            <v>23.759999999999998</v>
          </cell>
          <cell r="K17">
            <v>0</v>
          </cell>
        </row>
        <row r="18">
          <cell r="B18">
            <v>23.204166666666666</v>
          </cell>
          <cell r="C18">
            <v>30</v>
          </cell>
          <cell r="D18">
            <v>16</v>
          </cell>
          <cell r="E18">
            <v>51.291666666666664</v>
          </cell>
          <cell r="F18">
            <v>70</v>
          </cell>
          <cell r="G18">
            <v>35</v>
          </cell>
          <cell r="H18">
            <v>23.400000000000002</v>
          </cell>
          <cell r="I18" t="str">
            <v>SE</v>
          </cell>
          <cell r="J18">
            <v>38.880000000000003</v>
          </cell>
          <cell r="K18">
            <v>0</v>
          </cell>
        </row>
        <row r="19">
          <cell r="B19">
            <v>21.491666666666664</v>
          </cell>
          <cell r="C19">
            <v>29.8</v>
          </cell>
          <cell r="D19">
            <v>14.2</v>
          </cell>
          <cell r="E19">
            <v>61.625</v>
          </cell>
          <cell r="F19">
            <v>80</v>
          </cell>
          <cell r="G19">
            <v>46</v>
          </cell>
          <cell r="H19">
            <v>27</v>
          </cell>
          <cell r="I19" t="str">
            <v>L</v>
          </cell>
          <cell r="J19">
            <v>42.480000000000004</v>
          </cell>
          <cell r="K19">
            <v>0</v>
          </cell>
        </row>
        <row r="20">
          <cell r="B20">
            <v>23.495833333333334</v>
          </cell>
          <cell r="C20">
            <v>30.4</v>
          </cell>
          <cell r="D20">
            <v>17.399999999999999</v>
          </cell>
          <cell r="E20">
            <v>64.583333333333329</v>
          </cell>
          <cell r="F20">
            <v>80</v>
          </cell>
          <cell r="G20">
            <v>47</v>
          </cell>
          <cell r="H20">
            <v>31.680000000000003</v>
          </cell>
          <cell r="I20" t="str">
            <v>NE</v>
          </cell>
          <cell r="J20">
            <v>52.2</v>
          </cell>
          <cell r="K20">
            <v>0</v>
          </cell>
        </row>
        <row r="21">
          <cell r="B21">
            <v>23.920833333333331</v>
          </cell>
          <cell r="C21">
            <v>30.7</v>
          </cell>
          <cell r="D21">
            <v>19</v>
          </cell>
          <cell r="E21">
            <v>61.083333333333336</v>
          </cell>
          <cell r="F21">
            <v>73</v>
          </cell>
          <cell r="G21">
            <v>48</v>
          </cell>
          <cell r="H21">
            <v>31.319999999999997</v>
          </cell>
          <cell r="I21" t="str">
            <v>NE</v>
          </cell>
          <cell r="J21">
            <v>54.36</v>
          </cell>
          <cell r="K21">
            <v>0</v>
          </cell>
        </row>
        <row r="22">
          <cell r="B22">
            <v>20.770833333333332</v>
          </cell>
          <cell r="C22">
            <v>26.9</v>
          </cell>
          <cell r="D22">
            <v>17.899999999999999</v>
          </cell>
          <cell r="E22">
            <v>78.125</v>
          </cell>
          <cell r="F22">
            <v>87</v>
          </cell>
          <cell r="G22">
            <v>63</v>
          </cell>
          <cell r="H22">
            <v>32.4</v>
          </cell>
          <cell r="I22" t="str">
            <v>L</v>
          </cell>
          <cell r="J22">
            <v>48.6</v>
          </cell>
          <cell r="K22">
            <v>5.0000000000000009</v>
          </cell>
        </row>
        <row r="23">
          <cell r="B23">
            <v>22.858333333333338</v>
          </cell>
          <cell r="C23">
            <v>30.7</v>
          </cell>
          <cell r="D23">
            <v>18</v>
          </cell>
          <cell r="E23">
            <v>66.541666666666671</v>
          </cell>
          <cell r="F23">
            <v>78</v>
          </cell>
          <cell r="G23">
            <v>48</v>
          </cell>
          <cell r="H23">
            <v>18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19.379166666666666</v>
          </cell>
          <cell r="C24">
            <v>24.2</v>
          </cell>
          <cell r="D24">
            <v>16.8</v>
          </cell>
          <cell r="E24">
            <v>79.625</v>
          </cell>
          <cell r="F24">
            <v>87</v>
          </cell>
          <cell r="G24">
            <v>63</v>
          </cell>
          <cell r="H24">
            <v>26.28</v>
          </cell>
          <cell r="I24" t="str">
            <v>S</v>
          </cell>
          <cell r="J24">
            <v>45.36</v>
          </cell>
          <cell r="K24">
            <v>2.2000000000000002</v>
          </cell>
        </row>
        <row r="25">
          <cell r="B25">
            <v>18.44166666666667</v>
          </cell>
          <cell r="C25">
            <v>26.6</v>
          </cell>
          <cell r="D25">
            <v>12.1</v>
          </cell>
          <cell r="E25">
            <v>66.791666666666671</v>
          </cell>
          <cell r="F25">
            <v>86</v>
          </cell>
          <cell r="G25">
            <v>41</v>
          </cell>
          <cell r="H25">
            <v>18.720000000000002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22.670833333333334</v>
          </cell>
          <cell r="C26">
            <v>31.4</v>
          </cell>
          <cell r="D26">
            <v>15.8</v>
          </cell>
          <cell r="E26">
            <v>52.041666666666664</v>
          </cell>
          <cell r="F26">
            <v>63</v>
          </cell>
          <cell r="G26">
            <v>41</v>
          </cell>
          <cell r="H26">
            <v>17.28</v>
          </cell>
          <cell r="I26" t="str">
            <v>SE</v>
          </cell>
          <cell r="J26">
            <v>28.8</v>
          </cell>
          <cell r="K26">
            <v>0</v>
          </cell>
        </row>
        <row r="27">
          <cell r="B27">
            <v>21.141666666666662</v>
          </cell>
          <cell r="C27">
            <v>25.9</v>
          </cell>
          <cell r="D27">
            <v>17.5</v>
          </cell>
          <cell r="E27">
            <v>74.583333333333329</v>
          </cell>
          <cell r="F27">
            <v>87</v>
          </cell>
          <cell r="G27">
            <v>57</v>
          </cell>
          <cell r="H27">
            <v>30.6</v>
          </cell>
          <cell r="I27" t="str">
            <v>NE</v>
          </cell>
          <cell r="J27">
            <v>57.6</v>
          </cell>
          <cell r="K27">
            <v>30.2</v>
          </cell>
        </row>
        <row r="28">
          <cell r="B28">
            <v>18.245833333333334</v>
          </cell>
          <cell r="C28">
            <v>24.2</v>
          </cell>
          <cell r="D28">
            <v>13.7</v>
          </cell>
          <cell r="E28">
            <v>75</v>
          </cell>
          <cell r="F28">
            <v>88</v>
          </cell>
          <cell r="G28">
            <v>54</v>
          </cell>
          <cell r="H28">
            <v>18.36</v>
          </cell>
          <cell r="I28" t="str">
            <v>SO</v>
          </cell>
          <cell r="J28">
            <v>30.240000000000002</v>
          </cell>
          <cell r="K28">
            <v>0</v>
          </cell>
        </row>
        <row r="29">
          <cell r="B29">
            <v>19.387500000000003</v>
          </cell>
          <cell r="C29">
            <v>26.9</v>
          </cell>
          <cell r="D29">
            <v>14.3</v>
          </cell>
          <cell r="E29">
            <v>65.25</v>
          </cell>
          <cell r="F29">
            <v>80</v>
          </cell>
          <cell r="G29">
            <v>50</v>
          </cell>
          <cell r="H29">
            <v>20.52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20.37916666666667</v>
          </cell>
          <cell r="C30">
            <v>28</v>
          </cell>
          <cell r="D30">
            <v>13</v>
          </cell>
          <cell r="E30">
            <v>61.333333333333336</v>
          </cell>
          <cell r="F30">
            <v>82</v>
          </cell>
          <cell r="G30">
            <v>43</v>
          </cell>
          <cell r="H30">
            <v>18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22.608333333333334</v>
          </cell>
          <cell r="C31">
            <v>31.6</v>
          </cell>
          <cell r="D31">
            <v>15.2</v>
          </cell>
          <cell r="E31">
            <v>56.666666666666664</v>
          </cell>
          <cell r="F31">
            <v>74</v>
          </cell>
          <cell r="G31">
            <v>37</v>
          </cell>
          <cell r="H31">
            <v>12.6</v>
          </cell>
          <cell r="I31" t="str">
            <v>SE</v>
          </cell>
          <cell r="J31">
            <v>25.56</v>
          </cell>
          <cell r="K31">
            <v>0</v>
          </cell>
        </row>
        <row r="32">
          <cell r="B32">
            <v>24.920833333333331</v>
          </cell>
          <cell r="C32">
            <v>32.700000000000003</v>
          </cell>
          <cell r="D32">
            <v>17.2</v>
          </cell>
          <cell r="E32">
            <v>54.5</v>
          </cell>
          <cell r="F32">
            <v>69</v>
          </cell>
          <cell r="G32">
            <v>42</v>
          </cell>
          <cell r="H32">
            <v>20.88</v>
          </cell>
          <cell r="I32" t="str">
            <v>SE</v>
          </cell>
          <cell r="J32">
            <v>35.64</v>
          </cell>
          <cell r="K32">
            <v>0</v>
          </cell>
        </row>
        <row r="33">
          <cell r="B33">
            <v>26.533333333333331</v>
          </cell>
          <cell r="C33">
            <v>34.299999999999997</v>
          </cell>
          <cell r="D33">
            <v>20.2</v>
          </cell>
          <cell r="E33">
            <v>53.458333333333336</v>
          </cell>
          <cell r="F33">
            <v>58</v>
          </cell>
          <cell r="G33">
            <v>46</v>
          </cell>
          <cell r="H33">
            <v>20.88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28.629166666666663</v>
          </cell>
          <cell r="C34">
            <v>36.299999999999997</v>
          </cell>
          <cell r="D34">
            <v>22</v>
          </cell>
          <cell r="E34">
            <v>55.333333333333336</v>
          </cell>
          <cell r="F34">
            <v>61</v>
          </cell>
          <cell r="G34">
            <v>47</v>
          </cell>
          <cell r="H34">
            <v>20.88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17.887499999999999</v>
          </cell>
          <cell r="C5">
            <v>29</v>
          </cell>
          <cell r="D5">
            <v>7.6</v>
          </cell>
          <cell r="E5">
            <v>45.166666666666664</v>
          </cell>
          <cell r="F5">
            <v>71</v>
          </cell>
          <cell r="G5">
            <v>23</v>
          </cell>
          <cell r="H5">
            <v>22.400000000000002</v>
          </cell>
          <cell r="I5" t="str">
            <v>SE</v>
          </cell>
          <cell r="J5">
            <v>37.119999999999997</v>
          </cell>
        </row>
        <row r="6">
          <cell r="B6">
            <v>20.408333333333331</v>
          </cell>
          <cell r="C6">
            <v>31.2</v>
          </cell>
          <cell r="D6">
            <v>12.7</v>
          </cell>
          <cell r="E6">
            <v>41</v>
          </cell>
          <cell r="F6">
            <v>64</v>
          </cell>
          <cell r="G6">
            <v>12</v>
          </cell>
          <cell r="H6">
            <v>16</v>
          </cell>
          <cell r="I6" t="str">
            <v>SE</v>
          </cell>
          <cell r="J6">
            <v>40.64</v>
          </cell>
        </row>
        <row r="7">
          <cell r="B7">
            <v>23.733333333333334</v>
          </cell>
          <cell r="C7">
            <v>35.5</v>
          </cell>
          <cell r="D7">
            <v>15.7</v>
          </cell>
          <cell r="E7">
            <v>31.833333333333332</v>
          </cell>
          <cell r="F7">
            <v>52</v>
          </cell>
          <cell r="G7">
            <v>12</v>
          </cell>
          <cell r="H7">
            <v>19.52</v>
          </cell>
          <cell r="I7" t="str">
            <v>NE</v>
          </cell>
          <cell r="J7">
            <v>42.24</v>
          </cell>
        </row>
        <row r="8">
          <cell r="B8">
            <v>28.304166666666671</v>
          </cell>
          <cell r="C8">
            <v>36</v>
          </cell>
          <cell r="D8">
            <v>22.1</v>
          </cell>
          <cell r="E8">
            <v>29.541666666666668</v>
          </cell>
          <cell r="F8">
            <v>40</v>
          </cell>
          <cell r="G8">
            <v>20</v>
          </cell>
          <cell r="H8">
            <v>22.72</v>
          </cell>
          <cell r="I8" t="str">
            <v>NE</v>
          </cell>
          <cell r="J8">
            <v>45.120000000000005</v>
          </cell>
        </row>
        <row r="9">
          <cell r="B9">
            <v>28.341666666666669</v>
          </cell>
          <cell r="C9">
            <v>35.4</v>
          </cell>
          <cell r="D9">
            <v>21.3</v>
          </cell>
          <cell r="E9">
            <v>39.166666666666664</v>
          </cell>
          <cell r="F9">
            <v>54</v>
          </cell>
          <cell r="G9">
            <v>29</v>
          </cell>
          <cell r="H9">
            <v>20.480000000000004</v>
          </cell>
          <cell r="I9" t="str">
            <v>N</v>
          </cell>
          <cell r="J9">
            <v>41.28</v>
          </cell>
        </row>
      </sheetData>
      <sheetData sheetId="9"/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26.125000000000004</v>
          </cell>
          <cell r="C10">
            <v>34.4</v>
          </cell>
          <cell r="D10">
            <v>19.3</v>
          </cell>
          <cell r="E10">
            <v>59.833333333333336</v>
          </cell>
          <cell r="F10">
            <v>87</v>
          </cell>
          <cell r="G10">
            <v>32</v>
          </cell>
          <cell r="H10">
            <v>13.12</v>
          </cell>
          <cell r="I10" t="str">
            <v>SE</v>
          </cell>
          <cell r="J10">
            <v>25.28</v>
          </cell>
          <cell r="K10" t="str">
            <v>**</v>
          </cell>
        </row>
        <row r="11">
          <cell r="B11">
            <v>25.545833333333331</v>
          </cell>
          <cell r="C11">
            <v>35.299999999999997</v>
          </cell>
          <cell r="D11">
            <v>16.7</v>
          </cell>
          <cell r="E11">
            <v>61.25</v>
          </cell>
          <cell r="F11">
            <v>96</v>
          </cell>
          <cell r="G11">
            <v>25</v>
          </cell>
          <cell r="H11">
            <v>15.040000000000001</v>
          </cell>
          <cell r="I11" t="str">
            <v>NO</v>
          </cell>
          <cell r="J11">
            <v>31.360000000000003</v>
          </cell>
          <cell r="K11" t="str">
            <v>**</v>
          </cell>
        </row>
        <row r="12">
          <cell r="B12">
            <v>26.870833333333337</v>
          </cell>
          <cell r="C12">
            <v>35.1</v>
          </cell>
          <cell r="D12">
            <v>19.8</v>
          </cell>
          <cell r="E12">
            <v>44.666666666666664</v>
          </cell>
          <cell r="F12">
            <v>74</v>
          </cell>
          <cell r="G12">
            <v>18</v>
          </cell>
          <cell r="H12">
            <v>24.96</v>
          </cell>
          <cell r="I12" t="str">
            <v>NO</v>
          </cell>
          <cell r="J12">
            <v>52.800000000000004</v>
          </cell>
          <cell r="K12" t="str">
            <v>**</v>
          </cell>
        </row>
        <row r="13">
          <cell r="B13">
            <v>16.683333333333334</v>
          </cell>
          <cell r="C13">
            <v>22.6</v>
          </cell>
          <cell r="D13">
            <v>14.7</v>
          </cell>
          <cell r="E13">
            <v>90.625</v>
          </cell>
          <cell r="F13">
            <v>96</v>
          </cell>
          <cell r="G13">
            <v>74</v>
          </cell>
          <cell r="H13">
            <v>19.52</v>
          </cell>
          <cell r="I13" t="str">
            <v>S</v>
          </cell>
          <cell r="J13">
            <v>34.880000000000003</v>
          </cell>
          <cell r="K13" t="str">
            <v>**</v>
          </cell>
        </row>
        <row r="14">
          <cell r="B14">
            <v>17.487500000000001</v>
          </cell>
          <cell r="C14">
            <v>25.5</v>
          </cell>
          <cell r="D14">
            <v>10.9</v>
          </cell>
          <cell r="E14">
            <v>86.916666666666671</v>
          </cell>
          <cell r="F14">
            <v>97</v>
          </cell>
          <cell r="G14">
            <v>60</v>
          </cell>
          <cell r="H14">
            <v>7.3599999999999994</v>
          </cell>
          <cell r="I14" t="str">
            <v>SE</v>
          </cell>
          <cell r="J14">
            <v>23.36</v>
          </cell>
          <cell r="K14" t="str">
            <v>**</v>
          </cell>
        </row>
        <row r="15">
          <cell r="B15">
            <v>21.150000000000002</v>
          </cell>
          <cell r="C15">
            <v>27.9</v>
          </cell>
          <cell r="D15">
            <v>16.3</v>
          </cell>
          <cell r="E15">
            <v>72.75</v>
          </cell>
          <cell r="F15">
            <v>97</v>
          </cell>
          <cell r="G15">
            <v>29</v>
          </cell>
          <cell r="H15">
            <v>16.32</v>
          </cell>
          <cell r="I15" t="str">
            <v>SE</v>
          </cell>
          <cell r="J15">
            <v>31.360000000000003</v>
          </cell>
          <cell r="K15" t="str">
            <v>**</v>
          </cell>
        </row>
        <row r="16">
          <cell r="B16">
            <v>20.49583333333333</v>
          </cell>
          <cell r="C16">
            <v>31.5</v>
          </cell>
          <cell r="D16">
            <v>10.9</v>
          </cell>
          <cell r="E16">
            <v>55.333333333333336</v>
          </cell>
          <cell r="F16">
            <v>84</v>
          </cell>
          <cell r="G16">
            <v>20</v>
          </cell>
          <cell r="H16">
            <v>13.440000000000001</v>
          </cell>
          <cell r="I16" t="str">
            <v>SE</v>
          </cell>
          <cell r="J16">
            <v>24.64</v>
          </cell>
          <cell r="K16" t="str">
            <v>**</v>
          </cell>
        </row>
        <row r="17">
          <cell r="B17">
            <v>23.562499999999996</v>
          </cell>
          <cell r="C17">
            <v>33.799999999999997</v>
          </cell>
          <cell r="D17">
            <v>13.9</v>
          </cell>
          <cell r="E17">
            <v>49.291666666666664</v>
          </cell>
          <cell r="F17">
            <v>84</v>
          </cell>
          <cell r="G17">
            <v>20</v>
          </cell>
          <cell r="H17">
            <v>14.080000000000002</v>
          </cell>
          <cell r="I17" t="str">
            <v>SE</v>
          </cell>
          <cell r="J17">
            <v>31.680000000000003</v>
          </cell>
          <cell r="K17" t="str">
            <v>**</v>
          </cell>
        </row>
        <row r="18">
          <cell r="B18">
            <v>23.962499999999995</v>
          </cell>
          <cell r="C18">
            <v>33.9</v>
          </cell>
          <cell r="D18">
            <v>13.5</v>
          </cell>
          <cell r="E18">
            <v>45.083333333333336</v>
          </cell>
          <cell r="F18">
            <v>80</v>
          </cell>
          <cell r="G18">
            <v>15</v>
          </cell>
          <cell r="H18">
            <v>11.840000000000002</v>
          </cell>
          <cell r="I18" t="str">
            <v>SE</v>
          </cell>
          <cell r="J18">
            <v>29.12</v>
          </cell>
          <cell r="K18" t="str">
            <v>**</v>
          </cell>
        </row>
        <row r="19">
          <cell r="B19">
            <v>23.299999999999997</v>
          </cell>
          <cell r="C19">
            <v>33.4</v>
          </cell>
          <cell r="D19">
            <v>16</v>
          </cell>
          <cell r="E19">
            <v>54.875</v>
          </cell>
          <cell r="F19">
            <v>81</v>
          </cell>
          <cell r="G19">
            <v>23</v>
          </cell>
          <cell r="H19">
            <v>14.719999999999999</v>
          </cell>
          <cell r="I19" t="str">
            <v>SE</v>
          </cell>
          <cell r="J19">
            <v>30.400000000000002</v>
          </cell>
          <cell r="K19" t="str">
            <v>**</v>
          </cell>
        </row>
        <row r="20">
          <cell r="B20">
            <v>26.416666666666668</v>
          </cell>
          <cell r="C20">
            <v>34.6</v>
          </cell>
          <cell r="D20">
            <v>20.3</v>
          </cell>
          <cell r="E20">
            <v>50.791666666666664</v>
          </cell>
          <cell r="F20">
            <v>71</v>
          </cell>
          <cell r="G20">
            <v>27</v>
          </cell>
          <cell r="H20">
            <v>17.919999999999998</v>
          </cell>
          <cell r="I20" t="str">
            <v>NE</v>
          </cell>
          <cell r="J20">
            <v>38.080000000000005</v>
          </cell>
          <cell r="K20" t="str">
            <v>**</v>
          </cell>
        </row>
        <row r="21">
          <cell r="B21">
            <v>27.762499999999999</v>
          </cell>
          <cell r="C21">
            <v>36</v>
          </cell>
          <cell r="D21">
            <v>22</v>
          </cell>
          <cell r="E21">
            <v>42.166666666666664</v>
          </cell>
          <cell r="F21">
            <v>61</v>
          </cell>
          <cell r="G21">
            <v>22</v>
          </cell>
          <cell r="H21">
            <v>20.480000000000004</v>
          </cell>
          <cell r="I21" t="str">
            <v>NE</v>
          </cell>
          <cell r="J21">
            <v>41.6</v>
          </cell>
          <cell r="K21" t="str">
            <v>**</v>
          </cell>
        </row>
        <row r="22">
          <cell r="B22">
            <v>23.829166666666666</v>
          </cell>
          <cell r="C22">
            <v>28.6</v>
          </cell>
          <cell r="D22">
            <v>19</v>
          </cell>
          <cell r="E22">
            <v>60.208333333333336</v>
          </cell>
          <cell r="F22">
            <v>87</v>
          </cell>
          <cell r="G22">
            <v>31</v>
          </cell>
          <cell r="H22">
            <v>13.440000000000001</v>
          </cell>
          <cell r="I22" t="str">
            <v>SE</v>
          </cell>
          <cell r="J22">
            <v>32</v>
          </cell>
          <cell r="K22" t="str">
            <v>**</v>
          </cell>
        </row>
        <row r="23">
          <cell r="B23">
            <v>25.083333333333339</v>
          </cell>
          <cell r="C23">
            <v>34.799999999999997</v>
          </cell>
          <cell r="D23">
            <v>16.2</v>
          </cell>
          <cell r="E23">
            <v>54.666666666666664</v>
          </cell>
          <cell r="F23">
            <v>89</v>
          </cell>
          <cell r="G23">
            <v>22</v>
          </cell>
          <cell r="H23">
            <v>13.440000000000001</v>
          </cell>
          <cell r="I23" t="str">
            <v>S</v>
          </cell>
          <cell r="J23">
            <v>29.760000000000005</v>
          </cell>
          <cell r="K23" t="str">
            <v>**</v>
          </cell>
        </row>
        <row r="24">
          <cell r="B24">
            <v>24.829166666666666</v>
          </cell>
          <cell r="C24">
            <v>31.1</v>
          </cell>
          <cell r="D24">
            <v>19.3</v>
          </cell>
          <cell r="E24">
            <v>61</v>
          </cell>
          <cell r="F24">
            <v>91</v>
          </cell>
          <cell r="G24">
            <v>36</v>
          </cell>
          <cell r="H24">
            <v>13.12</v>
          </cell>
          <cell r="I24" t="str">
            <v>S</v>
          </cell>
          <cell r="J24">
            <v>28.8</v>
          </cell>
          <cell r="K24" t="str">
            <v>**</v>
          </cell>
        </row>
        <row r="25">
          <cell r="B25">
            <v>22.45</v>
          </cell>
          <cell r="C25">
            <v>30</v>
          </cell>
          <cell r="D25">
            <v>16.899999999999999</v>
          </cell>
          <cell r="E25">
            <v>63.875</v>
          </cell>
          <cell r="F25">
            <v>87</v>
          </cell>
          <cell r="G25">
            <v>35</v>
          </cell>
          <cell r="H25">
            <v>14.719999999999999</v>
          </cell>
          <cell r="I25" t="str">
            <v>S</v>
          </cell>
          <cell r="J25">
            <v>27.52</v>
          </cell>
          <cell r="K25" t="str">
            <v>**</v>
          </cell>
        </row>
        <row r="26">
          <cell r="B26">
            <v>25.654166666666669</v>
          </cell>
          <cell r="C26">
            <v>36.200000000000003</v>
          </cell>
          <cell r="D26">
            <v>16.7</v>
          </cell>
          <cell r="E26">
            <v>49.125</v>
          </cell>
          <cell r="F26">
            <v>73</v>
          </cell>
          <cell r="G26">
            <v>23</v>
          </cell>
          <cell r="H26">
            <v>12.16</v>
          </cell>
          <cell r="I26" t="str">
            <v>SE</v>
          </cell>
          <cell r="J26">
            <v>28.8</v>
          </cell>
          <cell r="K26" t="str">
            <v>**</v>
          </cell>
        </row>
        <row r="27">
          <cell r="B27">
            <v>22.341666666666669</v>
          </cell>
          <cell r="C27">
            <v>29.7</v>
          </cell>
          <cell r="D27">
            <v>19.2</v>
          </cell>
          <cell r="E27">
            <v>73.291666666666671</v>
          </cell>
          <cell r="F27">
            <v>96</v>
          </cell>
          <cell r="G27">
            <v>37</v>
          </cell>
          <cell r="H27">
            <v>33.6</v>
          </cell>
          <cell r="I27" t="str">
            <v>S</v>
          </cell>
          <cell r="J27">
            <v>55.68</v>
          </cell>
          <cell r="K27" t="str">
            <v>**</v>
          </cell>
        </row>
        <row r="28">
          <cell r="B28">
            <v>20.454166666666666</v>
          </cell>
          <cell r="C28">
            <v>26.1</v>
          </cell>
          <cell r="D28">
            <v>17.7</v>
          </cell>
          <cell r="E28">
            <v>79.041666666666671</v>
          </cell>
          <cell r="F28">
            <v>96</v>
          </cell>
          <cell r="G28">
            <v>44</v>
          </cell>
          <cell r="H28">
            <v>16</v>
          </cell>
          <cell r="I28" t="str">
            <v>SE</v>
          </cell>
          <cell r="J28">
            <v>28.160000000000004</v>
          </cell>
          <cell r="K28" t="str">
            <v>**</v>
          </cell>
        </row>
        <row r="29">
          <cell r="B29">
            <v>20.016666666666669</v>
          </cell>
          <cell r="C29">
            <v>28.9</v>
          </cell>
          <cell r="D29">
            <v>12.1</v>
          </cell>
          <cell r="E29">
            <v>65.333333333333329</v>
          </cell>
          <cell r="F29">
            <v>94</v>
          </cell>
          <cell r="G29">
            <v>32</v>
          </cell>
          <cell r="H29">
            <v>14.080000000000002</v>
          </cell>
          <cell r="I29" t="str">
            <v>SE</v>
          </cell>
          <cell r="J29">
            <v>35.200000000000003</v>
          </cell>
          <cell r="K29" t="str">
            <v>**</v>
          </cell>
        </row>
        <row r="30">
          <cell r="B30">
            <v>21.549999999999997</v>
          </cell>
          <cell r="C30">
            <v>32.1</v>
          </cell>
          <cell r="D30">
            <v>13.7</v>
          </cell>
          <cell r="E30">
            <v>58.541666666666664</v>
          </cell>
          <cell r="F30">
            <v>81</v>
          </cell>
          <cell r="G30">
            <v>28</v>
          </cell>
          <cell r="H30">
            <v>14.4</v>
          </cell>
          <cell r="I30" t="str">
            <v>SE</v>
          </cell>
          <cell r="J30">
            <v>31.680000000000003</v>
          </cell>
          <cell r="K30" t="str">
            <v>**</v>
          </cell>
        </row>
        <row r="31">
          <cell r="B31">
            <v>23.566666666666663</v>
          </cell>
          <cell r="C31">
            <v>34.200000000000003</v>
          </cell>
          <cell r="D31">
            <v>13.3</v>
          </cell>
          <cell r="E31">
            <v>57.541666666666664</v>
          </cell>
          <cell r="F31">
            <v>90</v>
          </cell>
          <cell r="G31">
            <v>27</v>
          </cell>
          <cell r="H31">
            <v>13.12</v>
          </cell>
          <cell r="I31" t="str">
            <v>SE</v>
          </cell>
          <cell r="J31">
            <v>25.28</v>
          </cell>
          <cell r="K31" t="str">
            <v>**</v>
          </cell>
        </row>
        <row r="32">
          <cell r="B32">
            <v>26.42916666666666</v>
          </cell>
          <cell r="C32">
            <v>36</v>
          </cell>
          <cell r="D32">
            <v>17.2</v>
          </cell>
          <cell r="E32">
            <v>48.875</v>
          </cell>
          <cell r="F32">
            <v>81</v>
          </cell>
          <cell r="G32">
            <v>21</v>
          </cell>
          <cell r="H32">
            <v>17.919999999999998</v>
          </cell>
          <cell r="I32" t="str">
            <v>SE</v>
          </cell>
          <cell r="J32">
            <v>48.64</v>
          </cell>
          <cell r="K32" t="str">
            <v>**</v>
          </cell>
        </row>
        <row r="33">
          <cell r="B33">
            <v>27.841666666666658</v>
          </cell>
          <cell r="C33">
            <v>35.5</v>
          </cell>
          <cell r="D33">
            <v>18.7</v>
          </cell>
          <cell r="E33">
            <v>45.208333333333336</v>
          </cell>
          <cell r="F33">
            <v>74</v>
          </cell>
          <cell r="G33">
            <v>29</v>
          </cell>
          <cell r="H33">
            <v>15.040000000000001</v>
          </cell>
          <cell r="I33" t="str">
            <v>NO</v>
          </cell>
          <cell r="J33">
            <v>24.96</v>
          </cell>
          <cell r="K33" t="str">
            <v>**</v>
          </cell>
        </row>
        <row r="34">
          <cell r="B34">
            <v>28.037500000000009</v>
          </cell>
          <cell r="C34">
            <v>36.9</v>
          </cell>
          <cell r="D34">
            <v>21</v>
          </cell>
          <cell r="E34">
            <v>50.375</v>
          </cell>
          <cell r="F34">
            <v>79</v>
          </cell>
          <cell r="G34">
            <v>23</v>
          </cell>
          <cell r="H34">
            <v>14.080000000000002</v>
          </cell>
          <cell r="I34" t="str">
            <v>NO</v>
          </cell>
          <cell r="J34">
            <v>37.119999999999997</v>
          </cell>
          <cell r="K34" t="str">
            <v>**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20.808333333333341</v>
          </cell>
          <cell r="C5">
            <v>27.6</v>
          </cell>
          <cell r="D5">
            <v>14.2</v>
          </cell>
          <cell r="E5">
            <v>55.583333333333336</v>
          </cell>
          <cell r="F5">
            <v>90</v>
          </cell>
          <cell r="G5">
            <v>21</v>
          </cell>
          <cell r="H5">
            <v>11.520000000000001</v>
          </cell>
          <cell r="I5" t="str">
            <v>SE</v>
          </cell>
          <cell r="J5">
            <v>27.84</v>
          </cell>
          <cell r="K5">
            <v>0</v>
          </cell>
        </row>
        <row r="6">
          <cell r="B6">
            <v>20.049999999999997</v>
          </cell>
          <cell r="C6">
            <v>30.3</v>
          </cell>
          <cell r="D6">
            <v>11.7</v>
          </cell>
          <cell r="E6">
            <v>44.791666666666664</v>
          </cell>
          <cell r="F6">
            <v>76</v>
          </cell>
          <cell r="G6">
            <v>16</v>
          </cell>
          <cell r="H6">
            <v>9.9200000000000017</v>
          </cell>
          <cell r="I6" t="str">
            <v>SE</v>
          </cell>
          <cell r="J6">
            <v>26.560000000000002</v>
          </cell>
          <cell r="K6">
            <v>0</v>
          </cell>
        </row>
        <row r="7">
          <cell r="B7">
            <v>21.170833333333331</v>
          </cell>
          <cell r="C7">
            <v>32.299999999999997</v>
          </cell>
          <cell r="D7">
            <v>10.7</v>
          </cell>
          <cell r="E7">
            <v>45.75</v>
          </cell>
          <cell r="F7">
            <v>77</v>
          </cell>
          <cell r="G7">
            <v>24</v>
          </cell>
          <cell r="H7">
            <v>8.64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26.2</v>
          </cell>
          <cell r="C8">
            <v>35.700000000000003</v>
          </cell>
          <cell r="D8">
            <v>18.5</v>
          </cell>
          <cell r="E8">
            <v>37.5</v>
          </cell>
          <cell r="F8">
            <v>67</v>
          </cell>
          <cell r="G8">
            <v>14</v>
          </cell>
          <cell r="H8">
            <v>13.76</v>
          </cell>
          <cell r="I8" t="str">
            <v>NE</v>
          </cell>
          <cell r="J8">
            <v>30.400000000000002</v>
          </cell>
          <cell r="K8">
            <v>0</v>
          </cell>
        </row>
        <row r="9">
          <cell r="B9">
            <v>27.562500000000004</v>
          </cell>
          <cell r="C9">
            <v>38.4</v>
          </cell>
          <cell r="D9">
            <v>17.8</v>
          </cell>
          <cell r="E9">
            <v>33.958333333333336</v>
          </cell>
          <cell r="F9">
            <v>71</v>
          </cell>
          <cell r="G9">
            <v>11</v>
          </cell>
          <cell r="H9">
            <v>12.48</v>
          </cell>
          <cell r="I9" t="str">
            <v>NE</v>
          </cell>
          <cell r="J9">
            <v>25.6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21.595833333333335</v>
          </cell>
          <cell r="C5">
            <v>31.1</v>
          </cell>
          <cell r="D5">
            <v>12.5</v>
          </cell>
          <cell r="E5">
            <v>35.041666666666664</v>
          </cell>
          <cell r="F5">
            <v>52</v>
          </cell>
          <cell r="G5">
            <v>17</v>
          </cell>
          <cell r="H5">
            <v>16.2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25.099999999999998</v>
          </cell>
          <cell r="C6">
            <v>34.6</v>
          </cell>
          <cell r="D6">
            <v>17.8</v>
          </cell>
          <cell r="E6">
            <v>31.125</v>
          </cell>
          <cell r="F6">
            <v>59</v>
          </cell>
          <cell r="G6">
            <v>12</v>
          </cell>
          <cell r="H6">
            <v>15.48</v>
          </cell>
          <cell r="I6" t="str">
            <v>SE</v>
          </cell>
          <cell r="J6">
            <v>33.480000000000004</v>
          </cell>
          <cell r="K6">
            <v>0</v>
          </cell>
        </row>
        <row r="7">
          <cell r="B7">
            <v>27.966666666666665</v>
          </cell>
          <cell r="C7">
            <v>38.799999999999997</v>
          </cell>
          <cell r="D7">
            <v>20.9</v>
          </cell>
          <cell r="E7">
            <v>23.5</v>
          </cell>
          <cell r="F7">
            <v>36</v>
          </cell>
          <cell r="G7">
            <v>11</v>
          </cell>
          <cell r="H7">
            <v>15.840000000000002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30.041666666666668</v>
          </cell>
          <cell r="C8">
            <v>38.5</v>
          </cell>
          <cell r="D8">
            <v>21.4</v>
          </cell>
          <cell r="E8">
            <v>32.25</v>
          </cell>
          <cell r="F8">
            <v>54</v>
          </cell>
          <cell r="G8">
            <v>20</v>
          </cell>
          <cell r="H8">
            <v>23.040000000000003</v>
          </cell>
          <cell r="I8" t="str">
            <v>N</v>
          </cell>
          <cell r="J8">
            <v>52.56</v>
          </cell>
          <cell r="K8">
            <v>0</v>
          </cell>
        </row>
        <row r="9">
          <cell r="B9">
            <v>27.941666666666666</v>
          </cell>
          <cell r="C9">
            <v>37.200000000000003</v>
          </cell>
          <cell r="D9">
            <v>19.5</v>
          </cell>
          <cell r="E9">
            <v>54.208333333333336</v>
          </cell>
          <cell r="F9">
            <v>83</v>
          </cell>
          <cell r="G9">
            <v>27</v>
          </cell>
          <cell r="H9">
            <v>12.96</v>
          </cell>
          <cell r="I9" t="str">
            <v>O</v>
          </cell>
          <cell r="J9">
            <v>32.04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28.524999999999991</v>
          </cell>
          <cell r="C10">
            <v>38.4</v>
          </cell>
          <cell r="D10">
            <v>18.899999999999999</v>
          </cell>
          <cell r="E10">
            <v>30.541666666666668</v>
          </cell>
          <cell r="F10">
            <v>71</v>
          </cell>
          <cell r="G10">
            <v>11</v>
          </cell>
          <cell r="H10">
            <v>12.16</v>
          </cell>
          <cell r="I10" t="str">
            <v>NE</v>
          </cell>
          <cell r="J10">
            <v>24.64</v>
          </cell>
          <cell r="K10">
            <v>0</v>
          </cell>
        </row>
        <row r="11">
          <cell r="B11">
            <v>26.633333333333336</v>
          </cell>
          <cell r="C11">
            <v>37.299999999999997</v>
          </cell>
          <cell r="D11">
            <v>17.8</v>
          </cell>
          <cell r="E11">
            <v>37.583333333333336</v>
          </cell>
          <cell r="F11">
            <v>63</v>
          </cell>
          <cell r="G11">
            <v>15</v>
          </cell>
          <cell r="H11">
            <v>6.4</v>
          </cell>
          <cell r="I11" t="str">
            <v>S</v>
          </cell>
          <cell r="J11">
            <v>18.559999999999999</v>
          </cell>
          <cell r="K11">
            <v>0</v>
          </cell>
        </row>
        <row r="12">
          <cell r="B12">
            <v>28.187499999999996</v>
          </cell>
          <cell r="C12">
            <v>38.200000000000003</v>
          </cell>
          <cell r="D12">
            <v>18.100000000000001</v>
          </cell>
          <cell r="E12">
            <v>34.166666666666664</v>
          </cell>
          <cell r="F12">
            <v>67</v>
          </cell>
          <cell r="G12">
            <v>9</v>
          </cell>
          <cell r="H12">
            <v>16.32</v>
          </cell>
          <cell r="I12" t="str">
            <v>NO</v>
          </cell>
          <cell r="J12">
            <v>39.680000000000007</v>
          </cell>
          <cell r="K12">
            <v>0</v>
          </cell>
        </row>
        <row r="13">
          <cell r="B13">
            <v>23.266666666666662</v>
          </cell>
          <cell r="C13">
            <v>31.4</v>
          </cell>
          <cell r="D13">
            <v>19.399999999999999</v>
          </cell>
          <cell r="E13">
            <v>61.541666666666664</v>
          </cell>
          <cell r="F13">
            <v>84</v>
          </cell>
          <cell r="G13">
            <v>16</v>
          </cell>
          <cell r="H13">
            <v>15.36</v>
          </cell>
          <cell r="I13" t="str">
            <v>SO</v>
          </cell>
          <cell r="J13">
            <v>39.680000000000007</v>
          </cell>
          <cell r="K13">
            <v>0.8</v>
          </cell>
        </row>
        <row r="14">
          <cell r="B14">
            <v>22.320833333333329</v>
          </cell>
          <cell r="C14">
            <v>31.3</v>
          </cell>
          <cell r="D14">
            <v>16.8</v>
          </cell>
          <cell r="E14">
            <v>71.041666666666671</v>
          </cell>
          <cell r="F14">
            <v>94</v>
          </cell>
          <cell r="G14">
            <v>38</v>
          </cell>
          <cell r="H14">
            <v>9.6000000000000014</v>
          </cell>
          <cell r="I14" t="str">
            <v>L</v>
          </cell>
          <cell r="J14">
            <v>19.52</v>
          </cell>
          <cell r="K14">
            <v>0.2</v>
          </cell>
        </row>
        <row r="15">
          <cell r="B15">
            <v>24.670833333333334</v>
          </cell>
          <cell r="C15">
            <v>31.7</v>
          </cell>
          <cell r="D15">
            <v>20.2</v>
          </cell>
          <cell r="E15">
            <v>68</v>
          </cell>
          <cell r="F15">
            <v>93</v>
          </cell>
          <cell r="G15">
            <v>24</v>
          </cell>
          <cell r="H15">
            <v>12.48</v>
          </cell>
          <cell r="I15" t="str">
            <v>S</v>
          </cell>
          <cell r="J15">
            <v>22.72</v>
          </cell>
          <cell r="K15">
            <v>2.8</v>
          </cell>
        </row>
        <row r="16">
          <cell r="B16">
            <v>24.970833333333331</v>
          </cell>
          <cell r="C16">
            <v>32.9</v>
          </cell>
          <cell r="D16">
            <v>17.5</v>
          </cell>
          <cell r="E16">
            <v>44.416666666666664</v>
          </cell>
          <cell r="F16">
            <v>72</v>
          </cell>
          <cell r="G16">
            <v>22</v>
          </cell>
          <cell r="H16">
            <v>8.64</v>
          </cell>
          <cell r="I16" t="str">
            <v>S</v>
          </cell>
          <cell r="J16">
            <v>22.72</v>
          </cell>
          <cell r="K16">
            <v>0</v>
          </cell>
        </row>
        <row r="17">
          <cell r="B17">
            <v>25.458333333333329</v>
          </cell>
          <cell r="C17">
            <v>35.1</v>
          </cell>
          <cell r="D17">
            <v>16.100000000000001</v>
          </cell>
          <cell r="E17">
            <v>40.875</v>
          </cell>
          <cell r="F17">
            <v>69</v>
          </cell>
          <cell r="G17">
            <v>20</v>
          </cell>
          <cell r="H17">
            <v>10.88</v>
          </cell>
          <cell r="I17" t="str">
            <v>S</v>
          </cell>
          <cell r="J17">
            <v>23.040000000000003</v>
          </cell>
          <cell r="K17">
            <v>0</v>
          </cell>
        </row>
        <row r="18">
          <cell r="B18">
            <v>24.987499999999997</v>
          </cell>
          <cell r="C18">
            <v>34.1</v>
          </cell>
          <cell r="D18">
            <v>17.100000000000001</v>
          </cell>
          <cell r="E18">
            <v>42.166666666666664</v>
          </cell>
          <cell r="F18">
            <v>67</v>
          </cell>
          <cell r="G18">
            <v>24</v>
          </cell>
          <cell r="H18">
            <v>12.16</v>
          </cell>
          <cell r="I18" t="str">
            <v>S</v>
          </cell>
          <cell r="J18">
            <v>24.96</v>
          </cell>
          <cell r="K18">
            <v>0</v>
          </cell>
        </row>
        <row r="19">
          <cell r="B19">
            <v>25.087500000000002</v>
          </cell>
          <cell r="C19">
            <v>33.299999999999997</v>
          </cell>
          <cell r="D19">
            <v>16.7</v>
          </cell>
          <cell r="E19">
            <v>52.291666666666664</v>
          </cell>
          <cell r="F19">
            <v>80</v>
          </cell>
          <cell r="G19">
            <v>31</v>
          </cell>
          <cell r="H19">
            <v>13.440000000000001</v>
          </cell>
          <cell r="I19" t="str">
            <v>SE</v>
          </cell>
          <cell r="J19">
            <v>31.360000000000003</v>
          </cell>
          <cell r="K19">
            <v>0</v>
          </cell>
        </row>
        <row r="20">
          <cell r="B20">
            <v>26.841666666666665</v>
          </cell>
          <cell r="C20">
            <v>32.6</v>
          </cell>
          <cell r="D20">
            <v>22.1</v>
          </cell>
          <cell r="E20">
            <v>52.291666666666664</v>
          </cell>
          <cell r="F20">
            <v>80</v>
          </cell>
          <cell r="G20">
            <v>29</v>
          </cell>
          <cell r="H20">
            <v>18.240000000000002</v>
          </cell>
          <cell r="I20" t="str">
            <v>NE</v>
          </cell>
          <cell r="J20">
            <v>37.119999999999997</v>
          </cell>
          <cell r="K20">
            <v>0</v>
          </cell>
        </row>
        <row r="21">
          <cell r="B21">
            <v>26.833333333333332</v>
          </cell>
          <cell r="C21">
            <v>33.700000000000003</v>
          </cell>
          <cell r="D21">
            <v>20.7</v>
          </cell>
          <cell r="E21">
            <v>42</v>
          </cell>
          <cell r="F21">
            <v>66</v>
          </cell>
          <cell r="G21">
            <v>22</v>
          </cell>
          <cell r="H21">
            <v>16.32</v>
          </cell>
          <cell r="I21" t="str">
            <v>L</v>
          </cell>
          <cell r="J21">
            <v>32.96</v>
          </cell>
          <cell r="K21">
            <v>0</v>
          </cell>
        </row>
        <row r="22">
          <cell r="B22">
            <v>27.241666666666671</v>
          </cell>
          <cell r="C22">
            <v>34.5</v>
          </cell>
          <cell r="D22">
            <v>20.3</v>
          </cell>
          <cell r="E22">
            <v>36.625</v>
          </cell>
          <cell r="F22">
            <v>62</v>
          </cell>
          <cell r="G22">
            <v>21</v>
          </cell>
          <cell r="H22">
            <v>9.9200000000000017</v>
          </cell>
          <cell r="I22" t="str">
            <v>L</v>
          </cell>
          <cell r="J22">
            <v>26.560000000000002</v>
          </cell>
          <cell r="K22">
            <v>0</v>
          </cell>
        </row>
        <row r="23">
          <cell r="B23">
            <v>26.512500000000003</v>
          </cell>
          <cell r="C23">
            <v>33.700000000000003</v>
          </cell>
          <cell r="D23">
            <v>19.3</v>
          </cell>
          <cell r="E23">
            <v>37.791666666666664</v>
          </cell>
          <cell r="F23">
            <v>59</v>
          </cell>
          <cell r="G23">
            <v>19</v>
          </cell>
          <cell r="H23">
            <v>13.76</v>
          </cell>
          <cell r="I23" t="str">
            <v>NE</v>
          </cell>
          <cell r="J23">
            <v>30.400000000000002</v>
          </cell>
          <cell r="K23">
            <v>0</v>
          </cell>
        </row>
        <row r="24">
          <cell r="B24">
            <v>27.774999999999995</v>
          </cell>
          <cell r="C24">
            <v>35.6</v>
          </cell>
          <cell r="D24">
            <v>20.399999999999999</v>
          </cell>
          <cell r="E24">
            <v>37.125</v>
          </cell>
          <cell r="F24">
            <v>71</v>
          </cell>
          <cell r="G24">
            <v>18</v>
          </cell>
          <cell r="H24">
            <v>11.520000000000001</v>
          </cell>
          <cell r="I24" t="str">
            <v>NE</v>
          </cell>
          <cell r="J24">
            <v>25.92</v>
          </cell>
          <cell r="K24">
            <v>0</v>
          </cell>
        </row>
        <row r="25">
          <cell r="B25">
            <v>26.5</v>
          </cell>
          <cell r="C25">
            <v>33.200000000000003</v>
          </cell>
          <cell r="D25">
            <v>19.899999999999999</v>
          </cell>
          <cell r="E25">
            <v>50.708333333333336</v>
          </cell>
          <cell r="F25">
            <v>87</v>
          </cell>
          <cell r="G25">
            <v>26</v>
          </cell>
          <cell r="H25">
            <v>12.8</v>
          </cell>
          <cell r="I25" t="str">
            <v>S</v>
          </cell>
          <cell r="J25">
            <v>24</v>
          </cell>
          <cell r="K25">
            <v>0</v>
          </cell>
        </row>
        <row r="26">
          <cell r="B26">
            <v>27.645833333333332</v>
          </cell>
          <cell r="C26">
            <v>37.200000000000003</v>
          </cell>
          <cell r="D26">
            <v>18.8</v>
          </cell>
          <cell r="E26">
            <v>44.208333333333336</v>
          </cell>
          <cell r="F26">
            <v>79</v>
          </cell>
          <cell r="G26">
            <v>15</v>
          </cell>
          <cell r="H26">
            <v>8.32</v>
          </cell>
          <cell r="I26" t="str">
            <v>NE</v>
          </cell>
          <cell r="J26">
            <v>21.12</v>
          </cell>
          <cell r="K26">
            <v>0</v>
          </cell>
        </row>
        <row r="27">
          <cell r="B27">
            <v>26.083333333333339</v>
          </cell>
          <cell r="C27">
            <v>37.1</v>
          </cell>
          <cell r="D27">
            <v>21.7</v>
          </cell>
          <cell r="E27">
            <v>52</v>
          </cell>
          <cell r="F27">
            <v>89</v>
          </cell>
          <cell r="G27">
            <v>19</v>
          </cell>
          <cell r="H27">
            <v>21.76</v>
          </cell>
          <cell r="I27" t="str">
            <v>S</v>
          </cell>
          <cell r="J27">
            <v>50.88</v>
          </cell>
          <cell r="K27">
            <v>3.2</v>
          </cell>
        </row>
        <row r="28">
          <cell r="B28">
            <v>22.429166666666671</v>
          </cell>
          <cell r="C28">
            <v>26.8</v>
          </cell>
          <cell r="D28">
            <v>19.100000000000001</v>
          </cell>
          <cell r="E28">
            <v>68.75</v>
          </cell>
          <cell r="F28">
            <v>90</v>
          </cell>
          <cell r="G28">
            <v>44</v>
          </cell>
          <cell r="H28">
            <v>11.840000000000002</v>
          </cell>
          <cell r="I28" t="str">
            <v>S</v>
          </cell>
          <cell r="J28">
            <v>24</v>
          </cell>
          <cell r="K28">
            <v>0.2</v>
          </cell>
        </row>
        <row r="29">
          <cell r="B29">
            <v>22.941666666666666</v>
          </cell>
          <cell r="C29">
            <v>31.1</v>
          </cell>
          <cell r="D29">
            <v>15.2</v>
          </cell>
          <cell r="E29">
            <v>48.666666666666664</v>
          </cell>
          <cell r="F29">
            <v>74</v>
          </cell>
          <cell r="G29">
            <v>20</v>
          </cell>
          <cell r="H29">
            <v>13.440000000000001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24.104166666666668</v>
          </cell>
          <cell r="C30">
            <v>34.200000000000003</v>
          </cell>
          <cell r="D30">
            <v>15.4</v>
          </cell>
          <cell r="E30">
            <v>49.708333333333336</v>
          </cell>
          <cell r="F30">
            <v>75</v>
          </cell>
          <cell r="G30">
            <v>29</v>
          </cell>
          <cell r="H30">
            <v>11.200000000000001</v>
          </cell>
          <cell r="I30" t="str">
            <v>S</v>
          </cell>
          <cell r="J30">
            <v>35.520000000000003</v>
          </cell>
          <cell r="K30">
            <v>0</v>
          </cell>
        </row>
        <row r="31">
          <cell r="B31">
            <v>27.220833333333331</v>
          </cell>
          <cell r="C31">
            <v>35.6</v>
          </cell>
          <cell r="D31">
            <v>20</v>
          </cell>
          <cell r="E31">
            <v>46.916666666666664</v>
          </cell>
          <cell r="F31">
            <v>72</v>
          </cell>
          <cell r="G31">
            <v>23</v>
          </cell>
          <cell r="H31">
            <v>9.2799999999999994</v>
          </cell>
          <cell r="I31" t="str">
            <v>S</v>
          </cell>
          <cell r="J31">
            <v>21.44</v>
          </cell>
          <cell r="K31">
            <v>0</v>
          </cell>
        </row>
        <row r="32">
          <cell r="B32">
            <v>28.029166666666665</v>
          </cell>
          <cell r="C32">
            <v>36.9</v>
          </cell>
          <cell r="D32">
            <v>20.2</v>
          </cell>
          <cell r="E32">
            <v>41.291666666666664</v>
          </cell>
          <cell r="F32">
            <v>64</v>
          </cell>
          <cell r="G32">
            <v>19</v>
          </cell>
          <cell r="H32">
            <v>8.32</v>
          </cell>
          <cell r="I32" t="str">
            <v>S</v>
          </cell>
          <cell r="J32">
            <v>22.080000000000002</v>
          </cell>
          <cell r="K32">
            <v>0</v>
          </cell>
        </row>
        <row r="33">
          <cell r="B33">
            <v>29.666666666666668</v>
          </cell>
          <cell r="C33">
            <v>39.200000000000003</v>
          </cell>
          <cell r="D33">
            <v>22.7</v>
          </cell>
          <cell r="E33">
            <v>35.041666666666664</v>
          </cell>
          <cell r="F33">
            <v>59</v>
          </cell>
          <cell r="G33">
            <v>13</v>
          </cell>
          <cell r="H33">
            <v>9.9200000000000017</v>
          </cell>
          <cell r="I33" t="str">
            <v>L</v>
          </cell>
          <cell r="J33">
            <v>27.200000000000003</v>
          </cell>
          <cell r="K33">
            <v>0</v>
          </cell>
        </row>
        <row r="34">
          <cell r="B34">
            <v>30.212500000000002</v>
          </cell>
          <cell r="C34">
            <v>39.799999999999997</v>
          </cell>
          <cell r="D34">
            <v>22.7</v>
          </cell>
          <cell r="E34">
            <v>32.958333333333336</v>
          </cell>
          <cell r="F34">
            <v>59</v>
          </cell>
          <cell r="G34">
            <v>11</v>
          </cell>
          <cell r="H34">
            <v>10.88</v>
          </cell>
          <cell r="I34" t="str">
            <v>N</v>
          </cell>
          <cell r="J34">
            <v>27.200000000000003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27.691666666666666</v>
          </cell>
          <cell r="C10">
            <v>35.799999999999997</v>
          </cell>
          <cell r="D10">
            <v>20.399999999999999</v>
          </cell>
          <cell r="E10">
            <v>56.416666666666664</v>
          </cell>
          <cell r="F10">
            <v>79</v>
          </cell>
          <cell r="G10">
            <v>31</v>
          </cell>
          <cell r="H10">
            <v>9</v>
          </cell>
          <cell r="I10" t="str">
            <v>S</v>
          </cell>
          <cell r="J10">
            <v>22.32</v>
          </cell>
          <cell r="K10">
            <v>0</v>
          </cell>
        </row>
        <row r="11">
          <cell r="B11">
            <v>27.220833333333331</v>
          </cell>
          <cell r="C11">
            <v>37.299999999999997</v>
          </cell>
          <cell r="D11">
            <v>18.899999999999999</v>
          </cell>
          <cell r="E11">
            <v>56.416666666666664</v>
          </cell>
          <cell r="F11">
            <v>87</v>
          </cell>
          <cell r="G11">
            <v>23</v>
          </cell>
          <cell r="H11">
            <v>13.32</v>
          </cell>
          <cell r="I11" t="str">
            <v>S</v>
          </cell>
          <cell r="J11">
            <v>32.76</v>
          </cell>
          <cell r="K11">
            <v>0</v>
          </cell>
        </row>
        <row r="12">
          <cell r="B12">
            <v>25.787499999999994</v>
          </cell>
          <cell r="C12">
            <v>37.4</v>
          </cell>
          <cell r="D12">
            <v>18.600000000000001</v>
          </cell>
          <cell r="E12">
            <v>59.75</v>
          </cell>
          <cell r="F12">
            <v>86</v>
          </cell>
          <cell r="G12">
            <v>24</v>
          </cell>
          <cell r="H12">
            <v>19.079999999999998</v>
          </cell>
          <cell r="I12" t="str">
            <v>NO</v>
          </cell>
          <cell r="J12">
            <v>43.92</v>
          </cell>
          <cell r="K12">
            <v>0</v>
          </cell>
        </row>
        <row r="13">
          <cell r="B13">
            <v>17.354166666666664</v>
          </cell>
          <cell r="C13">
            <v>23</v>
          </cell>
          <cell r="D13">
            <v>14.2</v>
          </cell>
          <cell r="E13">
            <v>89.666666666666671</v>
          </cell>
          <cell r="F13">
            <v>96</v>
          </cell>
          <cell r="G13">
            <v>69</v>
          </cell>
          <cell r="H13">
            <v>12.24</v>
          </cell>
          <cell r="I13" t="str">
            <v>SO</v>
          </cell>
          <cell r="J13">
            <v>34.56</v>
          </cell>
          <cell r="K13">
            <v>31.599999999999998</v>
          </cell>
        </row>
        <row r="14">
          <cell r="B14">
            <v>19.395833333333332</v>
          </cell>
          <cell r="C14">
            <v>26.2</v>
          </cell>
          <cell r="D14">
            <v>14</v>
          </cell>
          <cell r="E14">
            <v>83.875</v>
          </cell>
          <cell r="F14">
            <v>98</v>
          </cell>
          <cell r="G14">
            <v>60</v>
          </cell>
          <cell r="H14">
            <v>6.48</v>
          </cell>
          <cell r="I14" t="str">
            <v>SE</v>
          </cell>
          <cell r="J14">
            <v>14.4</v>
          </cell>
          <cell r="K14">
            <v>0.2</v>
          </cell>
        </row>
        <row r="15">
          <cell r="B15">
            <v>24</v>
          </cell>
          <cell r="C15">
            <v>31.2</v>
          </cell>
          <cell r="D15">
            <v>18.7</v>
          </cell>
          <cell r="E15">
            <v>66.166666666666671</v>
          </cell>
          <cell r="F15">
            <v>95</v>
          </cell>
          <cell r="G15">
            <v>23</v>
          </cell>
          <cell r="H15">
            <v>15.120000000000001</v>
          </cell>
          <cell r="I15" t="str">
            <v>SE</v>
          </cell>
          <cell r="J15">
            <v>28.8</v>
          </cell>
          <cell r="K15">
            <v>0.2</v>
          </cell>
        </row>
        <row r="16">
          <cell r="B16">
            <v>23.416666666666668</v>
          </cell>
          <cell r="C16">
            <v>34.1</v>
          </cell>
          <cell r="D16">
            <v>14.2</v>
          </cell>
          <cell r="E16">
            <v>46.916666666666664</v>
          </cell>
          <cell r="F16">
            <v>78</v>
          </cell>
          <cell r="G16">
            <v>18</v>
          </cell>
          <cell r="H16">
            <v>14.76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25.262500000000003</v>
          </cell>
          <cell r="C17">
            <v>36</v>
          </cell>
          <cell r="D17">
            <v>16.2</v>
          </cell>
          <cell r="E17">
            <v>49.958333333333336</v>
          </cell>
          <cell r="F17">
            <v>81</v>
          </cell>
          <cell r="G17">
            <v>18</v>
          </cell>
          <cell r="H17">
            <v>8.64</v>
          </cell>
          <cell r="I17" t="str">
            <v>SE</v>
          </cell>
          <cell r="J17">
            <v>21.240000000000002</v>
          </cell>
          <cell r="K17">
            <v>0</v>
          </cell>
        </row>
        <row r="18">
          <cell r="B18">
            <v>27.525000000000002</v>
          </cell>
          <cell r="C18">
            <v>37.1</v>
          </cell>
          <cell r="D18">
            <v>19.8</v>
          </cell>
          <cell r="E18">
            <v>37</v>
          </cell>
          <cell r="F18">
            <v>75</v>
          </cell>
          <cell r="G18">
            <v>13</v>
          </cell>
          <cell r="H18">
            <v>14.4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26.520833333333339</v>
          </cell>
          <cell r="C19">
            <v>35.5</v>
          </cell>
          <cell r="D19">
            <v>20.7</v>
          </cell>
          <cell r="E19">
            <v>47.166666666666664</v>
          </cell>
          <cell r="F19">
            <v>69</v>
          </cell>
          <cell r="G19">
            <v>26</v>
          </cell>
          <cell r="H19">
            <v>19.8</v>
          </cell>
          <cell r="I19" t="str">
            <v>SE</v>
          </cell>
          <cell r="J19">
            <v>38.519999999999996</v>
          </cell>
          <cell r="K19">
            <v>0</v>
          </cell>
        </row>
        <row r="20">
          <cell r="B20">
            <v>28.637499999999999</v>
          </cell>
          <cell r="C20">
            <v>36.9</v>
          </cell>
          <cell r="D20">
            <v>20.8</v>
          </cell>
          <cell r="E20">
            <v>47.416666666666664</v>
          </cell>
          <cell r="F20">
            <v>79</v>
          </cell>
          <cell r="G20">
            <v>24</v>
          </cell>
          <cell r="H20">
            <v>12.96</v>
          </cell>
          <cell r="I20" t="str">
            <v>N</v>
          </cell>
          <cell r="J20">
            <v>29.16</v>
          </cell>
          <cell r="K20">
            <v>0</v>
          </cell>
        </row>
        <row r="21">
          <cell r="B21">
            <v>30.604166666666668</v>
          </cell>
          <cell r="C21">
            <v>37.9</v>
          </cell>
          <cell r="D21">
            <v>24.4</v>
          </cell>
          <cell r="E21">
            <v>37.125</v>
          </cell>
          <cell r="F21">
            <v>72</v>
          </cell>
          <cell r="G21">
            <v>20</v>
          </cell>
          <cell r="H21">
            <v>21.6</v>
          </cell>
          <cell r="I21" t="str">
            <v>NE</v>
          </cell>
          <cell r="J21">
            <v>45</v>
          </cell>
          <cell r="K21">
            <v>0</v>
          </cell>
        </row>
        <row r="22">
          <cell r="B22">
            <v>25.437499999999996</v>
          </cell>
          <cell r="C22">
            <v>32</v>
          </cell>
          <cell r="D22">
            <v>20.7</v>
          </cell>
          <cell r="E22">
            <v>63.458333333333336</v>
          </cell>
          <cell r="F22">
            <v>90</v>
          </cell>
          <cell r="G22">
            <v>32</v>
          </cell>
          <cell r="H22">
            <v>20.16</v>
          </cell>
          <cell r="I22" t="str">
            <v>SE</v>
          </cell>
          <cell r="J22">
            <v>55.800000000000004</v>
          </cell>
          <cell r="K22">
            <v>3.0000000000000004</v>
          </cell>
        </row>
        <row r="23">
          <cell r="B23">
            <v>27.137499999999999</v>
          </cell>
          <cell r="C23">
            <v>37.299999999999997</v>
          </cell>
          <cell r="D23">
            <v>20.2</v>
          </cell>
          <cell r="E23">
            <v>54.625</v>
          </cell>
          <cell r="F23">
            <v>79</v>
          </cell>
          <cell r="G23">
            <v>19</v>
          </cell>
          <cell r="H23">
            <v>11.520000000000001</v>
          </cell>
          <cell r="I23" t="str">
            <v>S</v>
          </cell>
          <cell r="J23">
            <v>31.680000000000003</v>
          </cell>
          <cell r="K23">
            <v>0</v>
          </cell>
        </row>
        <row r="24">
          <cell r="B24">
            <v>26.037499999999998</v>
          </cell>
          <cell r="C24">
            <v>33.6</v>
          </cell>
          <cell r="D24">
            <v>21.5</v>
          </cell>
          <cell r="E24">
            <v>64.791666666666671</v>
          </cell>
          <cell r="F24">
            <v>85</v>
          </cell>
          <cell r="G24">
            <v>39</v>
          </cell>
          <cell r="H24">
            <v>11.520000000000001</v>
          </cell>
          <cell r="I24" t="str">
            <v>S</v>
          </cell>
          <cell r="J24">
            <v>28.08</v>
          </cell>
          <cell r="K24">
            <v>0</v>
          </cell>
        </row>
        <row r="25">
          <cell r="B25">
            <v>24.154166666666665</v>
          </cell>
          <cell r="C25">
            <v>32.299999999999997</v>
          </cell>
          <cell r="D25">
            <v>18.399999999999999</v>
          </cell>
          <cell r="E25">
            <v>60.458333333333336</v>
          </cell>
          <cell r="F25">
            <v>86</v>
          </cell>
          <cell r="G25">
            <v>31</v>
          </cell>
          <cell r="H25">
            <v>10.44</v>
          </cell>
          <cell r="I25" t="str">
            <v>S</v>
          </cell>
          <cell r="J25">
            <v>27.720000000000002</v>
          </cell>
          <cell r="K25">
            <v>0</v>
          </cell>
        </row>
        <row r="26">
          <cell r="B26">
            <v>27.291666666666671</v>
          </cell>
          <cell r="C26">
            <v>38.299999999999997</v>
          </cell>
          <cell r="D26">
            <v>18.7</v>
          </cell>
          <cell r="E26">
            <v>54.291666666666664</v>
          </cell>
          <cell r="F26">
            <v>84</v>
          </cell>
          <cell r="G26">
            <v>26</v>
          </cell>
          <cell r="H26">
            <v>9.7200000000000006</v>
          </cell>
          <cell r="I26" t="str">
            <v>SE</v>
          </cell>
          <cell r="J26">
            <v>22.68</v>
          </cell>
          <cell r="K26">
            <v>0</v>
          </cell>
        </row>
        <row r="27">
          <cell r="B27">
            <v>22.733333333333331</v>
          </cell>
          <cell r="C27">
            <v>28.4</v>
          </cell>
          <cell r="D27">
            <v>20.9</v>
          </cell>
          <cell r="E27">
            <v>83.416666666666671</v>
          </cell>
          <cell r="F27">
            <v>95</v>
          </cell>
          <cell r="G27">
            <v>52</v>
          </cell>
          <cell r="H27">
            <v>14.4</v>
          </cell>
          <cell r="I27" t="str">
            <v>SE</v>
          </cell>
          <cell r="J27">
            <v>50.04</v>
          </cell>
          <cell r="K27">
            <v>31.799999999999997</v>
          </cell>
        </row>
        <row r="28">
          <cell r="B28">
            <v>22.829166666666669</v>
          </cell>
          <cell r="C28">
            <v>29.3</v>
          </cell>
          <cell r="D28">
            <v>19.899999999999999</v>
          </cell>
          <cell r="E28">
            <v>76.916666666666671</v>
          </cell>
          <cell r="F28">
            <v>95</v>
          </cell>
          <cell r="G28">
            <v>34</v>
          </cell>
          <cell r="H28">
            <v>11.879999999999999</v>
          </cell>
          <cell r="I28" t="str">
            <v>S</v>
          </cell>
          <cell r="J28">
            <v>24.12</v>
          </cell>
          <cell r="K28">
            <v>0.8</v>
          </cell>
        </row>
        <row r="29">
          <cell r="B29">
            <v>22.774999999999995</v>
          </cell>
          <cell r="C29">
            <v>31.1</v>
          </cell>
          <cell r="D29">
            <v>15.6</v>
          </cell>
          <cell r="E29">
            <v>63</v>
          </cell>
          <cell r="F29">
            <v>90</v>
          </cell>
          <cell r="G29">
            <v>30</v>
          </cell>
          <cell r="H29">
            <v>17.64</v>
          </cell>
          <cell r="I29" t="str">
            <v>SE</v>
          </cell>
          <cell r="J29">
            <v>31.319999999999997</v>
          </cell>
          <cell r="K29">
            <v>0</v>
          </cell>
        </row>
        <row r="30">
          <cell r="B30">
            <v>25.716666666666658</v>
          </cell>
          <cell r="C30">
            <v>33.799999999999997</v>
          </cell>
          <cell r="D30">
            <v>19.899999999999999</v>
          </cell>
          <cell r="E30">
            <v>46.666666666666664</v>
          </cell>
          <cell r="F30">
            <v>66</v>
          </cell>
          <cell r="G30">
            <v>29</v>
          </cell>
          <cell r="H30">
            <v>16.559999999999999</v>
          </cell>
          <cell r="I30" t="str">
            <v>SE</v>
          </cell>
          <cell r="J30">
            <v>33.480000000000004</v>
          </cell>
          <cell r="K30">
            <v>0</v>
          </cell>
        </row>
        <row r="31">
          <cell r="B31">
            <v>26.837500000000006</v>
          </cell>
          <cell r="C31">
            <v>35.4</v>
          </cell>
          <cell r="D31">
            <v>18.5</v>
          </cell>
          <cell r="E31">
            <v>48.916666666666664</v>
          </cell>
          <cell r="F31">
            <v>76</v>
          </cell>
          <cell r="G31">
            <v>27</v>
          </cell>
          <cell r="H31">
            <v>11.520000000000001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27.929166666666664</v>
          </cell>
          <cell r="C32">
            <v>38.299999999999997</v>
          </cell>
          <cell r="D32">
            <v>19.3</v>
          </cell>
          <cell r="E32">
            <v>53.208333333333336</v>
          </cell>
          <cell r="F32">
            <v>88</v>
          </cell>
          <cell r="G32">
            <v>16</v>
          </cell>
          <cell r="H32">
            <v>12.24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27.966666666666665</v>
          </cell>
          <cell r="C33">
            <v>37</v>
          </cell>
          <cell r="D33">
            <v>19.2</v>
          </cell>
          <cell r="E33">
            <v>59.75</v>
          </cell>
          <cell r="F33">
            <v>90</v>
          </cell>
          <cell r="G33">
            <v>30</v>
          </cell>
          <cell r="H33">
            <v>13.32</v>
          </cell>
          <cell r="I33" t="str">
            <v>NO</v>
          </cell>
          <cell r="J33">
            <v>29.880000000000003</v>
          </cell>
          <cell r="K33">
            <v>0</v>
          </cell>
        </row>
        <row r="34">
          <cell r="B34">
            <v>29.458333333333332</v>
          </cell>
          <cell r="C34">
            <v>38.6</v>
          </cell>
          <cell r="D34">
            <v>20.5</v>
          </cell>
          <cell r="E34">
            <v>52.875</v>
          </cell>
          <cell r="F34">
            <v>87</v>
          </cell>
          <cell r="G34">
            <v>21</v>
          </cell>
          <cell r="H34">
            <v>15.120000000000001</v>
          </cell>
          <cell r="I34" t="str">
            <v>NO</v>
          </cell>
          <cell r="J34">
            <v>38.519999999999996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17.604166666666668</v>
          </cell>
          <cell r="C5">
            <v>29.5</v>
          </cell>
          <cell r="D5">
            <v>4.8</v>
          </cell>
          <cell r="E5">
            <v>46.416666666666664</v>
          </cell>
          <cell r="F5">
            <v>94</v>
          </cell>
          <cell r="G5">
            <v>18</v>
          </cell>
          <cell r="H5">
            <v>7.3599999999999994</v>
          </cell>
          <cell r="I5" t="str">
            <v>S</v>
          </cell>
          <cell r="J5">
            <v>24</v>
          </cell>
          <cell r="K5">
            <v>0</v>
          </cell>
        </row>
        <row r="6">
          <cell r="B6">
            <v>21.066666666666663</v>
          </cell>
          <cell r="C6">
            <v>32.5</v>
          </cell>
          <cell r="D6">
            <v>11.9</v>
          </cell>
          <cell r="E6">
            <v>44.5</v>
          </cell>
          <cell r="F6">
            <v>77</v>
          </cell>
          <cell r="G6">
            <v>15</v>
          </cell>
          <cell r="H6">
            <v>12.16</v>
          </cell>
          <cell r="I6" t="str">
            <v>NE</v>
          </cell>
          <cell r="J6">
            <v>25.6</v>
          </cell>
          <cell r="K6">
            <v>0</v>
          </cell>
        </row>
        <row r="7">
          <cell r="B7">
            <v>24.308333333333337</v>
          </cell>
          <cell r="C7">
            <v>34.799999999999997</v>
          </cell>
          <cell r="D7">
            <v>15.2</v>
          </cell>
          <cell r="E7">
            <v>32.958333333333336</v>
          </cell>
          <cell r="F7">
            <v>55</v>
          </cell>
          <cell r="G7">
            <v>17</v>
          </cell>
          <cell r="H7">
            <v>15.36</v>
          </cell>
          <cell r="I7" t="str">
            <v>NE</v>
          </cell>
          <cell r="J7">
            <v>32.32</v>
          </cell>
          <cell r="K7">
            <v>0</v>
          </cell>
        </row>
        <row r="8">
          <cell r="B8">
            <v>27.791666666666668</v>
          </cell>
          <cell r="C8">
            <v>36.4</v>
          </cell>
          <cell r="D8">
            <v>19.399999999999999</v>
          </cell>
          <cell r="E8">
            <v>36.208333333333336</v>
          </cell>
          <cell r="F8">
            <v>53</v>
          </cell>
          <cell r="G8">
            <v>25</v>
          </cell>
          <cell r="H8">
            <v>14.719999999999999</v>
          </cell>
          <cell r="I8" t="str">
            <v>N</v>
          </cell>
          <cell r="J8">
            <v>39.680000000000007</v>
          </cell>
          <cell r="K8">
            <v>0</v>
          </cell>
        </row>
        <row r="9">
          <cell r="B9">
            <v>27.533333333333335</v>
          </cell>
          <cell r="C9">
            <v>33.9</v>
          </cell>
          <cell r="D9">
            <v>22.6</v>
          </cell>
          <cell r="E9">
            <v>54.666666666666664</v>
          </cell>
          <cell r="F9">
            <v>77</v>
          </cell>
          <cell r="G9">
            <v>34</v>
          </cell>
          <cell r="H9">
            <v>11.840000000000002</v>
          </cell>
          <cell r="I9" t="str">
            <v>N</v>
          </cell>
          <cell r="J9">
            <v>27.52</v>
          </cell>
          <cell r="K9">
            <v>0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10">
          <cell r="B10">
            <v>20.437499999999996</v>
          </cell>
          <cell r="C10">
            <v>26</v>
          </cell>
          <cell r="D10">
            <v>15.3</v>
          </cell>
          <cell r="E10">
            <v>73.083333333333329</v>
          </cell>
          <cell r="F10">
            <v>92</v>
          </cell>
          <cell r="G10">
            <v>53</v>
          </cell>
          <cell r="H10">
            <v>12.8</v>
          </cell>
          <cell r="I10" t="str">
            <v>SO</v>
          </cell>
          <cell r="J10">
            <v>22.080000000000002</v>
          </cell>
          <cell r="K10">
            <v>0</v>
          </cell>
        </row>
        <row r="11">
          <cell r="B11">
            <v>22.687499999999996</v>
          </cell>
          <cell r="C11">
            <v>33.799999999999997</v>
          </cell>
          <cell r="D11">
            <v>14.5</v>
          </cell>
          <cell r="E11">
            <v>74.5</v>
          </cell>
          <cell r="F11">
            <v>97</v>
          </cell>
          <cell r="G11">
            <v>36</v>
          </cell>
          <cell r="H11">
            <v>9.9200000000000017</v>
          </cell>
          <cell r="I11" t="str">
            <v>N</v>
          </cell>
          <cell r="J11">
            <v>23.680000000000003</v>
          </cell>
          <cell r="K11">
            <v>0</v>
          </cell>
        </row>
        <row r="12">
          <cell r="B12">
            <v>20.104166666666664</v>
          </cell>
          <cell r="C12">
            <v>25.9</v>
          </cell>
          <cell r="D12">
            <v>17.600000000000001</v>
          </cell>
          <cell r="E12">
            <v>85.125</v>
          </cell>
          <cell r="F12">
            <v>94</v>
          </cell>
          <cell r="G12">
            <v>66</v>
          </cell>
          <cell r="H12">
            <v>17.600000000000001</v>
          </cell>
          <cell r="I12" t="str">
            <v>SO</v>
          </cell>
          <cell r="J12">
            <v>33.6</v>
          </cell>
          <cell r="K12">
            <v>6.6</v>
          </cell>
        </row>
        <row r="13">
          <cell r="B13">
            <v>17.391666666666669</v>
          </cell>
          <cell r="C13">
            <v>24.1</v>
          </cell>
          <cell r="D13">
            <v>14.4</v>
          </cell>
          <cell r="E13">
            <v>80.416666666666671</v>
          </cell>
          <cell r="F13">
            <v>96</v>
          </cell>
          <cell r="G13">
            <v>42</v>
          </cell>
          <cell r="H13">
            <v>8.32</v>
          </cell>
          <cell r="I13" t="str">
            <v>S</v>
          </cell>
          <cell r="J13">
            <v>20.480000000000004</v>
          </cell>
          <cell r="K13">
            <v>0.4</v>
          </cell>
        </row>
        <row r="14">
          <cell r="B14">
            <v>17.970833333333331</v>
          </cell>
          <cell r="C14">
            <v>26.9</v>
          </cell>
          <cell r="D14">
            <v>10.6</v>
          </cell>
          <cell r="E14">
            <v>80.666666666666671</v>
          </cell>
          <cell r="F14">
            <v>98</v>
          </cell>
          <cell r="G14">
            <v>50</v>
          </cell>
          <cell r="H14">
            <v>9.2799999999999994</v>
          </cell>
          <cell r="I14" t="str">
            <v>NE</v>
          </cell>
          <cell r="J14">
            <v>24</v>
          </cell>
          <cell r="K14">
            <v>0.2</v>
          </cell>
        </row>
        <row r="15">
          <cell r="B15">
            <v>21.187499999999996</v>
          </cell>
          <cell r="C15">
            <v>29.9</v>
          </cell>
          <cell r="D15">
            <v>12.3</v>
          </cell>
          <cell r="E15">
            <v>65.791666666666671</v>
          </cell>
          <cell r="F15">
            <v>97</v>
          </cell>
          <cell r="G15">
            <v>22</v>
          </cell>
          <cell r="H15">
            <v>14.719999999999999</v>
          </cell>
          <cell r="I15" t="str">
            <v>S</v>
          </cell>
          <cell r="J15">
            <v>27.52</v>
          </cell>
          <cell r="K15">
            <v>0</v>
          </cell>
        </row>
        <row r="16">
          <cell r="B16">
            <v>18.608333333333334</v>
          </cell>
          <cell r="C16">
            <v>32.9</v>
          </cell>
          <cell r="D16">
            <v>6.5</v>
          </cell>
          <cell r="E16">
            <v>62.875</v>
          </cell>
          <cell r="F16">
            <v>98</v>
          </cell>
          <cell r="G16">
            <v>11</v>
          </cell>
          <cell r="H16">
            <v>7.3599999999999994</v>
          </cell>
          <cell r="I16" t="str">
            <v>SO</v>
          </cell>
          <cell r="J16">
            <v>20.16</v>
          </cell>
          <cell r="K16">
            <v>0</v>
          </cell>
        </row>
        <row r="17">
          <cell r="B17">
            <v>20.295833333333334</v>
          </cell>
          <cell r="C17">
            <v>34.799999999999997</v>
          </cell>
          <cell r="D17">
            <v>8.1999999999999993</v>
          </cell>
          <cell r="E17">
            <v>59.916666666666664</v>
          </cell>
          <cell r="F17">
            <v>96</v>
          </cell>
          <cell r="G17">
            <v>13</v>
          </cell>
          <cell r="H17">
            <v>5.120000000000001</v>
          </cell>
          <cell r="I17" t="str">
            <v>NE</v>
          </cell>
          <cell r="J17">
            <v>26.880000000000003</v>
          </cell>
          <cell r="K17">
            <v>0</v>
          </cell>
        </row>
        <row r="18">
          <cell r="B18">
            <v>22.025000000000002</v>
          </cell>
          <cell r="C18">
            <v>35.5</v>
          </cell>
          <cell r="D18">
            <v>10.1</v>
          </cell>
          <cell r="E18">
            <v>62.125</v>
          </cell>
          <cell r="F18">
            <v>97</v>
          </cell>
          <cell r="G18">
            <v>17</v>
          </cell>
          <cell r="H18">
            <v>7.3599999999999994</v>
          </cell>
          <cell r="I18" t="str">
            <v>N</v>
          </cell>
          <cell r="J18">
            <v>20.16</v>
          </cell>
          <cell r="K18">
            <v>0</v>
          </cell>
        </row>
        <row r="19">
          <cell r="B19">
            <v>25.154166666666669</v>
          </cell>
          <cell r="C19">
            <v>34.700000000000003</v>
          </cell>
          <cell r="D19">
            <v>18.3</v>
          </cell>
          <cell r="E19">
            <v>50.041666666666664</v>
          </cell>
          <cell r="F19">
            <v>78</v>
          </cell>
          <cell r="G19">
            <v>24</v>
          </cell>
          <cell r="H19">
            <v>11.840000000000002</v>
          </cell>
          <cell r="I19" t="str">
            <v>NE</v>
          </cell>
          <cell r="J19">
            <v>25.92</v>
          </cell>
          <cell r="K19">
            <v>0</v>
          </cell>
        </row>
        <row r="20">
          <cell r="B20">
            <v>26.820833333333336</v>
          </cell>
          <cell r="C20">
            <v>35.299999999999997</v>
          </cell>
          <cell r="D20">
            <v>18.2</v>
          </cell>
          <cell r="E20">
            <v>52.083333333333336</v>
          </cell>
          <cell r="F20">
            <v>85</v>
          </cell>
          <cell r="G20">
            <v>27</v>
          </cell>
          <cell r="H20">
            <v>14.080000000000002</v>
          </cell>
          <cell r="I20" t="str">
            <v>NE</v>
          </cell>
          <cell r="J20">
            <v>30.400000000000002</v>
          </cell>
          <cell r="K20">
            <v>0</v>
          </cell>
        </row>
        <row r="21">
          <cell r="B21">
            <v>27.254166666666666</v>
          </cell>
          <cell r="C21">
            <v>36.799999999999997</v>
          </cell>
          <cell r="D21">
            <v>21</v>
          </cell>
          <cell r="E21">
            <v>50</v>
          </cell>
          <cell r="F21">
            <v>71</v>
          </cell>
          <cell r="G21">
            <v>22</v>
          </cell>
          <cell r="H21">
            <v>19.52</v>
          </cell>
          <cell r="I21" t="str">
            <v>NE</v>
          </cell>
          <cell r="J21">
            <v>39.04</v>
          </cell>
          <cell r="K21">
            <v>0</v>
          </cell>
        </row>
        <row r="22">
          <cell r="B22">
            <v>22.875000000000004</v>
          </cell>
          <cell r="C22">
            <v>29.3</v>
          </cell>
          <cell r="D22">
            <v>19.2</v>
          </cell>
          <cell r="E22">
            <v>78.625</v>
          </cell>
          <cell r="F22">
            <v>95</v>
          </cell>
          <cell r="G22">
            <v>52</v>
          </cell>
          <cell r="H22">
            <v>20.480000000000004</v>
          </cell>
          <cell r="I22" t="str">
            <v>S</v>
          </cell>
          <cell r="J22">
            <v>45.44</v>
          </cell>
          <cell r="K22">
            <v>2.6000000000000005</v>
          </cell>
        </row>
        <row r="23">
          <cell r="B23">
            <v>24.358333333333334</v>
          </cell>
          <cell r="C23">
            <v>33.4</v>
          </cell>
          <cell r="D23">
            <v>19.899999999999999</v>
          </cell>
          <cell r="E23">
            <v>72.583333333333329</v>
          </cell>
          <cell r="F23">
            <v>93</v>
          </cell>
          <cell r="G23">
            <v>30</v>
          </cell>
          <cell r="H23">
            <v>16.64</v>
          </cell>
          <cell r="I23" t="str">
            <v>SO</v>
          </cell>
          <cell r="J23">
            <v>31.04</v>
          </cell>
          <cell r="K23">
            <v>0</v>
          </cell>
        </row>
        <row r="24">
          <cell r="B24">
            <v>19.812500000000004</v>
          </cell>
          <cell r="C24">
            <v>22.9</v>
          </cell>
          <cell r="D24">
            <v>17.100000000000001</v>
          </cell>
          <cell r="E24">
            <v>83.833333333333329</v>
          </cell>
          <cell r="F24">
            <v>94</v>
          </cell>
          <cell r="G24">
            <v>65</v>
          </cell>
          <cell r="H24">
            <v>14.080000000000002</v>
          </cell>
          <cell r="I24" t="str">
            <v>S</v>
          </cell>
          <cell r="J24">
            <v>27.52</v>
          </cell>
          <cell r="K24">
            <v>0.60000000000000009</v>
          </cell>
        </row>
        <row r="25">
          <cell r="B25">
            <v>20.874999999999996</v>
          </cell>
          <cell r="C25">
            <v>30.6</v>
          </cell>
          <cell r="D25">
            <v>13.2</v>
          </cell>
          <cell r="E25">
            <v>60.791666666666664</v>
          </cell>
          <cell r="F25">
            <v>97</v>
          </cell>
          <cell r="G25">
            <v>17</v>
          </cell>
          <cell r="H25">
            <v>11.520000000000001</v>
          </cell>
          <cell r="I25" t="str">
            <v>S</v>
          </cell>
          <cell r="J25">
            <v>22.400000000000002</v>
          </cell>
          <cell r="K25">
            <v>0</v>
          </cell>
        </row>
        <row r="26">
          <cell r="B26">
            <v>22.374999999999996</v>
          </cell>
          <cell r="C26">
            <v>36</v>
          </cell>
          <cell r="D26">
            <v>11</v>
          </cell>
          <cell r="E26">
            <v>60.125</v>
          </cell>
          <cell r="F26">
            <v>94</v>
          </cell>
          <cell r="G26">
            <v>26</v>
          </cell>
          <cell r="H26">
            <v>8.64</v>
          </cell>
          <cell r="I26" t="str">
            <v>NE</v>
          </cell>
          <cell r="J26">
            <v>26.560000000000002</v>
          </cell>
          <cell r="K26">
            <v>0</v>
          </cell>
        </row>
        <row r="27">
          <cell r="B27">
            <v>22.004166666666663</v>
          </cell>
          <cell r="C27">
            <v>26.6</v>
          </cell>
          <cell r="D27">
            <v>19.5</v>
          </cell>
          <cell r="E27">
            <v>82</v>
          </cell>
          <cell r="F27">
            <v>96</v>
          </cell>
          <cell r="G27">
            <v>55</v>
          </cell>
          <cell r="H27">
            <v>23.040000000000003</v>
          </cell>
          <cell r="I27" t="str">
            <v>NE</v>
          </cell>
          <cell r="J27">
            <v>57.6</v>
          </cell>
          <cell r="K27">
            <v>53.2</v>
          </cell>
        </row>
        <row r="28">
          <cell r="B28">
            <v>20.783333333333331</v>
          </cell>
          <cell r="C28">
            <v>27.1</v>
          </cell>
          <cell r="D28">
            <v>15.1</v>
          </cell>
          <cell r="E28">
            <v>71.125</v>
          </cell>
          <cell r="F28">
            <v>97</v>
          </cell>
          <cell r="G28">
            <v>30</v>
          </cell>
          <cell r="H28">
            <v>12.8</v>
          </cell>
          <cell r="I28" t="str">
            <v>S</v>
          </cell>
          <cell r="J28">
            <v>28.160000000000004</v>
          </cell>
          <cell r="K28">
            <v>0</v>
          </cell>
        </row>
        <row r="29">
          <cell r="B29">
            <v>19.895833333333332</v>
          </cell>
          <cell r="C29">
            <v>30.9</v>
          </cell>
          <cell r="D29">
            <v>10.6</v>
          </cell>
          <cell r="E29">
            <v>69.541666666666671</v>
          </cell>
          <cell r="F29">
            <v>98</v>
          </cell>
          <cell r="G29">
            <v>31</v>
          </cell>
          <cell r="H29">
            <v>8</v>
          </cell>
          <cell r="I29" t="str">
            <v>NE</v>
          </cell>
          <cell r="J29">
            <v>17.919999999999998</v>
          </cell>
          <cell r="K29">
            <v>0</v>
          </cell>
        </row>
        <row r="30">
          <cell r="B30">
            <v>21.712500000000006</v>
          </cell>
          <cell r="C30">
            <v>32.4</v>
          </cell>
          <cell r="D30">
            <v>11.1</v>
          </cell>
          <cell r="E30">
            <v>62.958333333333336</v>
          </cell>
          <cell r="F30">
            <v>96</v>
          </cell>
          <cell r="G30">
            <v>22</v>
          </cell>
          <cell r="H30">
            <v>8</v>
          </cell>
          <cell r="I30" t="str">
            <v>NE</v>
          </cell>
          <cell r="J30">
            <v>17.28</v>
          </cell>
          <cell r="K30">
            <v>0</v>
          </cell>
        </row>
        <row r="31">
          <cell r="B31">
            <v>21.120833333333334</v>
          </cell>
          <cell r="C31">
            <v>33.9</v>
          </cell>
          <cell r="D31">
            <v>10.5</v>
          </cell>
          <cell r="E31">
            <v>67.541666666666671</v>
          </cell>
          <cell r="F31">
            <v>97</v>
          </cell>
          <cell r="G31">
            <v>28</v>
          </cell>
          <cell r="H31">
            <v>6.08</v>
          </cell>
          <cell r="I31" t="str">
            <v>NE</v>
          </cell>
          <cell r="J31">
            <v>21.44</v>
          </cell>
          <cell r="K31">
            <v>0</v>
          </cell>
        </row>
        <row r="32">
          <cell r="B32">
            <v>23.437500000000004</v>
          </cell>
          <cell r="C32">
            <v>36.4</v>
          </cell>
          <cell r="D32">
            <v>12.1</v>
          </cell>
          <cell r="E32">
            <v>64.416666666666671</v>
          </cell>
          <cell r="F32">
            <v>97</v>
          </cell>
          <cell r="G32">
            <v>19</v>
          </cell>
          <cell r="H32">
            <v>10.56</v>
          </cell>
          <cell r="I32" t="str">
            <v>NE</v>
          </cell>
          <cell r="J32">
            <v>26.24</v>
          </cell>
          <cell r="K32">
            <v>0</v>
          </cell>
        </row>
        <row r="33">
          <cell r="B33">
            <v>26.187500000000004</v>
          </cell>
          <cell r="C33">
            <v>36.700000000000003</v>
          </cell>
          <cell r="D33">
            <v>16</v>
          </cell>
          <cell r="E33">
            <v>57.125</v>
          </cell>
          <cell r="F33">
            <v>92</v>
          </cell>
          <cell r="G33">
            <v>26</v>
          </cell>
          <cell r="H33">
            <v>11.840000000000002</v>
          </cell>
          <cell r="I33" t="str">
            <v>NE</v>
          </cell>
          <cell r="J33">
            <v>27.84</v>
          </cell>
          <cell r="K33">
            <v>0</v>
          </cell>
        </row>
        <row r="34">
          <cell r="B34">
            <v>26.825000000000006</v>
          </cell>
          <cell r="C34">
            <v>37.200000000000003</v>
          </cell>
          <cell r="D34">
            <v>19.7</v>
          </cell>
          <cell r="E34">
            <v>64</v>
          </cell>
          <cell r="F34">
            <v>90</v>
          </cell>
          <cell r="G34">
            <v>28</v>
          </cell>
          <cell r="H34">
            <v>17.600000000000001</v>
          </cell>
          <cell r="I34" t="str">
            <v>NE</v>
          </cell>
          <cell r="J34">
            <v>37.119999999999997</v>
          </cell>
          <cell r="K34">
            <v>0.2</v>
          </cell>
        </row>
        <row r="35">
          <cell r="I35" t="str">
            <v>NE</v>
          </cell>
        </row>
      </sheetData>
      <sheetData sheetId="2">
        <row r="5">
          <cell r="B5">
            <v>25.800000000000008</v>
          </cell>
        </row>
      </sheetData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19.862499999999997</v>
          </cell>
          <cell r="C5">
            <v>29.1</v>
          </cell>
          <cell r="D5">
            <v>11.8</v>
          </cell>
          <cell r="E5">
            <v>38.291666666666664</v>
          </cell>
          <cell r="F5">
            <v>62</v>
          </cell>
          <cell r="G5">
            <v>23</v>
          </cell>
          <cell r="H5">
            <v>32.4</v>
          </cell>
          <cell r="I5" t="str">
            <v>L</v>
          </cell>
          <cell r="J5">
            <v>50.04</v>
          </cell>
          <cell r="K5">
            <v>0</v>
          </cell>
        </row>
        <row r="6">
          <cell r="B6">
            <v>22.829166666666666</v>
          </cell>
          <cell r="C6">
            <v>31.9</v>
          </cell>
          <cell r="D6">
            <v>16.2</v>
          </cell>
          <cell r="E6">
            <v>29.958333333333332</v>
          </cell>
          <cell r="F6">
            <v>49</v>
          </cell>
          <cell r="G6">
            <v>12</v>
          </cell>
          <cell r="H6">
            <v>40.32</v>
          </cell>
          <cell r="I6" t="str">
            <v>L</v>
          </cell>
          <cell r="J6">
            <v>69.84</v>
          </cell>
          <cell r="K6">
            <v>0</v>
          </cell>
        </row>
        <row r="7">
          <cell r="B7">
            <v>25.029166666666665</v>
          </cell>
          <cell r="C7">
            <v>35.700000000000003</v>
          </cell>
          <cell r="D7">
            <v>16</v>
          </cell>
          <cell r="E7">
            <v>27.416666666666668</v>
          </cell>
          <cell r="F7">
            <v>50</v>
          </cell>
          <cell r="G7">
            <v>12</v>
          </cell>
          <cell r="H7">
            <v>37.080000000000005</v>
          </cell>
          <cell r="I7" t="str">
            <v>L</v>
          </cell>
          <cell r="J7">
            <v>59.4</v>
          </cell>
          <cell r="K7">
            <v>0</v>
          </cell>
        </row>
        <row r="8">
          <cell r="B8">
            <v>28.787499999999998</v>
          </cell>
          <cell r="C8">
            <v>35.9</v>
          </cell>
          <cell r="D8">
            <v>23.1</v>
          </cell>
          <cell r="E8">
            <v>25.833333333333332</v>
          </cell>
          <cell r="F8">
            <v>36</v>
          </cell>
          <cell r="G8">
            <v>19</v>
          </cell>
          <cell r="H8">
            <v>23.759999999999998</v>
          </cell>
          <cell r="I8" t="str">
            <v>L</v>
          </cell>
          <cell r="J8">
            <v>52.2</v>
          </cell>
          <cell r="K8">
            <v>0</v>
          </cell>
        </row>
        <row r="9">
          <cell r="B9">
            <v>28.30416666666666</v>
          </cell>
          <cell r="C9">
            <v>35.299999999999997</v>
          </cell>
          <cell r="D9">
            <v>22.7</v>
          </cell>
          <cell r="E9">
            <v>33.958333333333336</v>
          </cell>
          <cell r="F9">
            <v>49</v>
          </cell>
          <cell r="G9">
            <v>22</v>
          </cell>
          <cell r="H9">
            <v>19.440000000000001</v>
          </cell>
          <cell r="I9" t="str">
            <v>N</v>
          </cell>
          <cell r="J9">
            <v>41.76</v>
          </cell>
          <cell r="K9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B38" sqref="B38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8" bestFit="1" customWidth="1"/>
  </cols>
  <sheetData>
    <row r="1" spans="1:32" ht="20.100000000000001" customHeight="1" thickBot="1" x14ac:dyDescent="0.2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41</v>
      </c>
    </row>
    <row r="4" spans="1:32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</row>
    <row r="5" spans="1:32" s="5" customFormat="1" ht="20.100000000000001" customHeight="1" thickTop="1" x14ac:dyDescent="0.2">
      <c r="A5" s="9" t="s">
        <v>48</v>
      </c>
      <c r="B5" s="42">
        <f>[1]Setembro!$B$5</f>
        <v>20.420833333333338</v>
      </c>
      <c r="C5" s="42">
        <f>[1]Setembro!$B$6</f>
        <v>18.825000000000003</v>
      </c>
      <c r="D5" s="42">
        <f>[1]Setembro!$B$7</f>
        <v>20.479166666666664</v>
      </c>
      <c r="E5" s="42">
        <f>[1]Setembro!$B$8</f>
        <v>26.020833333333332</v>
      </c>
      <c r="F5" s="42">
        <f>[1]Setembro!$B$9</f>
        <v>27.329166666666669</v>
      </c>
      <c r="G5" s="42">
        <f>[2]Setembro!$B$10</f>
        <v>27.69583333333334</v>
      </c>
      <c r="H5" s="42">
        <f>[2]Setembro!$B$11</f>
        <v>28.408333333333335</v>
      </c>
      <c r="I5" s="42">
        <f>[2]Setembro!$B$12</f>
        <v>26.358333333333338</v>
      </c>
      <c r="J5" s="42">
        <f>[2]Setembro!$B$13</f>
        <v>21.204166666666666</v>
      </c>
      <c r="K5" s="42">
        <f>[2]Setembro!$B$14</f>
        <v>21.679166666666671</v>
      </c>
      <c r="L5" s="42">
        <f>[2]Setembro!$B$15</f>
        <v>24.304166666666664</v>
      </c>
      <c r="M5" s="42">
        <f>[2]Setembro!$B$16</f>
        <v>23.649999999999995</v>
      </c>
      <c r="N5" s="42">
        <f>[2]Setembro!$B$17</f>
        <v>23.875000000000004</v>
      </c>
      <c r="O5" s="42">
        <f>[2]Setembro!$B$18</f>
        <v>23.387500000000003</v>
      </c>
      <c r="P5" s="42">
        <f>[2]Setembro!$B$19</f>
        <v>24.395833333333332</v>
      </c>
      <c r="Q5" s="42">
        <f>[2]Setembro!$B$20</f>
        <v>28.070833333333326</v>
      </c>
      <c r="R5" s="42">
        <f>[2]Setembro!$B$21</f>
        <v>28.387499999999999</v>
      </c>
      <c r="S5" s="42">
        <f>[2]Setembro!$B$22</f>
        <v>27.554166666666671</v>
      </c>
      <c r="T5" s="42">
        <f>[2]Setembro!$B$23</f>
        <v>26.25</v>
      </c>
      <c r="U5" s="42">
        <f>[2]Setembro!$B$24</f>
        <v>27.920833333333334</v>
      </c>
      <c r="V5" s="42">
        <f>[2]Setembro!$B$25</f>
        <v>26.608333333333331</v>
      </c>
      <c r="W5" s="42">
        <f>[2]Setembro!$B$26</f>
        <v>27.562499999999996</v>
      </c>
      <c r="X5" s="42">
        <f>[2]Setembro!$B$27</f>
        <v>25.262499999999992</v>
      </c>
      <c r="Y5" s="42">
        <f>[2]Setembro!$B$28</f>
        <v>21.866666666666664</v>
      </c>
      <c r="Z5" s="42">
        <f>[2]Setembro!$B$29</f>
        <v>21.533333333333335</v>
      </c>
      <c r="AA5" s="42">
        <f>[2]Setembro!$B$30</f>
        <v>22.770833333333329</v>
      </c>
      <c r="AB5" s="42">
        <f>[2]Setembro!$B$31</f>
        <v>26.112499999999997</v>
      </c>
      <c r="AC5" s="42">
        <f>[2]Setembro!$B$32</f>
        <v>27.3125</v>
      </c>
      <c r="AD5" s="42">
        <f>[2]Setembro!$B$33</f>
        <v>29.004166666666666</v>
      </c>
      <c r="AE5" s="42">
        <f>[2]Setembro!$B$34</f>
        <v>30.133333333333329</v>
      </c>
      <c r="AF5" s="43">
        <f>AVERAGE(B5:AE5)</f>
        <v>25.146111111111111</v>
      </c>
    </row>
    <row r="6" spans="1:32" ht="17.100000000000001" customHeight="1" x14ac:dyDescent="0.2">
      <c r="A6" s="9" t="s">
        <v>0</v>
      </c>
      <c r="B6" s="3">
        <f>[3]Setembro!$B$5</f>
        <v>15.933333333333332</v>
      </c>
      <c r="C6" s="3">
        <f>[3]Setembro!$B$6</f>
        <v>16.679166666666667</v>
      </c>
      <c r="D6" s="3">
        <f>[3]Setembro!$B$7</f>
        <v>17.262499999999999</v>
      </c>
      <c r="E6" s="3">
        <f>[3]Setembro!$B$8</f>
        <v>22.933333333333337</v>
      </c>
      <c r="F6" s="3">
        <f>[3]Setembro!$B$9</f>
        <v>25.450000000000003</v>
      </c>
      <c r="G6" s="3">
        <f>[4]Setembro!$B$10</f>
        <v>19.829166666666662</v>
      </c>
      <c r="H6" s="3">
        <f>[4]Setembro!$B$11</f>
        <v>21.183333333333337</v>
      </c>
      <c r="I6" s="3">
        <f>[4]Setembro!$B$12</f>
        <v>19.108333333333331</v>
      </c>
      <c r="J6" s="3">
        <f>[4]Setembro!$B$13</f>
        <v>16.675000000000001</v>
      </c>
      <c r="K6" s="3">
        <f>[4]Setembro!$B$14</f>
        <v>16.375000000000004</v>
      </c>
      <c r="L6" s="3">
        <f>[4]Setembro!$B$15</f>
        <v>20.066666666666663</v>
      </c>
      <c r="M6" s="3">
        <f>[4]Setembro!$B$16</f>
        <v>18.887499999999996</v>
      </c>
      <c r="N6" s="3">
        <f>[4]Setembro!$B$17</f>
        <v>20.158333333333335</v>
      </c>
      <c r="O6" s="3">
        <f>[4]Setembro!$B$18</f>
        <v>21.041666666666668</v>
      </c>
      <c r="P6" s="3">
        <f>[4]Setembro!$B$19</f>
        <v>20.683333333333334</v>
      </c>
      <c r="Q6" s="3">
        <f>[4]Setembro!$B$20</f>
        <v>23.375</v>
      </c>
      <c r="R6" s="3">
        <f>[4]Setembro!$B$21</f>
        <v>25.366666666666664</v>
      </c>
      <c r="S6" s="3">
        <f>[4]Setembro!$B$22</f>
        <v>21.637500000000003</v>
      </c>
      <c r="T6" s="3">
        <f>[4]Setembro!$B$23</f>
        <v>23.595833333333335</v>
      </c>
      <c r="U6" s="3">
        <f>[4]Setembro!$B$24</f>
        <v>19.749999999999996</v>
      </c>
      <c r="V6" s="3">
        <f>[4]Setembro!$B$25</f>
        <v>19.212500000000002</v>
      </c>
      <c r="W6" s="3">
        <f>[4]Setembro!$B$26</f>
        <v>20.758333333333336</v>
      </c>
      <c r="X6" s="3">
        <f>[4]Setembro!$B$27</f>
        <v>20.2</v>
      </c>
      <c r="Y6" s="3">
        <f>[4]Setembro!$B$28</f>
        <v>18.883333333333329</v>
      </c>
      <c r="Z6" s="3">
        <f>[4]Setembro!$B$29</f>
        <v>18.333333333333332</v>
      </c>
      <c r="AA6" s="3">
        <f>[4]Setembro!$B$30</f>
        <v>19.166666666666668</v>
      </c>
      <c r="AB6" s="3">
        <f>[4]Setembro!$B$31</f>
        <v>21.383333333333336</v>
      </c>
      <c r="AC6" s="3">
        <f>[4]Setembro!$B$32</f>
        <v>22.916666666666668</v>
      </c>
      <c r="AD6" s="3">
        <f>[4]Setembro!$B$33</f>
        <v>25.733333333333334</v>
      </c>
      <c r="AE6" s="3">
        <f>[4]Setembro!$B$34</f>
        <v>27.104166666666671</v>
      </c>
      <c r="AF6" s="16">
        <f t="shared" ref="AF6:AF29" si="1">AVERAGE(B6:AE6)</f>
        <v>20.656111111111105</v>
      </c>
    </row>
    <row r="7" spans="1:32" ht="17.100000000000001" customHeight="1" x14ac:dyDescent="0.2">
      <c r="A7" s="9" t="s">
        <v>1</v>
      </c>
      <c r="B7" s="3">
        <f>[5]Setembro!$B$5</f>
        <v>21.595833333333335</v>
      </c>
      <c r="C7" s="3">
        <f>[5]Setembro!$B$6</f>
        <v>25.099999999999998</v>
      </c>
      <c r="D7" s="3">
        <f>[5]Setembro!$B$7</f>
        <v>27.966666666666665</v>
      </c>
      <c r="E7" s="3">
        <f>[5]Setembro!$B$8</f>
        <v>30.041666666666668</v>
      </c>
      <c r="F7" s="3">
        <f>[5]Setembro!$B$9</f>
        <v>27.941666666666666</v>
      </c>
      <c r="G7" s="3">
        <f>[6]Setembro!$B$10</f>
        <v>27.691666666666666</v>
      </c>
      <c r="H7" s="3">
        <f>[6]Setembro!$B$11</f>
        <v>27.220833333333331</v>
      </c>
      <c r="I7" s="3">
        <f>[6]Setembro!$B$12</f>
        <v>25.787499999999994</v>
      </c>
      <c r="J7" s="3">
        <f>[6]Setembro!$B$13</f>
        <v>17.354166666666664</v>
      </c>
      <c r="K7" s="3">
        <f>[6]Setembro!$B$14</f>
        <v>19.395833333333332</v>
      </c>
      <c r="L7" s="3">
        <f>[6]Setembro!$B$15</f>
        <v>24</v>
      </c>
      <c r="M7" s="3">
        <f>[6]Setembro!$B$16</f>
        <v>23.416666666666668</v>
      </c>
      <c r="N7" s="3">
        <f>[6]Setembro!$B$17</f>
        <v>25.262500000000003</v>
      </c>
      <c r="O7" s="3">
        <f>[6]Setembro!$B$18</f>
        <v>27.525000000000002</v>
      </c>
      <c r="P7" s="3">
        <f>[6]Setembro!$B$19</f>
        <v>26.520833333333339</v>
      </c>
      <c r="Q7" s="3">
        <f>[6]Setembro!$B$20</f>
        <v>28.637499999999999</v>
      </c>
      <c r="R7" s="3">
        <f>[6]Setembro!$B$21</f>
        <v>30.604166666666668</v>
      </c>
      <c r="S7" s="3">
        <f>[6]Setembro!$B$22</f>
        <v>25.437499999999996</v>
      </c>
      <c r="T7" s="3">
        <f>[6]Setembro!$B$23</f>
        <v>27.137499999999999</v>
      </c>
      <c r="U7" s="3">
        <f>[6]Setembro!$B$24</f>
        <v>26.037499999999998</v>
      </c>
      <c r="V7" s="3">
        <f>[6]Setembro!$B$25</f>
        <v>24.154166666666665</v>
      </c>
      <c r="W7" s="3">
        <f>[6]Setembro!$B$26</f>
        <v>27.291666666666671</v>
      </c>
      <c r="X7" s="3">
        <f>[6]Setembro!$B$27</f>
        <v>22.733333333333331</v>
      </c>
      <c r="Y7" s="3">
        <f>[6]Setembro!$B$28</f>
        <v>22.829166666666669</v>
      </c>
      <c r="Z7" s="3">
        <f>[6]Setembro!$B$29</f>
        <v>22.774999999999995</v>
      </c>
      <c r="AA7" s="3">
        <f>[6]Setembro!$B$30</f>
        <v>25.716666666666658</v>
      </c>
      <c r="AB7" s="3">
        <f>[6]Setembro!$B$31</f>
        <v>26.837500000000006</v>
      </c>
      <c r="AC7" s="3">
        <f>[6]Setembro!$B$32</f>
        <v>27.929166666666664</v>
      </c>
      <c r="AD7" s="3">
        <f>[6]Setembro!$B$33</f>
        <v>27.966666666666665</v>
      </c>
      <c r="AE7" s="3">
        <f>[6]Setembro!$B$34</f>
        <v>29.458333333333332</v>
      </c>
      <c r="AF7" s="16">
        <f t="shared" si="1"/>
        <v>25.745555555555555</v>
      </c>
    </row>
    <row r="8" spans="1:32" ht="17.100000000000001" customHeight="1" x14ac:dyDescent="0.2">
      <c r="A8" s="9" t="s">
        <v>51</v>
      </c>
      <c r="B8" s="3">
        <f>[7]Setembro!$B$5</f>
        <v>17.604166666666668</v>
      </c>
      <c r="C8" s="3">
        <f>[7]Setembro!$B$6</f>
        <v>21.066666666666663</v>
      </c>
      <c r="D8" s="3">
        <f>[7]Setembro!$B$7</f>
        <v>24.308333333333337</v>
      </c>
      <c r="E8" s="3">
        <f>[7]Setembro!$B$8</f>
        <v>27.791666666666668</v>
      </c>
      <c r="F8" s="3">
        <f>[7]Setembro!$B$9</f>
        <v>27.533333333333335</v>
      </c>
      <c r="G8" s="3">
        <f>[8]Setembro!$B$10</f>
        <v>20.437499999999996</v>
      </c>
      <c r="H8" s="3">
        <f>[8]Setembro!$B$11</f>
        <v>22.687499999999996</v>
      </c>
      <c r="I8" s="3">
        <f>[8]Setembro!$B$12</f>
        <v>20.104166666666664</v>
      </c>
      <c r="J8" s="3">
        <f>[8]Setembro!$B$13</f>
        <v>17.391666666666669</v>
      </c>
      <c r="K8" s="3">
        <f>[8]Setembro!$B$14</f>
        <v>17.970833333333331</v>
      </c>
      <c r="L8" s="3">
        <f>[8]Setembro!$B$15</f>
        <v>21.187499999999996</v>
      </c>
      <c r="M8" s="3">
        <f>[8]Setembro!$B$16</f>
        <v>18.608333333333334</v>
      </c>
      <c r="N8" s="3">
        <f>[8]Setembro!$B$17</f>
        <v>20.295833333333334</v>
      </c>
      <c r="O8" s="3">
        <f>[8]Setembro!$B$18</f>
        <v>22.025000000000002</v>
      </c>
      <c r="P8" s="3">
        <f>[8]Setembro!$B$19</f>
        <v>25.154166666666669</v>
      </c>
      <c r="Q8" s="3">
        <f>[8]Setembro!$B$20</f>
        <v>26.820833333333336</v>
      </c>
      <c r="R8" s="3">
        <f>[8]Setembro!$B$21</f>
        <v>27.254166666666666</v>
      </c>
      <c r="S8" s="3">
        <f>[8]Setembro!$B$22</f>
        <v>22.875000000000004</v>
      </c>
      <c r="T8" s="3">
        <f>[8]Setembro!$B$23</f>
        <v>24.358333333333334</v>
      </c>
      <c r="U8" s="3">
        <f>[8]Setembro!$B$24</f>
        <v>19.812500000000004</v>
      </c>
      <c r="V8" s="3">
        <f>[8]Setembro!$B$25</f>
        <v>20.874999999999996</v>
      </c>
      <c r="W8" s="3">
        <f>[8]Setembro!$B$26</f>
        <v>22.374999999999996</v>
      </c>
      <c r="X8" s="3">
        <f>[8]Setembro!$B$27</f>
        <v>22.004166666666663</v>
      </c>
      <c r="Y8" s="3">
        <f>[8]Setembro!$B$28</f>
        <v>20.783333333333331</v>
      </c>
      <c r="Z8" s="3">
        <f>[8]Setembro!$B$29</f>
        <v>19.895833333333332</v>
      </c>
      <c r="AA8" s="3">
        <f>[8]Setembro!$B$30</f>
        <v>21.712500000000006</v>
      </c>
      <c r="AB8" s="3">
        <f>[8]Setembro!$B$31</f>
        <v>21.120833333333334</v>
      </c>
      <c r="AC8" s="3">
        <f>[8]Setembro!$B$32</f>
        <v>23.437500000000004</v>
      </c>
      <c r="AD8" s="3">
        <f>[8]Setembro!$B$33</f>
        <v>26.187500000000004</v>
      </c>
      <c r="AE8" s="3">
        <f>[8]Setembro!$B$34</f>
        <v>26.825000000000006</v>
      </c>
      <c r="AF8" s="16">
        <f t="shared" si="1"/>
        <v>22.350138888888885</v>
      </c>
    </row>
    <row r="9" spans="1:32" ht="17.100000000000001" customHeight="1" x14ac:dyDescent="0.2">
      <c r="A9" s="9" t="s">
        <v>2</v>
      </c>
      <c r="B9" s="3">
        <f>[9]Setembro!$B$5</f>
        <v>19.862499999999997</v>
      </c>
      <c r="C9" s="3">
        <f>[9]Setembro!$B$6</f>
        <v>22.829166666666666</v>
      </c>
      <c r="D9" s="3">
        <f>[9]Setembro!$B$7</f>
        <v>25.029166666666665</v>
      </c>
      <c r="E9" s="3">
        <f>[9]Setembro!$B$8</f>
        <v>28.787499999999998</v>
      </c>
      <c r="F9" s="3">
        <f>[9]Setembro!$B$9</f>
        <v>28.30416666666666</v>
      </c>
      <c r="G9" s="3">
        <f>[10]Setembro!$B$10</f>
        <v>26.724999999999998</v>
      </c>
      <c r="H9" s="3">
        <f>[10]Setembro!$B$11</f>
        <v>26.616666666666664</v>
      </c>
      <c r="I9" s="3">
        <f>[10]Setembro!$B$12</f>
        <v>27.804166666666671</v>
      </c>
      <c r="J9" s="3">
        <f>[10]Setembro!$B$13</f>
        <v>17.312500000000004</v>
      </c>
      <c r="K9" s="3">
        <f>[10]Setembro!$B$14</f>
        <v>18.999999999999996</v>
      </c>
      <c r="L9" s="3">
        <f>[10]Setembro!$B$15</f>
        <v>22.304166666666671</v>
      </c>
      <c r="M9" s="3">
        <f>[10]Setembro!$B$16</f>
        <v>23.379166666666663</v>
      </c>
      <c r="N9" s="3">
        <f>[10]Setembro!$B$17</f>
        <v>25.349999999999998</v>
      </c>
      <c r="O9" s="3">
        <f>[10]Setembro!$B$18</f>
        <v>26.212500000000002</v>
      </c>
      <c r="P9" s="3">
        <f>[10]Setembro!$B$19</f>
        <v>25.870833333333334</v>
      </c>
      <c r="Q9" s="3">
        <f>[10]Setembro!$B$20</f>
        <v>26.895833333333332</v>
      </c>
      <c r="R9" s="3">
        <f>[10]Setembro!$B$21</f>
        <v>28.091666666666665</v>
      </c>
      <c r="S9" s="3">
        <f>[10]Setembro!$B$22</f>
        <v>24.904166666666669</v>
      </c>
      <c r="T9" s="3">
        <f>[10]Setembro!$B$23</f>
        <v>27.175000000000001</v>
      </c>
      <c r="U9" s="3">
        <f>[10]Setembro!$B$24</f>
        <v>25.258333333333336</v>
      </c>
      <c r="V9" s="3">
        <f>[10]Setembro!$B$25</f>
        <v>23.179166666666664</v>
      </c>
      <c r="W9" s="3">
        <f>[10]Setembro!$B$26</f>
        <v>27.454166666666662</v>
      </c>
      <c r="X9" s="3">
        <f>[10]Setembro!$B$27</f>
        <v>22.545833333333331</v>
      </c>
      <c r="Y9" s="3">
        <f>[10]Setembro!$B$28</f>
        <v>20.170833333333334</v>
      </c>
      <c r="Z9" s="3">
        <f>[10]Setembro!$B$29</f>
        <v>21.433333333333334</v>
      </c>
      <c r="AA9" s="3">
        <f>[10]Setembro!$B$30</f>
        <v>23.983333333333331</v>
      </c>
      <c r="AB9" s="3">
        <f>[10]Setembro!$B$31</f>
        <v>25.95</v>
      </c>
      <c r="AC9" s="3">
        <f>[10]Setembro!$B$32</f>
        <v>28.408333333333331</v>
      </c>
      <c r="AD9" s="3">
        <f>[10]Setembro!$B$33</f>
        <v>28.599999999999998</v>
      </c>
      <c r="AE9" s="3">
        <f>[10]Setembro!$B$34</f>
        <v>27.204166666666666</v>
      </c>
      <c r="AF9" s="16">
        <f t="shared" si="1"/>
        <v>24.88805555555555</v>
      </c>
    </row>
    <row r="10" spans="1:32" ht="17.100000000000001" customHeight="1" x14ac:dyDescent="0.2">
      <c r="A10" s="9" t="s">
        <v>3</v>
      </c>
      <c r="B10" s="3">
        <f>[11]Setembro!$B$5</f>
        <v>21.758333333333336</v>
      </c>
      <c r="C10" s="3">
        <f>[11]Setembro!$B$6</f>
        <v>21.074999999999999</v>
      </c>
      <c r="D10" s="3">
        <f>[11]Setembro!$B$7</f>
        <v>23.137499999999999</v>
      </c>
      <c r="E10" s="3">
        <f>[11]Setembro!$B$8</f>
        <v>25.933333333333334</v>
      </c>
      <c r="F10" s="3">
        <f>[11]Setembro!$B$9</f>
        <v>25.975000000000005</v>
      </c>
      <c r="G10" s="3">
        <f>[12]Setembro!$B$10</f>
        <v>26.45</v>
      </c>
      <c r="H10" s="3">
        <f>[12]Setembro!$B$11</f>
        <v>26.908333333333331</v>
      </c>
      <c r="I10" s="3">
        <f>[12]Setembro!$B$12</f>
        <v>26.683333333333337</v>
      </c>
      <c r="J10" s="3">
        <f>[12]Setembro!$B$13</f>
        <v>23.833333333333332</v>
      </c>
      <c r="K10" s="3">
        <f>[12]Setembro!$B$14</f>
        <v>24.137499999999999</v>
      </c>
      <c r="L10" s="3">
        <f>[12]Setembro!$B$15</f>
        <v>26.066666666666663</v>
      </c>
      <c r="M10" s="3">
        <f>[12]Setembro!$B$16</f>
        <v>25.733333333333334</v>
      </c>
      <c r="N10" s="3">
        <f>[12]Setembro!$B$17</f>
        <v>26.945833333333329</v>
      </c>
      <c r="O10" s="3">
        <f>[12]Setembro!$B$18</f>
        <v>26.8</v>
      </c>
      <c r="P10" s="3">
        <f>[12]Setembro!$B$19</f>
        <v>25.216666666666672</v>
      </c>
      <c r="Q10" s="3">
        <f>[12]Setembro!$B$20</f>
        <v>24.641666666666669</v>
      </c>
      <c r="R10" s="3">
        <f>[12]Setembro!$B$21</f>
        <v>25.337500000000002</v>
      </c>
      <c r="S10" s="3">
        <f>[12]Setembro!$B$22</f>
        <v>25.787499999999998</v>
      </c>
      <c r="T10" s="3">
        <f>[12]Setembro!$B$23</f>
        <v>25.308333333333334</v>
      </c>
      <c r="U10" s="3">
        <f>[12]Setembro!$B$24</f>
        <v>25.833333333333332</v>
      </c>
      <c r="V10" s="3">
        <f>[12]Setembro!$B$25</f>
        <v>27.262499999999999</v>
      </c>
      <c r="W10" s="3">
        <f>[12]Setembro!$B$26</f>
        <v>28.287500000000005</v>
      </c>
      <c r="X10" s="3">
        <f>[12]Setembro!$B$27</f>
        <v>27.437500000000004</v>
      </c>
      <c r="Y10" s="3">
        <f>[12]Setembro!$B$28</f>
        <v>22.895454545454541</v>
      </c>
      <c r="Z10" s="3">
        <f>[12]Setembro!$B$29</f>
        <v>23.9375</v>
      </c>
      <c r="AA10" s="3">
        <f>[12]Setembro!$B$30</f>
        <v>25.629166666666666</v>
      </c>
      <c r="AB10" s="3">
        <f>[12]Setembro!$B$31</f>
        <v>27.612500000000008</v>
      </c>
      <c r="AC10" s="3">
        <f>[12]Setembro!$B$32</f>
        <v>28.475000000000005</v>
      </c>
      <c r="AD10" s="3">
        <f>[12]Setembro!$B$33</f>
        <v>28.475000000000005</v>
      </c>
      <c r="AE10" s="3">
        <f>[12]Setembro!$B$34</f>
        <v>28.75</v>
      </c>
      <c r="AF10" s="16">
        <f t="shared" si="1"/>
        <v>25.744154040404045</v>
      </c>
    </row>
    <row r="11" spans="1:32" ht="17.100000000000001" customHeight="1" x14ac:dyDescent="0.2">
      <c r="A11" s="9" t="s">
        <v>4</v>
      </c>
      <c r="B11" s="3">
        <f>[13]Setembro!$B$5</f>
        <v>19.979166666666664</v>
      </c>
      <c r="C11" s="3">
        <f>[13]Setembro!$B$6</f>
        <v>20.458333333333336</v>
      </c>
      <c r="D11" s="3">
        <f>[13]Setembro!$B$7</f>
        <v>23.716666666666665</v>
      </c>
      <c r="E11" s="3">
        <f>[13]Setembro!$B$8</f>
        <v>25.724999999999998</v>
      </c>
      <c r="F11" s="3">
        <f>[13]Setembro!$B$9</f>
        <v>26.941666666666663</v>
      </c>
      <c r="G11" s="3">
        <f>[14]Setembro!$B$10</f>
        <v>27.724999999999998</v>
      </c>
      <c r="H11" s="3">
        <f>[14]Setembro!$B$11</f>
        <v>27.241666666666664</v>
      </c>
      <c r="I11" s="3">
        <f>[14]Setembro!$B$12</f>
        <v>27.016666666666669</v>
      </c>
      <c r="J11" s="3">
        <f>[14]Setembro!$B$13</f>
        <v>20.670833333333331</v>
      </c>
      <c r="K11" s="3">
        <f>[14]Setembro!$B$14</f>
        <v>21.895833333333329</v>
      </c>
      <c r="L11" s="3">
        <f>[14]Setembro!$B$15</f>
        <v>23.099999999999998</v>
      </c>
      <c r="M11" s="3">
        <f>[14]Setembro!$B$16</f>
        <v>23.570833333333329</v>
      </c>
      <c r="N11" s="3">
        <f>[14]Setembro!$B$17</f>
        <v>25.487500000000008</v>
      </c>
      <c r="O11" s="3">
        <f>[14]Setembro!$B$18</f>
        <v>25.641666666666666</v>
      </c>
      <c r="P11" s="3">
        <f>[14]Setembro!$B$19</f>
        <v>24.029166666666665</v>
      </c>
      <c r="Q11" s="3">
        <f>[14]Setembro!$B$20</f>
        <v>22.675000000000001</v>
      </c>
      <c r="R11" s="3">
        <f>[14]Setembro!$B$21</f>
        <v>24.395833333333332</v>
      </c>
      <c r="S11" s="3">
        <f>[14]Setembro!$B$22</f>
        <v>25.458333333333329</v>
      </c>
      <c r="T11" s="3">
        <f>[14]Setembro!$B$23</f>
        <v>25.037499999999998</v>
      </c>
      <c r="U11" s="3">
        <f>[14]Setembro!$B$24</f>
        <v>25.700000000000003</v>
      </c>
      <c r="V11" s="3">
        <f>[14]Setembro!$B$25</f>
        <v>26.320833333333336</v>
      </c>
      <c r="W11" s="3">
        <f>[14]Setembro!$B$26</f>
        <v>26.658333333333335</v>
      </c>
      <c r="X11" s="3">
        <f>[14]Setembro!$B$27</f>
        <v>26.012500000000003</v>
      </c>
      <c r="Y11" s="3">
        <f>[14]Setembro!$B$28</f>
        <v>19.912500000000001</v>
      </c>
      <c r="Z11" s="3">
        <f>[14]Setembro!$B$29</f>
        <v>21.816666666666666</v>
      </c>
      <c r="AA11" s="3">
        <f>[14]Setembro!$B$30</f>
        <v>24.329166666666666</v>
      </c>
      <c r="AB11" s="3">
        <f>[14]Setembro!$B$31</f>
        <v>26.045833333333331</v>
      </c>
      <c r="AC11" s="3">
        <f>[14]Setembro!$B$32</f>
        <v>27.787499999999994</v>
      </c>
      <c r="AD11" s="3">
        <f>[14]Setembro!$B$33</f>
        <v>28.137500000000006</v>
      </c>
      <c r="AE11" s="3">
        <f>[14]Setembro!$B$34</f>
        <v>28.4375</v>
      </c>
      <c r="AF11" s="16">
        <f t="shared" si="1"/>
        <v>24.73083333333334</v>
      </c>
    </row>
    <row r="12" spans="1:32" ht="17.100000000000001" customHeight="1" x14ac:dyDescent="0.2">
      <c r="A12" s="9" t="s">
        <v>5</v>
      </c>
      <c r="B12" s="3">
        <f>[15]Setembro!$B$5</f>
        <v>24.154166666666669</v>
      </c>
      <c r="C12" s="3">
        <f>[15]Setembro!$B$6</f>
        <v>25.616666666666671</v>
      </c>
      <c r="D12" s="3">
        <f>[15]Setembro!$B$7</f>
        <v>28.041666666666668</v>
      </c>
      <c r="E12" s="3">
        <f>[15]Setembro!$B$8</f>
        <v>30.108333333333334</v>
      </c>
      <c r="F12" s="3">
        <f>[15]Setembro!$B$9</f>
        <v>29.95</v>
      </c>
      <c r="G12" s="3">
        <f>[16]Setembro!$B$10</f>
        <v>26.912499999999998</v>
      </c>
      <c r="H12" s="3">
        <f>[16]Setembro!$B$11</f>
        <v>26.120833333333337</v>
      </c>
      <c r="I12" s="3">
        <f>[16]Setembro!$B$12</f>
        <v>28.458333333333332</v>
      </c>
      <c r="J12" s="3">
        <f>[16]Setembro!$B$13</f>
        <v>18.079166666666662</v>
      </c>
      <c r="K12" s="3">
        <f>[16]Setembro!$B$14</f>
        <v>19.329166666666666</v>
      </c>
      <c r="L12" s="3">
        <f>[16]Setembro!$B$15</f>
        <v>25.230381944444446</v>
      </c>
      <c r="M12" s="3">
        <f>[16]Setembro!$B$16</f>
        <v>26.504166666666666</v>
      </c>
      <c r="N12" s="3">
        <f>[16]Setembro!$B$17</f>
        <v>27.129166666666666</v>
      </c>
      <c r="O12" s="3">
        <f>[16]Setembro!$B$18</f>
        <v>29.912499999999998</v>
      </c>
      <c r="P12" s="3">
        <f>[16]Setembro!$B$19</f>
        <v>28.829166666666666</v>
      </c>
      <c r="Q12" s="3">
        <f>[16]Setembro!$B$20</f>
        <v>29.316666666666659</v>
      </c>
      <c r="R12" s="3">
        <f>[16]Setembro!$B$21</f>
        <v>30.400000000000002</v>
      </c>
      <c r="S12" s="3">
        <f>[16]Setembro!$B$22</f>
        <v>23.762500000000003</v>
      </c>
      <c r="T12" s="3">
        <f>[16]Setembro!$B$23</f>
        <v>22.472000000000001</v>
      </c>
      <c r="U12" s="3">
        <f>[16]Setembro!$B$24</f>
        <v>24.004347826086956</v>
      </c>
      <c r="V12" s="3">
        <f>[16]Setembro!$B$25</f>
        <v>25.833333333333339</v>
      </c>
      <c r="W12" s="3">
        <f>[16]Setembro!$B$26</f>
        <v>27.745833333333334</v>
      </c>
      <c r="X12" s="3">
        <f>[16]Setembro!$B$27</f>
        <v>27.329166666666666</v>
      </c>
      <c r="Y12" s="3">
        <f>[16]Setembro!$B$28</f>
        <v>23.983333333333334</v>
      </c>
      <c r="Z12" s="3">
        <f>[16]Setembro!$B$29</f>
        <v>25.233333333333334</v>
      </c>
      <c r="AA12" s="3">
        <f>[16]Setembro!$B$30</f>
        <v>28.337500000000002</v>
      </c>
      <c r="AB12" s="3">
        <f>[16]Setembro!$B$31</f>
        <v>29.987499999999986</v>
      </c>
      <c r="AC12" s="3">
        <f>[16]Setembro!$B$32</f>
        <v>29.379166666666666</v>
      </c>
      <c r="AD12" s="3">
        <f>[16]Setembro!$B$33</f>
        <v>31.325000000000003</v>
      </c>
      <c r="AE12" s="3">
        <f>[16]Setembro!$B$34</f>
        <v>30.945833333333336</v>
      </c>
      <c r="AF12" s="16">
        <f t="shared" si="1"/>
        <v>26.814390992351044</v>
      </c>
    </row>
    <row r="13" spans="1:32" ht="17.100000000000001" customHeight="1" x14ac:dyDescent="0.2">
      <c r="A13" s="9" t="s">
        <v>6</v>
      </c>
      <c r="B13" s="3">
        <f>[17]Setembro!$B$5</f>
        <v>24.75</v>
      </c>
      <c r="C13" s="3">
        <f>[17]Setembro!$B$6</f>
        <v>24.537499999999998</v>
      </c>
      <c r="D13" s="3">
        <f>[17]Setembro!$B$7</f>
        <v>26.308333333333337</v>
      </c>
      <c r="E13" s="3">
        <f>[17]Setembro!$B$8</f>
        <v>27.695833333333329</v>
      </c>
      <c r="F13" s="3">
        <f>[17]Setembro!$B$9</f>
        <v>27.345833333333331</v>
      </c>
      <c r="G13" s="3">
        <f>[18]Setembro!$B$10</f>
        <v>28.045833333333331</v>
      </c>
      <c r="H13" s="3">
        <f>[18]Setembro!$B$11</f>
        <v>28.941666666666663</v>
      </c>
      <c r="I13" s="3">
        <f>[18]Setembro!$B$12</f>
        <v>26.666666666666671</v>
      </c>
      <c r="J13" s="3">
        <f>[18]Setembro!$B$13</f>
        <v>22.683333333333334</v>
      </c>
      <c r="K13" s="3">
        <f>[18]Setembro!$B$14</f>
        <v>22.983333333333334</v>
      </c>
      <c r="L13" s="3">
        <f>[18]Setembro!$B$15</f>
        <v>26.983333333333331</v>
      </c>
      <c r="M13" s="3">
        <f>[18]Setembro!$B$16</f>
        <v>27.874999999999996</v>
      </c>
      <c r="N13" s="3">
        <f>[18]Setembro!$B$17</f>
        <v>27.858333333333334</v>
      </c>
      <c r="O13" s="3">
        <f>[18]Setembro!$B$18</f>
        <v>27.966666666666669</v>
      </c>
      <c r="P13" s="3">
        <f>[18]Setembro!$B$19</f>
        <v>27.745833333333337</v>
      </c>
      <c r="Q13" s="3">
        <f>[18]Setembro!$B$20</f>
        <v>28.079166666666669</v>
      </c>
      <c r="R13" s="3">
        <f>[18]Setembro!$B$21</f>
        <v>29.362499999999997</v>
      </c>
      <c r="S13" s="3">
        <f>[18]Setembro!$B$22</f>
        <v>29.208333333333332</v>
      </c>
      <c r="T13" s="3">
        <f>[18]Setembro!$B$23</f>
        <v>29.150000000000002</v>
      </c>
      <c r="U13" s="3">
        <f>[18]Setembro!$B$24</f>
        <v>29.291666666666661</v>
      </c>
      <c r="V13" s="3">
        <f>[18]Setembro!$B$25</f>
        <v>28.016666666666666</v>
      </c>
      <c r="W13" s="3">
        <f>[18]Setembro!$B$26</f>
        <v>29.100000000000005</v>
      </c>
      <c r="X13" s="3">
        <f>[18]Setembro!$B$27</f>
        <v>26.67916666666666</v>
      </c>
      <c r="Y13" s="3">
        <f>[18]Setembro!$B$28</f>
        <v>23.866666666666671</v>
      </c>
      <c r="Z13" s="3">
        <f>[18]Setembro!$B$29</f>
        <v>26.083333333333332</v>
      </c>
      <c r="AA13" s="3">
        <f>[18]Setembro!$B$30</f>
        <v>28.275000000000006</v>
      </c>
      <c r="AB13" s="3">
        <f>[18]Setembro!$B$31</f>
        <v>28.933333333333334</v>
      </c>
      <c r="AC13" s="3">
        <f>[18]Setembro!$B$32</f>
        <v>30.154166666666665</v>
      </c>
      <c r="AD13" s="3">
        <f>[18]Setembro!$B$33</f>
        <v>29.158333333333342</v>
      </c>
      <c r="AE13" s="3">
        <f>[18]Setembro!$B$34</f>
        <v>28.587500000000006</v>
      </c>
      <c r="AF13" s="16">
        <f t="shared" si="1"/>
        <v>27.411111111111108</v>
      </c>
    </row>
    <row r="14" spans="1:32" ht="17.100000000000001" customHeight="1" x14ac:dyDescent="0.2">
      <c r="A14" s="9" t="s">
        <v>7</v>
      </c>
      <c r="B14" s="3">
        <f>[19]Setembro!$B$5</f>
        <v>16.225000000000001</v>
      </c>
      <c r="C14" s="3">
        <f>[19]Setembro!$B$6</f>
        <v>19.420833333333334</v>
      </c>
      <c r="D14" s="3">
        <f>[19]Setembro!$B$7</f>
        <v>19.591666666666665</v>
      </c>
      <c r="E14" s="3">
        <f>[19]Setembro!$B$8</f>
        <v>26.200000000000003</v>
      </c>
      <c r="F14" s="3">
        <f>[19]Setembro!$B$9</f>
        <v>26.783333333333335</v>
      </c>
      <c r="G14" s="3">
        <f>[20]Setembro!$B$10</f>
        <v>23.575000000000003</v>
      </c>
      <c r="H14" s="3">
        <f>[20]Setembro!$B$11</f>
        <v>23.658333333333331</v>
      </c>
      <c r="I14" s="3">
        <f>[20]Setembro!$B$12</f>
        <v>23.691666666666674</v>
      </c>
      <c r="J14" s="3">
        <f>[20]Setembro!$B$13</f>
        <v>16.366666666666667</v>
      </c>
      <c r="K14" s="3">
        <f>[20]Setembro!$B$14</f>
        <v>16.391666666666662</v>
      </c>
      <c r="L14" s="3">
        <f>[20]Setembro!$B$15</f>
        <v>20.995833333333334</v>
      </c>
      <c r="M14" s="3">
        <f>[20]Setembro!$B$16</f>
        <v>20.587499999999995</v>
      </c>
      <c r="N14" s="3">
        <f>[20]Setembro!$B$17</f>
        <v>24.179166666666664</v>
      </c>
      <c r="O14" s="3">
        <f>[20]Setembro!$B$18</f>
        <v>23.541666666666668</v>
      </c>
      <c r="P14" s="3">
        <f>[20]Setembro!$B$19</f>
        <v>21.945833333333336</v>
      </c>
      <c r="Q14" s="3">
        <f>[20]Setembro!$B$20</f>
        <v>25.424999999999997</v>
      </c>
      <c r="R14" s="3">
        <f>[20]Setembro!$B$21</f>
        <v>26.295833333333331</v>
      </c>
      <c r="S14" s="3">
        <f>[20]Setembro!$B$22</f>
        <v>22.437500000000004</v>
      </c>
      <c r="T14" s="3">
        <f>[20]Setembro!$B$23</f>
        <v>24.495833333333334</v>
      </c>
      <c r="U14" s="3">
        <f>[20]Setembro!$B$24</f>
        <v>22.383333333333329</v>
      </c>
      <c r="V14" s="3">
        <f>[20]Setembro!$B$25</f>
        <v>20.679166666666667</v>
      </c>
      <c r="W14" s="3">
        <f>[20]Setembro!$B$26</f>
        <v>24.154166666666665</v>
      </c>
      <c r="X14" s="3">
        <f>[20]Setembro!$B$27</f>
        <v>21.541666666666671</v>
      </c>
      <c r="Y14" s="3">
        <f>[20]Setembro!$B$28</f>
        <v>19.175000000000001</v>
      </c>
      <c r="Z14" s="3">
        <f>[20]Setembro!$B$29</f>
        <v>20.308333333333334</v>
      </c>
      <c r="AA14" s="3">
        <f>[20]Setembro!$B$30</f>
        <v>21.116666666666664</v>
      </c>
      <c r="AB14" s="3">
        <f>[20]Setembro!$B$31</f>
        <v>23.5</v>
      </c>
      <c r="AC14" s="3">
        <f>[20]Setembro!$B$32</f>
        <v>26.695833333333336</v>
      </c>
      <c r="AD14" s="3">
        <f>[20]Setembro!$B$33</f>
        <v>28.079166666666666</v>
      </c>
      <c r="AE14" s="3">
        <f>[20]Setembro!$B$34</f>
        <v>28.995833333333337</v>
      </c>
      <c r="AF14" s="16">
        <f t="shared" si="1"/>
        <v>22.614583333333332</v>
      </c>
    </row>
    <row r="15" spans="1:32" ht="17.100000000000001" customHeight="1" x14ac:dyDescent="0.2">
      <c r="A15" s="9" t="s">
        <v>8</v>
      </c>
      <c r="B15" s="3">
        <f>[21]Setembro!$B$5</f>
        <v>15.341666666666667</v>
      </c>
      <c r="C15" s="3">
        <f>[21]Setembro!$B$6</f>
        <v>16.75</v>
      </c>
      <c r="D15" s="3">
        <f>[21]Setembro!$B$7</f>
        <v>18.341666666666665</v>
      </c>
      <c r="E15" s="3">
        <f>[21]Setembro!$B$8</f>
        <v>24.099999999999998</v>
      </c>
      <c r="F15" s="3">
        <f>[21]Setembro!$B$9</f>
        <v>24.899999999999995</v>
      </c>
      <c r="G15" s="3">
        <f>[22]Setembro!$B$10</f>
        <v>20.820833333333333</v>
      </c>
      <c r="H15" s="3">
        <f>[22]Setembro!$B$11</f>
        <v>21.883333333333336</v>
      </c>
      <c r="I15" s="3">
        <f>[22]Setembro!$B$12</f>
        <v>19.924999999999997</v>
      </c>
      <c r="J15" s="3">
        <f>[22]Setembro!$B$13</f>
        <v>17.395833333333329</v>
      </c>
      <c r="K15" s="3">
        <f>[22]Setembro!$B$14</f>
        <v>16.266666666666666</v>
      </c>
      <c r="L15" s="3">
        <f>[22]Setembro!$B$15</f>
        <v>20.183333333333334</v>
      </c>
      <c r="M15" s="3">
        <f>[22]Setembro!$B$16</f>
        <v>20.100000000000005</v>
      </c>
      <c r="N15" s="3">
        <f>[22]Setembro!$B$17</f>
        <v>22.100000000000005</v>
      </c>
      <c r="O15" s="3">
        <f>[22]Setembro!$B$18</f>
        <v>21.220833333333331</v>
      </c>
      <c r="P15" s="3">
        <f>[22]Setembro!$B$19</f>
        <v>20.983333333333331</v>
      </c>
      <c r="Q15" s="3">
        <f>[22]Setembro!$B$20</f>
        <v>23.329166666666666</v>
      </c>
      <c r="R15" s="3">
        <f>[22]Setembro!$B$21</f>
        <v>24.441666666666663</v>
      </c>
      <c r="S15" s="3">
        <f>[22]Setembro!$B$22</f>
        <v>21.75</v>
      </c>
      <c r="T15" s="3">
        <f>[22]Setembro!$B$23</f>
        <v>23.070833333333336</v>
      </c>
      <c r="U15" s="3">
        <f>[22]Setembro!$B$24</f>
        <v>21.770833333333329</v>
      </c>
      <c r="V15" s="3">
        <f>[22]Setembro!$B$25</f>
        <v>19.966666666666669</v>
      </c>
      <c r="W15" s="3">
        <f>[22]Setembro!$B$26</f>
        <v>20.983333333333334</v>
      </c>
      <c r="X15" s="3">
        <f>[22]Setembro!$B$27</f>
        <v>20.579166666666669</v>
      </c>
      <c r="Y15" s="3">
        <f>[22]Setembro!$B$28</f>
        <v>19.129166666666666</v>
      </c>
      <c r="Z15" s="3">
        <f>[22]Setembro!$B$29</f>
        <v>19.737500000000001</v>
      </c>
      <c r="AA15" s="3">
        <f>[22]Setembro!$B$30</f>
        <v>20.087500000000002</v>
      </c>
      <c r="AB15" s="3">
        <f>[22]Setembro!$B$31</f>
        <v>22.395833333333332</v>
      </c>
      <c r="AC15" s="3">
        <f>[22]Setembro!$B$32</f>
        <v>23.8125</v>
      </c>
      <c r="AD15" s="3">
        <f>[22]Setembro!$B$33</f>
        <v>25.545833333333334</v>
      </c>
      <c r="AE15" s="3">
        <f>[22]Setembro!$B$34</f>
        <v>27.691666666666674</v>
      </c>
      <c r="AF15" s="16">
        <f t="shared" si="1"/>
        <v>21.153472222222224</v>
      </c>
    </row>
    <row r="16" spans="1:32" ht="17.100000000000001" customHeight="1" x14ac:dyDescent="0.2">
      <c r="A16" s="9" t="s">
        <v>9</v>
      </c>
      <c r="B16" s="3">
        <f>[23]Setembro!$B$5</f>
        <v>17.525000000000002</v>
      </c>
      <c r="C16" s="3">
        <f>[23]Setembro!$B$6</f>
        <v>18.916666666666671</v>
      </c>
      <c r="D16" s="3">
        <f>[23]Setembro!$B$7</f>
        <v>19.675000000000001</v>
      </c>
      <c r="E16" s="3">
        <f>[23]Setembro!$B$8</f>
        <v>26.479166666666668</v>
      </c>
      <c r="F16" s="3">
        <f>[23]Setembro!$B$9</f>
        <v>26.479166666666661</v>
      </c>
      <c r="G16" s="3">
        <f>[24]Setembro!$B$10</f>
        <v>24.829166666666662</v>
      </c>
      <c r="H16" s="3">
        <f>[24]Setembro!$B$11</f>
        <v>24.199999999999992</v>
      </c>
      <c r="I16" s="3">
        <f>[24]Setembro!$B$12</f>
        <v>24.770833333333332</v>
      </c>
      <c r="J16" s="3">
        <f>[24]Setembro!$B$13</f>
        <v>17.304166666666671</v>
      </c>
      <c r="K16" s="3">
        <f>[24]Setembro!$B$14</f>
        <v>17.612500000000001</v>
      </c>
      <c r="L16" s="3">
        <f>[24]Setembro!$B$15</f>
        <v>21.720833333333331</v>
      </c>
      <c r="M16" s="3">
        <f>[24]Setembro!$B$16</f>
        <v>21.650000000000002</v>
      </c>
      <c r="N16" s="3">
        <f>[24]Setembro!$B$17</f>
        <v>24.087500000000002</v>
      </c>
      <c r="O16" s="3">
        <f>[24]Setembro!$B$18</f>
        <v>23.237500000000001</v>
      </c>
      <c r="P16" s="3">
        <f>[24]Setembro!$B$19</f>
        <v>22.066666666666666</v>
      </c>
      <c r="Q16" s="3">
        <f>[24]Setembro!$B$20</f>
        <v>25.299999999999997</v>
      </c>
      <c r="R16" s="3">
        <f>[24]Setembro!$B$21</f>
        <v>26.387499999999999</v>
      </c>
      <c r="S16" s="3">
        <f>[24]Setembro!$B$22</f>
        <v>23.175000000000008</v>
      </c>
      <c r="T16" s="3">
        <f>[24]Setembro!$B$23</f>
        <v>25.05</v>
      </c>
      <c r="U16" s="3">
        <f>[24]Setembro!$B$24</f>
        <v>24.67916666666666</v>
      </c>
      <c r="V16" s="3">
        <f>[24]Setembro!$B$25</f>
        <v>22.204166666666669</v>
      </c>
      <c r="W16" s="3">
        <f>[24]Setembro!$B$26</f>
        <v>24.687499999999996</v>
      </c>
      <c r="X16" s="3">
        <f>[24]Setembro!$B$27</f>
        <v>21.666666666666668</v>
      </c>
      <c r="Y16" s="3">
        <f>[24]Setembro!$B$28</f>
        <v>19.433333333333334</v>
      </c>
      <c r="Z16" s="3">
        <f>[24]Setembro!$B$29</f>
        <v>20.50416666666667</v>
      </c>
      <c r="AA16" s="3">
        <f>[24]Setembro!$B$30</f>
        <v>20.858333333333334</v>
      </c>
      <c r="AB16" s="3">
        <f>[24]Setembro!$B$31</f>
        <v>24.308333333333334</v>
      </c>
      <c r="AC16" s="3">
        <f>[24]Setembro!$B$32</f>
        <v>26.145833333333329</v>
      </c>
      <c r="AD16" s="3">
        <f>[24]Setembro!$B$33</f>
        <v>28.041666666666668</v>
      </c>
      <c r="AE16" s="3">
        <f>[24]Setembro!$B$34</f>
        <v>29.941666666666674</v>
      </c>
      <c r="AF16" s="16">
        <f t="shared" si="1"/>
        <v>23.097916666666666</v>
      </c>
    </row>
    <row r="17" spans="1:32" ht="17.100000000000001" customHeight="1" x14ac:dyDescent="0.2">
      <c r="A17" s="9" t="s">
        <v>52</v>
      </c>
      <c r="B17" s="3">
        <f>[25]Setembro!$B$5</f>
        <v>18.925000000000001</v>
      </c>
      <c r="C17" s="3">
        <f>[25]Setembro!$B$6</f>
        <v>21.304166666666667</v>
      </c>
      <c r="D17" s="3">
        <f>[25]Setembro!$B$7</f>
        <v>25.287499999999994</v>
      </c>
      <c r="E17" s="3">
        <f>[25]Setembro!$B$8</f>
        <v>28.987499999999997</v>
      </c>
      <c r="F17" s="3">
        <f>[25]Setembro!$B$9</f>
        <v>27.762500000000003</v>
      </c>
      <c r="G17" s="3">
        <f>[26]Setembro!$B$10</f>
        <v>24.829166666666662</v>
      </c>
      <c r="H17" s="3">
        <f>[26]Setembro!$B$11</f>
        <v>24.199999999999992</v>
      </c>
      <c r="I17" s="3">
        <f>[26]Setembro!$B$12</f>
        <v>24.770833333333332</v>
      </c>
      <c r="J17" s="3">
        <f>[26]Setembro!$B$13</f>
        <v>17.304166666666671</v>
      </c>
      <c r="K17" s="3">
        <f>[26]Setembro!$B$14</f>
        <v>17.612500000000001</v>
      </c>
      <c r="L17" s="3">
        <f>[26]Setembro!$B$15</f>
        <v>21.720833333333331</v>
      </c>
      <c r="M17" s="3">
        <f>[26]Setembro!$B$16</f>
        <v>21.650000000000002</v>
      </c>
      <c r="N17" s="3">
        <f>[26]Setembro!$B$17</f>
        <v>24.087500000000002</v>
      </c>
      <c r="O17" s="3">
        <f>[26]Setembro!$B$18</f>
        <v>25.279166666666665</v>
      </c>
      <c r="P17" s="3">
        <f>[26]Setembro!$B$19</f>
        <v>25.387500000000003</v>
      </c>
      <c r="Q17" s="3">
        <f>[26]Setembro!$B$20</f>
        <v>27.279166666666669</v>
      </c>
      <c r="R17" s="3">
        <f>[26]Setembro!$B$21</f>
        <v>28.754166666666674</v>
      </c>
      <c r="S17" s="3">
        <f>[26]Setembro!$B$22</f>
        <v>23.4375</v>
      </c>
      <c r="T17" s="3">
        <f>[26]Setembro!$B$23</f>
        <v>25.766666666666666</v>
      </c>
      <c r="U17" s="3">
        <f>[26]Setembro!$B$24</f>
        <v>21.729166666666668</v>
      </c>
      <c r="V17" s="3">
        <f>[26]Setembro!$B$25</f>
        <v>22.945833333333336</v>
      </c>
      <c r="W17" s="3">
        <f>[26]Setembro!$B$26</f>
        <v>25.224999999999998</v>
      </c>
      <c r="X17" s="3">
        <f>[26]Setembro!$B$27</f>
        <v>22.962500000000002</v>
      </c>
      <c r="Y17" s="3">
        <f>[26]Setembro!$B$28</f>
        <v>22.424999999999997</v>
      </c>
      <c r="Z17" s="3">
        <f>[26]Setembro!$B$29</f>
        <v>21.737499999999997</v>
      </c>
      <c r="AA17" s="3">
        <f>[26]Setembro!$B$30</f>
        <v>24.1</v>
      </c>
      <c r="AB17" s="3">
        <f>[26]Setembro!$B$31</f>
        <v>25.192000000000004</v>
      </c>
      <c r="AC17" s="3">
        <f>[26]Setembro!$B$32</f>
        <v>25.866666666666674</v>
      </c>
      <c r="AD17" s="3">
        <f>[26]Setembro!$B$33</f>
        <v>27.166666666666671</v>
      </c>
      <c r="AE17" s="3">
        <f>[26]Setembro!$B$34</f>
        <v>28.395833333333339</v>
      </c>
      <c r="AF17" s="16">
        <f t="shared" si="1"/>
        <v>24.069733333333328</v>
      </c>
    </row>
    <row r="18" spans="1:32" ht="17.100000000000001" customHeight="1" x14ac:dyDescent="0.2">
      <c r="A18" s="9" t="s">
        <v>10</v>
      </c>
      <c r="B18" s="3">
        <f>[27]Setembro!$B$5</f>
        <v>16.279166666666665</v>
      </c>
      <c r="C18" s="3">
        <f>[27]Setembro!$B$6</f>
        <v>17.5</v>
      </c>
      <c r="D18" s="3">
        <f>[27]Setembro!$B$7</f>
        <v>19.833333333333332</v>
      </c>
      <c r="E18" s="3">
        <f>[27]Setembro!$B$8</f>
        <v>26.129166666666674</v>
      </c>
      <c r="F18" s="3">
        <f>[27]Setembro!$B$9</f>
        <v>26.245833333333334</v>
      </c>
      <c r="G18" s="3">
        <f>[28]Setembro!$B$10</f>
        <v>22.116666666666664</v>
      </c>
      <c r="H18" s="3">
        <f>[28]Setembro!$B$11</f>
        <v>22.204166666666666</v>
      </c>
      <c r="I18" s="3">
        <f>[28]Setembro!$B$12</f>
        <v>21.220833333333335</v>
      </c>
      <c r="J18" s="3">
        <f>[28]Setembro!$B$13</f>
        <v>17.304166666666671</v>
      </c>
      <c r="K18" s="3">
        <f>[28]Setembro!$B$14</f>
        <v>17.612500000000001</v>
      </c>
      <c r="L18" s="3">
        <f>[28]Setembro!$B$15</f>
        <v>21.720833333333331</v>
      </c>
      <c r="M18" s="3">
        <f>[28]Setembro!$B$16</f>
        <v>21.650000000000002</v>
      </c>
      <c r="N18" s="3">
        <f>[28]Setembro!$B$17</f>
        <v>24.087500000000002</v>
      </c>
      <c r="O18" s="3">
        <f>[28]Setembro!$B$18</f>
        <v>21.691666666666666</v>
      </c>
      <c r="P18" s="3">
        <f>[28]Setembro!$B$19</f>
        <v>21.733333333333334</v>
      </c>
      <c r="Q18" s="3">
        <f>[28]Setembro!$B$20</f>
        <v>24.825000000000003</v>
      </c>
      <c r="R18" s="3">
        <f>[28]Setembro!$B$21</f>
        <v>26.754166666666663</v>
      </c>
      <c r="S18" s="3">
        <f>[28]Setembro!$B$22</f>
        <v>23.145833333333332</v>
      </c>
      <c r="T18" s="3">
        <f>[28]Setembro!$B$23</f>
        <v>24.662500000000005</v>
      </c>
      <c r="U18" s="3">
        <f>[28]Setembro!$B$24</f>
        <v>21.883333333333336</v>
      </c>
      <c r="V18" s="3">
        <f>[28]Setembro!$B$25</f>
        <v>20.750000000000004</v>
      </c>
      <c r="W18" s="3">
        <f>[28]Setembro!$B$26</f>
        <v>22.095833333333331</v>
      </c>
      <c r="X18" s="3">
        <f>[28]Setembro!$B$27</f>
        <v>21.649999999999995</v>
      </c>
      <c r="Y18" s="3">
        <f>[28]Setembro!$B$28</f>
        <v>19.291666666666664</v>
      </c>
      <c r="Z18" s="3">
        <f>[28]Setembro!$B$29</f>
        <v>19.654166666666672</v>
      </c>
      <c r="AA18" s="3">
        <f>[28]Setembro!$B$30</f>
        <v>20.658333333333335</v>
      </c>
      <c r="AB18" s="3">
        <f>[28]Setembro!$B$31</f>
        <v>21.808333333333337</v>
      </c>
      <c r="AC18" s="3">
        <f>[28]Setembro!$B$32</f>
        <v>24.883333333333336</v>
      </c>
      <c r="AD18" s="3">
        <f>[28]Setembro!$B$33</f>
        <v>27.216666666666669</v>
      </c>
      <c r="AE18" s="3">
        <f>[28]Setembro!$B$34</f>
        <v>28.212499999999995</v>
      </c>
      <c r="AF18" s="16">
        <f t="shared" si="1"/>
        <v>22.160694444444442</v>
      </c>
    </row>
    <row r="19" spans="1:32" ht="17.100000000000001" customHeight="1" x14ac:dyDescent="0.2">
      <c r="A19" s="9" t="s">
        <v>11</v>
      </c>
      <c r="B19" s="3">
        <f>[29]Setembro!$B$5</f>
        <v>17.516666666666662</v>
      </c>
      <c r="C19" s="3">
        <f>[29]Setembro!$B$6</f>
        <v>18.829166666666669</v>
      </c>
      <c r="D19" s="3">
        <f>[29]Setembro!$B$7</f>
        <v>20.545833333333331</v>
      </c>
      <c r="E19" s="3">
        <f>[29]Setembro!$B$8</f>
        <v>23.849999999999998</v>
      </c>
      <c r="F19" s="3">
        <f>[29]Setembro!$B$9</f>
        <v>25.258333333333336</v>
      </c>
      <c r="G19" s="3">
        <f>[30]Setembro!$B$10</f>
        <v>25.004166666666663</v>
      </c>
      <c r="H19" s="3">
        <f>[30]Setembro!$B$11</f>
        <v>24.708333333333339</v>
      </c>
      <c r="I19" s="3">
        <f>[30]Setembro!$B$12</f>
        <v>23.766666666666669</v>
      </c>
      <c r="J19" s="3">
        <f>[30]Setembro!$B$13</f>
        <v>16.562499999999996</v>
      </c>
      <c r="K19" s="3">
        <f>[30]Setembro!$B$14</f>
        <v>16.529166666666665</v>
      </c>
      <c r="L19" s="3">
        <f>[30]Setembro!$B$15</f>
        <v>21.379166666666663</v>
      </c>
      <c r="M19" s="3">
        <f>[30]Setembro!$B$16</f>
        <v>20.55</v>
      </c>
      <c r="N19" s="3">
        <f>[30]Setembro!$B$17</f>
        <v>20.554166666666664</v>
      </c>
      <c r="O19" s="3">
        <f>[30]Setembro!$B$18</f>
        <v>21.491666666666664</v>
      </c>
      <c r="P19" s="3">
        <f>[30]Setembro!$B$19</f>
        <v>22.333333333333339</v>
      </c>
      <c r="Q19" s="3">
        <f>[30]Setembro!$B$20</f>
        <v>25.074999999999992</v>
      </c>
      <c r="R19" s="3">
        <f>[30]Setembro!$B$21</f>
        <v>26.0625</v>
      </c>
      <c r="S19" s="3">
        <f>[30]Setembro!$B$22</f>
        <v>22.120833333333334</v>
      </c>
      <c r="T19" s="3">
        <f>[30]Setembro!$B$23</f>
        <v>24.625</v>
      </c>
      <c r="U19" s="3">
        <f>[30]Setembro!$B$24</f>
        <v>23.783333333333342</v>
      </c>
      <c r="V19" s="3">
        <f>[30]Setembro!$B$25</f>
        <v>21.895833333333332</v>
      </c>
      <c r="W19" s="3">
        <f>[30]Setembro!$B$26</f>
        <v>22.837500000000002</v>
      </c>
      <c r="X19" s="3">
        <f>[30]Setembro!$B$27</f>
        <v>20.545833333333338</v>
      </c>
      <c r="Y19" s="3">
        <f>[30]Setembro!$B$28</f>
        <v>20.908333333333335</v>
      </c>
      <c r="Z19" s="3">
        <f>[30]Setembro!$B$29</f>
        <v>19.070833333333336</v>
      </c>
      <c r="AA19" s="3">
        <f>[30]Setembro!$B$30</f>
        <v>20.787499999999998</v>
      </c>
      <c r="AB19" s="3">
        <f>[30]Setembro!$B$31</f>
        <v>22.599999999999998</v>
      </c>
      <c r="AC19" s="3">
        <f>[30]Setembro!$B$32</f>
        <v>23.954166666666666</v>
      </c>
      <c r="AD19" s="3">
        <f>[30]Setembro!$B$33</f>
        <v>25.454166666666666</v>
      </c>
      <c r="AE19" s="3">
        <f>[30]Setembro!$B$34</f>
        <v>27.108333333333334</v>
      </c>
      <c r="AF19" s="16">
        <f t="shared" si="1"/>
        <v>22.19027777777778</v>
      </c>
    </row>
    <row r="20" spans="1:32" ht="17.100000000000001" customHeight="1" x14ac:dyDescent="0.2">
      <c r="A20" s="9" t="s">
        <v>12</v>
      </c>
      <c r="B20" s="3">
        <f>[31]Setembro!$B$5</f>
        <v>21.825000000000003</v>
      </c>
      <c r="C20" s="3">
        <f>[31]Setembro!$B$6</f>
        <v>24.329166666666666</v>
      </c>
      <c r="D20" s="3">
        <f>[31]Setembro!$B$7</f>
        <v>26.754166666666674</v>
      </c>
      <c r="E20" s="3">
        <f>[31]Setembro!$B$8</f>
        <v>28.316666666666666</v>
      </c>
      <c r="F20" s="3">
        <f>[31]Setembro!$B$9</f>
        <v>27.604166666666661</v>
      </c>
      <c r="G20" s="3">
        <f>[32]Setembro!$B$10</f>
        <v>26.074999999999999</v>
      </c>
      <c r="H20" s="3">
        <f>[32]Setembro!$B$11</f>
        <v>26.791666666666671</v>
      </c>
      <c r="I20" s="3">
        <f>[32]Setembro!$B$12</f>
        <v>26.141666666666676</v>
      </c>
      <c r="J20" s="3">
        <f>[32]Setembro!$B$13</f>
        <v>16.416666666666668</v>
      </c>
      <c r="K20" s="3">
        <f>[32]Setembro!$B$14</f>
        <v>18.8</v>
      </c>
      <c r="L20" s="3">
        <f>[32]Setembro!$B$15</f>
        <v>24.208333333333332</v>
      </c>
      <c r="M20" s="3">
        <f>[32]Setembro!$B$16</f>
        <v>23.583333333333332</v>
      </c>
      <c r="N20" s="3">
        <f>[32]Setembro!$B$17</f>
        <v>25.062500000000004</v>
      </c>
      <c r="O20" s="3">
        <f>[32]Setembro!$B$18</f>
        <v>27.420833333333338</v>
      </c>
      <c r="P20" s="3">
        <f>[32]Setembro!$B$19</f>
        <v>26.549999999999997</v>
      </c>
      <c r="Q20" s="3">
        <f>[32]Setembro!$B$20</f>
        <v>27.508333333333336</v>
      </c>
      <c r="R20" s="3">
        <f>[32]Setembro!$B$21</f>
        <v>29.191666666666663</v>
      </c>
      <c r="S20" s="3">
        <f>[32]Setembro!$B$22</f>
        <v>26.345833333333342</v>
      </c>
      <c r="T20" s="3">
        <f>[32]Setembro!$B$23</f>
        <v>26.966666666666669</v>
      </c>
      <c r="U20" s="3">
        <f>[32]Setembro!$B$24</f>
        <v>26.287500000000005</v>
      </c>
      <c r="V20" s="3">
        <f>[32]Setembro!$B$25</f>
        <v>24.337500000000002</v>
      </c>
      <c r="W20" s="3">
        <f>[32]Setembro!$B$26</f>
        <v>27.224999999999998</v>
      </c>
      <c r="X20" s="3">
        <f>[32]Setembro!$B$27</f>
        <v>22.837500000000002</v>
      </c>
      <c r="Y20" s="3">
        <f>[32]Setembro!$B$28</f>
        <v>22.866666666666664</v>
      </c>
      <c r="Z20" s="3">
        <f>[32]Setembro!$B$29</f>
        <v>22.970833333333335</v>
      </c>
      <c r="AA20" s="3">
        <f>[32]Setembro!$B$30</f>
        <v>25.137499999999999</v>
      </c>
      <c r="AB20" s="3">
        <f>[32]Setembro!$B$31</f>
        <v>26.520833333333332</v>
      </c>
      <c r="AC20" s="3">
        <f>[32]Setembro!$B$32</f>
        <v>27.366666666666664</v>
      </c>
      <c r="AD20" s="3">
        <f>[32]Setembro!$B$33</f>
        <v>27.2</v>
      </c>
      <c r="AE20" s="3">
        <f>[32]Setembro!$B$34</f>
        <v>28.708333333333332</v>
      </c>
      <c r="AF20" s="16">
        <f t="shared" si="1"/>
        <v>25.378333333333337</v>
      </c>
    </row>
    <row r="21" spans="1:32" ht="17.100000000000001" customHeight="1" x14ac:dyDescent="0.2">
      <c r="A21" s="9" t="s">
        <v>13</v>
      </c>
      <c r="B21" s="3" t="str">
        <f>[33]Setembro!$B$5</f>
        <v>**</v>
      </c>
      <c r="C21" s="3" t="str">
        <f>[33]Setembro!$B$6</f>
        <v>**</v>
      </c>
      <c r="D21" s="3" t="str">
        <f>[33]Setembro!$B$7</f>
        <v>**</v>
      </c>
      <c r="E21" s="3" t="str">
        <f>[33]Setembro!$B$8</f>
        <v>**</v>
      </c>
      <c r="F21" s="3" t="str">
        <f>[33]Setembro!$B$9</f>
        <v>**</v>
      </c>
      <c r="G21" s="3" t="str">
        <f>[34]Setembro!$B$10</f>
        <v>**</v>
      </c>
      <c r="H21" s="3" t="str">
        <f>[34]Setembro!$B$11</f>
        <v>**</v>
      </c>
      <c r="I21" s="3" t="str">
        <f>[34]Setembro!$B$12</f>
        <v>**</v>
      </c>
      <c r="J21" s="3" t="str">
        <f>[34]Setembro!$B$13</f>
        <v>**</v>
      </c>
      <c r="K21" s="3" t="str">
        <f>[34]Setembro!$B$14</f>
        <v>**</v>
      </c>
      <c r="L21" s="3" t="str">
        <f>[34]Setembro!$B$15</f>
        <v>**</v>
      </c>
      <c r="M21" s="3" t="str">
        <f>[34]Setembro!$B$16</f>
        <v>**</v>
      </c>
      <c r="N21" s="3" t="str">
        <f>[34]Setembro!$B$17</f>
        <v>**</v>
      </c>
      <c r="O21" s="3" t="str">
        <f>[34]Setembro!$B$18</f>
        <v>**</v>
      </c>
      <c r="P21" s="3" t="str">
        <f>[34]Setembro!$B$19</f>
        <v>**</v>
      </c>
      <c r="Q21" s="3" t="str">
        <f>[34]Setembro!$B$20</f>
        <v>**</v>
      </c>
      <c r="R21" s="3" t="str">
        <f>[34]Setembro!$B$21</f>
        <v>**</v>
      </c>
      <c r="S21" s="3" t="str">
        <f>[34]Setembro!$B$22</f>
        <v>**</v>
      </c>
      <c r="T21" s="3" t="str">
        <f>[34]Setembro!$B$23</f>
        <v>**</v>
      </c>
      <c r="U21" s="3" t="str">
        <f>[34]Setembro!$B$24</f>
        <v>**</v>
      </c>
      <c r="V21" s="3" t="str">
        <f>[34]Setembro!$B$25</f>
        <v>**</v>
      </c>
      <c r="W21" s="3" t="str">
        <f>[34]Setembro!$B$26</f>
        <v>**</v>
      </c>
      <c r="X21" s="3" t="str">
        <f>[34]Setembro!$B$27</f>
        <v>**</v>
      </c>
      <c r="Y21" s="3" t="str">
        <f>[34]Setembro!$B$28</f>
        <v>**</v>
      </c>
      <c r="Z21" s="3" t="str">
        <f>[34]Setembro!$B$29</f>
        <v>**</v>
      </c>
      <c r="AA21" s="3" t="str">
        <f>[34]Setembro!$B$30</f>
        <v>**</v>
      </c>
      <c r="AB21" s="3" t="str">
        <f>[34]Setembro!$B$31</f>
        <v>**</v>
      </c>
      <c r="AC21" s="3" t="str">
        <f>[34]Setembro!$B$32</f>
        <v>**</v>
      </c>
      <c r="AD21" s="3" t="str">
        <f>[34]Setembro!$B$33</f>
        <v>**</v>
      </c>
      <c r="AE21" s="3" t="str">
        <f>[34]Setembro!$B$34</f>
        <v>**</v>
      </c>
      <c r="AF21" s="16" t="s">
        <v>32</v>
      </c>
    </row>
    <row r="22" spans="1:32" ht="17.100000000000001" customHeight="1" x14ac:dyDescent="0.2">
      <c r="A22" s="9" t="s">
        <v>14</v>
      </c>
      <c r="B22" s="3">
        <f>[35]Setembro!$B$5</f>
        <v>20.524999999999999</v>
      </c>
      <c r="C22" s="3">
        <f>[35]Setembro!$B$6</f>
        <v>20.695833333333333</v>
      </c>
      <c r="D22" s="3">
        <f>[35]Setembro!$B$7</f>
        <v>22.083333333333332</v>
      </c>
      <c r="E22" s="3">
        <f>[35]Setembro!$B$8</f>
        <v>26.691666666666674</v>
      </c>
      <c r="F22" s="3">
        <f>[35]Setembro!$B$9</f>
        <v>26.791666666666661</v>
      </c>
      <c r="G22" s="3">
        <f>[36]Setembro!$B$10</f>
        <v>27.229166666666661</v>
      </c>
      <c r="H22" s="3">
        <f>[36]Setembro!$B$11</f>
        <v>27.987499999999997</v>
      </c>
      <c r="I22" s="3">
        <f>[36]Setembro!$B$12</f>
        <v>27.870833333333334</v>
      </c>
      <c r="J22" s="3">
        <f>[36]Setembro!$B$13</f>
        <v>24.291666666666671</v>
      </c>
      <c r="K22" s="3">
        <f>[36]Setembro!$B$14</f>
        <v>24.129166666666666</v>
      </c>
      <c r="L22" s="3">
        <f>[36]Setembro!$B$15</f>
        <v>25.537499999999998</v>
      </c>
      <c r="M22" s="3">
        <f>[36]Setembro!$B$16</f>
        <v>25.283333333333328</v>
      </c>
      <c r="N22" s="3">
        <f>[36]Setembro!$B$17</f>
        <v>26.004166666666663</v>
      </c>
      <c r="O22" s="3">
        <f>[36]Setembro!$B$18</f>
        <v>26.529166666666669</v>
      </c>
      <c r="P22" s="3">
        <f>[36]Setembro!$B$19</f>
        <v>25.479166666666661</v>
      </c>
      <c r="Q22" s="3">
        <f>[36]Setembro!$B$20</f>
        <v>24.908333333333331</v>
      </c>
      <c r="R22" s="3">
        <f>[36]Setembro!$B$21</f>
        <v>25.75</v>
      </c>
      <c r="S22" s="3">
        <f>[36]Setembro!$B$22</f>
        <v>25.8125</v>
      </c>
      <c r="T22" s="3">
        <f>[36]Setembro!$B$23</f>
        <v>25.520833333333332</v>
      </c>
      <c r="U22" s="3">
        <f>[36]Setembro!$B$24</f>
        <v>26.099999999999998</v>
      </c>
      <c r="V22" s="3">
        <f>[36]Setembro!$B$25</f>
        <v>26.829166666666662</v>
      </c>
      <c r="W22" s="3">
        <f>[36]Setembro!$B$26</f>
        <v>25.810000000000002</v>
      </c>
      <c r="X22" s="3">
        <f>[36]Setembro!$B$27</f>
        <v>27.433333333333334</v>
      </c>
      <c r="Y22" s="3">
        <f>[36]Setembro!$B$28</f>
        <v>23.216666666666665</v>
      </c>
      <c r="Z22" s="3">
        <f>[36]Setembro!$B$29</f>
        <v>23.374999999999996</v>
      </c>
      <c r="AA22" s="3">
        <f>[36]Setembro!$B$30</f>
        <v>24.03</v>
      </c>
      <c r="AB22" s="3">
        <f>[36]Setembro!$B$31</f>
        <v>26.011764705882353</v>
      </c>
      <c r="AC22" s="3">
        <f>[36]Setembro!$B$32</f>
        <v>26.505882352941175</v>
      </c>
      <c r="AD22" s="3">
        <f>[36]Setembro!$B$33</f>
        <v>27.549999999999997</v>
      </c>
      <c r="AE22" s="3">
        <f>[36]Setembro!$B$34</f>
        <v>27.305555555555554</v>
      </c>
      <c r="AF22" s="16">
        <f t="shared" si="1"/>
        <v>25.442940087145971</v>
      </c>
    </row>
    <row r="23" spans="1:32" ht="17.100000000000001" customHeight="1" x14ac:dyDescent="0.2">
      <c r="A23" s="9" t="s">
        <v>15</v>
      </c>
      <c r="B23" s="3">
        <f>[37]Setembro!$B$5</f>
        <v>16.399999999999999</v>
      </c>
      <c r="C23" s="3">
        <f>[37]Setembro!$B$6</f>
        <v>18.083333333333332</v>
      </c>
      <c r="D23" s="3">
        <f>[37]Setembro!$B$7</f>
        <v>18.156521739130437</v>
      </c>
      <c r="E23" s="3">
        <f>[37]Setembro!$B$8</f>
        <v>23.103999999999999</v>
      </c>
      <c r="F23" s="3">
        <f>[37]Setembro!$B$9</f>
        <v>26.120833333333334</v>
      </c>
      <c r="G23" s="3">
        <f>[38]Setembro!$B$10</f>
        <v>26.120833333333334</v>
      </c>
      <c r="H23" s="3">
        <f>[38]Setembro!$B$11</f>
        <v>19.562499999999996</v>
      </c>
      <c r="I23" s="3">
        <f>[38]Setembro!$B$12</f>
        <v>22.229166666666668</v>
      </c>
      <c r="J23" s="3">
        <f>[38]Setembro!$B$13</f>
        <v>19.695833333333329</v>
      </c>
      <c r="K23" s="3">
        <f>[38]Setembro!$B$14</f>
        <v>15.270833333333334</v>
      </c>
      <c r="L23" s="3">
        <f>[38]Setembro!$B$15</f>
        <v>16.033333333333335</v>
      </c>
      <c r="M23" s="3">
        <f>[38]Setembro!$B$16</f>
        <v>20.125000000000004</v>
      </c>
      <c r="N23" s="3">
        <f>[38]Setembro!$B$17</f>
        <v>20.55</v>
      </c>
      <c r="O23" s="3">
        <f>[38]Setembro!$B$18</f>
        <v>21.812499999999996</v>
      </c>
      <c r="P23" s="3">
        <f>[38]Setembro!$B$19</f>
        <v>22.779166666666669</v>
      </c>
      <c r="Q23" s="3">
        <f>[38]Setembro!$B$20</f>
        <v>20.670833333333331</v>
      </c>
      <c r="R23" s="3">
        <f>[38]Setembro!$B$21</f>
        <v>23.433333333333337</v>
      </c>
      <c r="S23" s="3">
        <f>[38]Setembro!$B$22</f>
        <v>24.445833333333329</v>
      </c>
      <c r="T23" s="3">
        <f>[38]Setembro!$B$23</f>
        <v>20.729166666666668</v>
      </c>
      <c r="U23" s="3">
        <f>[38]Setembro!$B$24</f>
        <v>23.308333333333334</v>
      </c>
      <c r="V23" s="3">
        <f>[38]Setembro!$B$25</f>
        <v>17.545833333333334</v>
      </c>
      <c r="W23" s="3">
        <f>[38]Setembro!$B$26</f>
        <v>19.258333333333329</v>
      </c>
      <c r="X23" s="3">
        <f>[38]Setembro!$B$27</f>
        <v>22.129166666666666</v>
      </c>
      <c r="Y23" s="3">
        <f>[38]Setembro!$B$28</f>
        <v>19.695833333333333</v>
      </c>
      <c r="Z23" s="3">
        <f>[38]Setembro!$B$29</f>
        <v>18.220833333333331</v>
      </c>
      <c r="AA23" s="3">
        <f>[38]Setembro!$B$30</f>
        <v>18.908333333333335</v>
      </c>
      <c r="AB23" s="3">
        <f>[38]Setembro!$B$31</f>
        <v>20.125</v>
      </c>
      <c r="AC23" s="3">
        <f>[38]Setembro!$B$32</f>
        <v>22.829166666666666</v>
      </c>
      <c r="AD23" s="3">
        <f>[38]Setembro!$B$33</f>
        <v>24.341666666666669</v>
      </c>
      <c r="AE23" s="3">
        <f>[38]Setembro!$B$34</f>
        <v>26.116666666666664</v>
      </c>
      <c r="AF23" s="16">
        <f t="shared" si="1"/>
        <v>20.926739613526571</v>
      </c>
    </row>
    <row r="24" spans="1:32" ht="17.100000000000001" customHeight="1" x14ac:dyDescent="0.2">
      <c r="A24" s="9" t="s">
        <v>16</v>
      </c>
      <c r="B24" s="3">
        <f>[39]Setembro!$B$5</f>
        <v>19.916666666666668</v>
      </c>
      <c r="C24" s="3">
        <f>[39]Setembro!$B$6</f>
        <v>23.804166666666664</v>
      </c>
      <c r="D24" s="3">
        <f>[39]Setembro!$B$7</f>
        <v>26.620833333333334</v>
      </c>
      <c r="E24" s="3">
        <f>[39]Setembro!$B$8</f>
        <v>31.704166666666669</v>
      </c>
      <c r="F24" s="3">
        <f>[39]Setembro!$B$9</f>
        <v>29.916666666666661</v>
      </c>
      <c r="G24" s="3">
        <f>[40]Setembro!$B$10</f>
        <v>21.458333333333332</v>
      </c>
      <c r="H24" s="3">
        <f>[40]Setembro!$B$11</f>
        <v>24.208333333333332</v>
      </c>
      <c r="I24" s="3">
        <f>[40]Setembro!$B$12</f>
        <v>21.741666666666664</v>
      </c>
      <c r="J24" s="3">
        <f>[40]Setembro!$B$13</f>
        <v>19.870833333333334</v>
      </c>
      <c r="K24" s="3">
        <f>[40]Setembro!$B$14</f>
        <v>19.349999999999998</v>
      </c>
      <c r="L24" s="3">
        <f>[40]Setembro!$B$15</f>
        <v>24.074999999999999</v>
      </c>
      <c r="M24" s="3">
        <f>[40]Setembro!$B$16</f>
        <v>23.616666666666671</v>
      </c>
      <c r="N24" s="3">
        <f>[40]Setembro!$B$17</f>
        <v>24.074999999999992</v>
      </c>
      <c r="O24" s="3">
        <f>[40]Setembro!$B$18</f>
        <v>27.154166666666658</v>
      </c>
      <c r="P24" s="3">
        <f>[40]Setembro!$B$19</f>
        <v>28.745833333333337</v>
      </c>
      <c r="Q24" s="3">
        <f>[40]Setembro!$B$20</f>
        <v>29.783333333333335</v>
      </c>
      <c r="R24" s="3">
        <f>[40]Setembro!$B$21</f>
        <v>30.912499999999994</v>
      </c>
      <c r="S24" s="3">
        <f>[40]Setembro!$B$22</f>
        <v>21.8</v>
      </c>
      <c r="T24" s="3">
        <f>[40]Setembro!$B$23</f>
        <v>22.3125</v>
      </c>
      <c r="U24" s="3">
        <f>[40]Setembro!$B$24</f>
        <v>21.804166666666674</v>
      </c>
      <c r="V24" s="3">
        <f>[40]Setembro!$B$25</f>
        <v>22.945833333333329</v>
      </c>
      <c r="W24" s="3">
        <f>[40]Setembro!$B$26</f>
        <v>25.783333333333335</v>
      </c>
      <c r="X24" s="3">
        <f>[40]Setembro!$B$27</f>
        <v>23.304166666666671</v>
      </c>
      <c r="Y24" s="3">
        <f>[40]Setembro!$B$28</f>
        <v>21.891666666666666</v>
      </c>
      <c r="Z24" s="3">
        <f>[40]Setembro!$B$29</f>
        <v>22.204166666666666</v>
      </c>
      <c r="AA24" s="3">
        <f>[40]Setembro!$B$30</f>
        <v>24.854166666666668</v>
      </c>
      <c r="AB24" s="3">
        <f>[40]Setembro!$B$31</f>
        <v>24.945833333333329</v>
      </c>
      <c r="AC24" s="3">
        <f>[40]Setembro!$B$32</f>
        <v>26.270833333333332</v>
      </c>
      <c r="AD24" s="3">
        <f>[40]Setembro!$B$33</f>
        <v>29.095833333333331</v>
      </c>
      <c r="AE24" s="3">
        <f>[40]Setembro!$B$34</f>
        <v>30.279166666666665</v>
      </c>
      <c r="AF24" s="16">
        <f t="shared" si="1"/>
        <v>24.81486111111111</v>
      </c>
    </row>
    <row r="25" spans="1:32" ht="17.100000000000001" customHeight="1" x14ac:dyDescent="0.2">
      <c r="A25" s="9" t="s">
        <v>17</v>
      </c>
      <c r="B25" s="3">
        <f>[41]Setembro!$B$5</f>
        <v>17.279166666666665</v>
      </c>
      <c r="C25" s="3">
        <f>[41]Setembro!$B$6</f>
        <v>18.491666666666664</v>
      </c>
      <c r="D25" s="3">
        <f>[41]Setembro!$B$7</f>
        <v>19.870833333333334</v>
      </c>
      <c r="E25" s="3">
        <f>[41]Setembro!$B$8</f>
        <v>26.650000000000009</v>
      </c>
      <c r="F25" s="3">
        <f>[41]Setembro!$B$9</f>
        <v>27.279166666666672</v>
      </c>
      <c r="G25" s="3">
        <f>[42]Setembro!$B$10</f>
        <v>25.645833333333339</v>
      </c>
      <c r="H25" s="3">
        <f>[42]Setembro!$B$11</f>
        <v>24.616666666666671</v>
      </c>
      <c r="I25" s="3">
        <f>[42]Setembro!$B$12</f>
        <v>24.587499999999995</v>
      </c>
      <c r="J25" s="3">
        <f>[42]Setembro!$B$13</f>
        <v>17.024999999999995</v>
      </c>
      <c r="K25" s="3">
        <f>[42]Setembro!$B$14</f>
        <v>16.649999999999999</v>
      </c>
      <c r="L25" s="3">
        <f>[42]Setembro!$B$15</f>
        <v>21.712500000000006</v>
      </c>
      <c r="M25" s="3">
        <f>[42]Setembro!$B$16</f>
        <v>20.333333333333332</v>
      </c>
      <c r="N25" s="3">
        <f>[42]Setembro!$B$17</f>
        <v>21.675000000000001</v>
      </c>
      <c r="O25" s="3">
        <f>[42]Setembro!$B$18</f>
        <v>21.45</v>
      </c>
      <c r="P25" s="3">
        <f>[42]Setembro!$B$19</f>
        <v>22.445833333333329</v>
      </c>
      <c r="Q25" s="3">
        <f>[42]Setembro!$B$20</f>
        <v>25.466666666666665</v>
      </c>
      <c r="R25" s="3">
        <f>[42]Setembro!$B$21</f>
        <v>26.995833333333334</v>
      </c>
      <c r="S25" s="3">
        <f>[42]Setembro!$B$22</f>
        <v>23.779166666666669</v>
      </c>
      <c r="T25" s="3">
        <f>[42]Setembro!$B$23</f>
        <v>24.370833333333326</v>
      </c>
      <c r="U25" s="3">
        <f>[42]Setembro!$B$24</f>
        <v>24.329166666666662</v>
      </c>
      <c r="V25" s="3">
        <f>[42]Setembro!$B$25</f>
        <v>22.291666666666668</v>
      </c>
      <c r="W25" s="3">
        <f>[42]Setembro!$B$26</f>
        <v>23.533333333333328</v>
      </c>
      <c r="X25" s="3">
        <f>[42]Setembro!$B$27</f>
        <v>21.795833333333334</v>
      </c>
      <c r="Y25" s="3">
        <f>[42]Setembro!$B$28</f>
        <v>20.475000000000005</v>
      </c>
      <c r="Z25" s="3">
        <f>[42]Setembro!$B$29</f>
        <v>20</v>
      </c>
      <c r="AA25" s="3">
        <f>[42]Setembro!$B$30</f>
        <v>21.420833333333331</v>
      </c>
      <c r="AB25" s="3">
        <f>[42]Setembro!$B$31</f>
        <v>22.179166666666664</v>
      </c>
      <c r="AC25" s="3">
        <f>[42]Setembro!$B$32</f>
        <v>24.25</v>
      </c>
      <c r="AD25" s="3">
        <f>[42]Setembro!$B$33</f>
        <v>27.05</v>
      </c>
      <c r="AE25" s="3">
        <f>[42]Setembro!$B$34</f>
        <v>26.583333333333339</v>
      </c>
      <c r="AF25" s="16">
        <f t="shared" si="1"/>
        <v>22.674444444444443</v>
      </c>
    </row>
    <row r="26" spans="1:32" ht="17.100000000000001" customHeight="1" x14ac:dyDescent="0.2">
      <c r="A26" s="9" t="s">
        <v>18</v>
      </c>
      <c r="B26" s="3">
        <f>[43]Setembro!$B$5</f>
        <v>20.808333333333334</v>
      </c>
      <c r="C26" s="3">
        <f>[43]Setembro!$B$6</f>
        <v>22.079166666666666</v>
      </c>
      <c r="D26" s="3">
        <f>[43]Setembro!$B$7</f>
        <v>23.916666666666668</v>
      </c>
      <c r="E26" s="3">
        <f>[43]Setembro!$B$8</f>
        <v>26.650000000000002</v>
      </c>
      <c r="F26" s="3">
        <f>[43]Setembro!$B$9</f>
        <v>26.516666666666662</v>
      </c>
      <c r="G26" s="3">
        <f>[44]Setembro!$B$10</f>
        <v>26.5</v>
      </c>
      <c r="H26" s="3">
        <f>[44]Setembro!$B$11</f>
        <v>26.341666666666669</v>
      </c>
      <c r="I26" s="3">
        <f>[44]Setembro!$B$12</f>
        <v>26.216666666666665</v>
      </c>
      <c r="J26" s="3">
        <f>[44]Setembro!$B$13</f>
        <v>18.145833333333336</v>
      </c>
      <c r="K26" s="3">
        <f>[44]Setembro!$B$14</f>
        <v>19.570833333333336</v>
      </c>
      <c r="L26" s="3">
        <f>[44]Setembro!$B$15</f>
        <v>23.074999999999999</v>
      </c>
      <c r="M26" s="3">
        <f>[44]Setembro!$B$16</f>
        <v>23.837500000000002</v>
      </c>
      <c r="N26" s="3">
        <f>[44]Setembro!$B$17</f>
        <v>25.150000000000002</v>
      </c>
      <c r="O26" s="3">
        <f>[44]Setembro!$B$18</f>
        <v>26.395833333333339</v>
      </c>
      <c r="P26" s="3">
        <f>[44]Setembro!$B$19</f>
        <v>24.900000000000002</v>
      </c>
      <c r="Q26" s="3">
        <f>[44]Setembro!$B$20</f>
        <v>24.462499999999995</v>
      </c>
      <c r="R26" s="3">
        <f>[44]Setembro!$B$21</f>
        <v>26.633333333333336</v>
      </c>
      <c r="S26" s="3">
        <f>[44]Setembro!$B$22</f>
        <v>26.645833333333332</v>
      </c>
      <c r="T26" s="3">
        <f>[44]Setembro!$B$23</f>
        <v>26.150000000000006</v>
      </c>
      <c r="U26" s="3">
        <f>[44]Setembro!$B$24</f>
        <v>27.095833333333335</v>
      </c>
      <c r="V26" s="3">
        <f>[44]Setembro!$B$25</f>
        <v>24.604166666666668</v>
      </c>
      <c r="W26" s="3">
        <f>[44]Setembro!$B$26</f>
        <v>27.012500000000003</v>
      </c>
      <c r="X26" s="3">
        <f>[44]Setembro!$B$27</f>
        <v>24.979166666666671</v>
      </c>
      <c r="Y26" s="3">
        <f>[44]Setembro!$B$28</f>
        <v>21.029166666666669</v>
      </c>
      <c r="Z26" s="3">
        <f>[44]Setembro!$B$29</f>
        <v>22.395833333333329</v>
      </c>
      <c r="AA26" s="3">
        <f>[44]Setembro!$B$30</f>
        <v>24.854166666666668</v>
      </c>
      <c r="AB26" s="3">
        <f>[44]Setembro!$B$31</f>
        <v>25.308333333333334</v>
      </c>
      <c r="AC26" s="3">
        <f>[44]Setembro!$B$32</f>
        <v>27.662500000000005</v>
      </c>
      <c r="AD26" s="3">
        <f>[44]Setembro!$B$33</f>
        <v>26.604166666666657</v>
      </c>
      <c r="AE26" s="3">
        <f>[44]Setembro!$B$34</f>
        <v>27.004166666666666</v>
      </c>
      <c r="AF26" s="16">
        <f t="shared" si="1"/>
        <v>24.751527777777778</v>
      </c>
    </row>
    <row r="27" spans="1:32" ht="17.100000000000001" customHeight="1" x14ac:dyDescent="0.2">
      <c r="A27" s="9" t="s">
        <v>19</v>
      </c>
      <c r="B27" s="3">
        <f>[45]Setembro!$B$5</f>
        <v>15.062499999999998</v>
      </c>
      <c r="C27" s="3">
        <f>[45]Setembro!$B$6</f>
        <v>17.466666666666669</v>
      </c>
      <c r="D27" s="3">
        <f>[45]Setembro!$B$7</f>
        <v>18.841666666666665</v>
      </c>
      <c r="E27" s="3">
        <f>[45]Setembro!$B$8</f>
        <v>24.125000000000004</v>
      </c>
      <c r="F27" s="3">
        <f>[45]Setembro!$B$9</f>
        <v>25.104166666666668</v>
      </c>
      <c r="G27" s="3">
        <f>[46]Setembro!$B$10</f>
        <v>19.204166666666666</v>
      </c>
      <c r="H27" s="3">
        <f>[46]Setembro!$B$11</f>
        <v>21.287499999999998</v>
      </c>
      <c r="I27" s="3">
        <f>[46]Setembro!$B$12</f>
        <v>19.241666666666667</v>
      </c>
      <c r="J27" s="3">
        <f>[46]Setembro!$B$13</f>
        <v>16.879166666666666</v>
      </c>
      <c r="K27" s="3">
        <f>[46]Setembro!$B$14</f>
        <v>17.237500000000001</v>
      </c>
      <c r="L27" s="3">
        <f>[46]Setembro!$B$15</f>
        <v>19.95</v>
      </c>
      <c r="M27" s="3">
        <f>[46]Setembro!$B$16</f>
        <v>19.875</v>
      </c>
      <c r="N27" s="3">
        <f>[46]Setembro!$B$17</f>
        <v>23.141666666666666</v>
      </c>
      <c r="O27" s="3">
        <f>[46]Setembro!$B$18</f>
        <v>23.204166666666666</v>
      </c>
      <c r="P27" s="3">
        <f>[46]Setembro!$B$19</f>
        <v>21.491666666666664</v>
      </c>
      <c r="Q27" s="3">
        <f>[46]Setembro!$B$20</f>
        <v>23.495833333333334</v>
      </c>
      <c r="R27" s="3">
        <f>[46]Setembro!$B$21</f>
        <v>23.920833333333331</v>
      </c>
      <c r="S27" s="3">
        <f>[46]Setembro!$B$22</f>
        <v>20.770833333333332</v>
      </c>
      <c r="T27" s="3">
        <f>[46]Setembro!$B$23</f>
        <v>22.858333333333338</v>
      </c>
      <c r="U27" s="3">
        <f>[46]Setembro!$B$24</f>
        <v>19.379166666666666</v>
      </c>
      <c r="V27" s="3">
        <f>[46]Setembro!$B$25</f>
        <v>18.44166666666667</v>
      </c>
      <c r="W27" s="3">
        <f>[46]Setembro!$B$26</f>
        <v>22.670833333333334</v>
      </c>
      <c r="X27" s="3">
        <f>[46]Setembro!$B$27</f>
        <v>21.141666666666662</v>
      </c>
      <c r="Y27" s="3">
        <f>[46]Setembro!$B$28</f>
        <v>18.245833333333334</v>
      </c>
      <c r="Z27" s="3">
        <f>[46]Setembro!$B$29</f>
        <v>19.387500000000003</v>
      </c>
      <c r="AA27" s="3">
        <f>[46]Setembro!$B$30</f>
        <v>20.37916666666667</v>
      </c>
      <c r="AB27" s="3">
        <f>[46]Setembro!$B$31</f>
        <v>22.608333333333334</v>
      </c>
      <c r="AC27" s="3">
        <f>[46]Setembro!$B$32</f>
        <v>24.920833333333331</v>
      </c>
      <c r="AD27" s="3">
        <f>[46]Setembro!$B$33</f>
        <v>26.533333333333331</v>
      </c>
      <c r="AE27" s="3">
        <f>[46]Setembro!$B$34</f>
        <v>28.629166666666663</v>
      </c>
      <c r="AF27" s="16">
        <f t="shared" si="1"/>
        <v>21.183194444444446</v>
      </c>
    </row>
    <row r="28" spans="1:32" ht="17.100000000000001" customHeight="1" x14ac:dyDescent="0.2">
      <c r="A28" s="9" t="s">
        <v>31</v>
      </c>
      <c r="B28" s="3">
        <f>[47]Setembro!$B$5</f>
        <v>17.887499999999999</v>
      </c>
      <c r="C28" s="3">
        <f>[47]Setembro!$B$6</f>
        <v>20.408333333333331</v>
      </c>
      <c r="D28" s="3">
        <f>[47]Setembro!$B$7</f>
        <v>23.733333333333334</v>
      </c>
      <c r="E28" s="3">
        <f>[47]Setembro!$B$8</f>
        <v>28.304166666666671</v>
      </c>
      <c r="F28" s="3">
        <f>[47]Setembro!$B$9</f>
        <v>28.341666666666669</v>
      </c>
      <c r="G28" s="3">
        <f>[48]Setembro!$B$10</f>
        <v>26.125000000000004</v>
      </c>
      <c r="H28" s="3">
        <f>[48]Setembro!$B$11</f>
        <v>25.545833333333331</v>
      </c>
      <c r="I28" s="3">
        <f>[48]Setembro!$B$12</f>
        <v>26.870833333333337</v>
      </c>
      <c r="J28" s="3">
        <f>[48]Setembro!$B$13</f>
        <v>16.683333333333334</v>
      </c>
      <c r="K28" s="3">
        <f>[48]Setembro!$B$14</f>
        <v>17.487500000000001</v>
      </c>
      <c r="L28" s="3">
        <f>[48]Setembro!$B$15</f>
        <v>21.150000000000002</v>
      </c>
      <c r="M28" s="3">
        <f>[48]Setembro!$B$16</f>
        <v>20.49583333333333</v>
      </c>
      <c r="N28" s="3">
        <f>[48]Setembro!$B$17</f>
        <v>23.562499999999996</v>
      </c>
      <c r="O28" s="3">
        <f>[48]Setembro!$B$18</f>
        <v>23.962499999999995</v>
      </c>
      <c r="P28" s="3">
        <f>[48]Setembro!$B$19</f>
        <v>23.299999999999997</v>
      </c>
      <c r="Q28" s="3">
        <f>[48]Setembro!$B$20</f>
        <v>26.416666666666668</v>
      </c>
      <c r="R28" s="3">
        <f>[48]Setembro!$B$21</f>
        <v>27.762499999999999</v>
      </c>
      <c r="S28" s="3">
        <f>[48]Setembro!$B$22</f>
        <v>23.829166666666666</v>
      </c>
      <c r="T28" s="3">
        <f>[48]Setembro!$B$23</f>
        <v>25.083333333333339</v>
      </c>
      <c r="U28" s="3">
        <f>[48]Setembro!$B$24</f>
        <v>24.829166666666666</v>
      </c>
      <c r="V28" s="3">
        <f>[48]Setembro!$B$25</f>
        <v>22.45</v>
      </c>
      <c r="W28" s="3">
        <f>[48]Setembro!$B$26</f>
        <v>25.654166666666669</v>
      </c>
      <c r="X28" s="3">
        <f>[48]Setembro!$B$27</f>
        <v>22.341666666666669</v>
      </c>
      <c r="Y28" s="3">
        <f>[48]Setembro!$B$28</f>
        <v>20.454166666666666</v>
      </c>
      <c r="Z28" s="3">
        <f>[48]Setembro!$B$29</f>
        <v>20.016666666666669</v>
      </c>
      <c r="AA28" s="3">
        <f>[48]Setembro!$B$30</f>
        <v>21.549999999999997</v>
      </c>
      <c r="AB28" s="3">
        <f>[48]Setembro!$B$31</f>
        <v>23.566666666666663</v>
      </c>
      <c r="AC28" s="3">
        <f>[48]Setembro!$B$32</f>
        <v>26.42916666666666</v>
      </c>
      <c r="AD28" s="3">
        <f>[48]Setembro!$B$33</f>
        <v>27.841666666666658</v>
      </c>
      <c r="AE28" s="3">
        <f>[48]Setembro!$B$34</f>
        <v>28.037500000000009</v>
      </c>
      <c r="AF28" s="16">
        <f t="shared" si="1"/>
        <v>23.670694444444447</v>
      </c>
    </row>
    <row r="29" spans="1:32" ht="17.100000000000001" customHeight="1" x14ac:dyDescent="0.2">
      <c r="A29" s="9" t="s">
        <v>20</v>
      </c>
      <c r="B29" s="3">
        <f>[49]Setembro!$B$5</f>
        <v>20.808333333333341</v>
      </c>
      <c r="C29" s="3">
        <f>[49]Setembro!$B$6</f>
        <v>20.049999999999997</v>
      </c>
      <c r="D29" s="3">
        <f>[49]Setembro!$B$7</f>
        <v>21.170833333333331</v>
      </c>
      <c r="E29" s="3">
        <f>[49]Setembro!$B$8</f>
        <v>26.2</v>
      </c>
      <c r="F29" s="3">
        <f>[49]Setembro!$B$9</f>
        <v>27.562500000000004</v>
      </c>
      <c r="G29" s="3">
        <f>[50]Setembro!$B$10</f>
        <v>28.524999999999991</v>
      </c>
      <c r="H29" s="3">
        <f>[50]Setembro!$B$11</f>
        <v>26.633333333333336</v>
      </c>
      <c r="I29" s="3">
        <f>[50]Setembro!$B$12</f>
        <v>28.187499999999996</v>
      </c>
      <c r="J29" s="3">
        <f>[50]Setembro!$B$13</f>
        <v>23.266666666666662</v>
      </c>
      <c r="K29" s="3">
        <f>[50]Setembro!$B$14</f>
        <v>22.320833333333329</v>
      </c>
      <c r="L29" s="3">
        <f>[50]Setembro!$B$15</f>
        <v>24.670833333333334</v>
      </c>
      <c r="M29" s="3">
        <f>[50]Setembro!$B$16</f>
        <v>24.970833333333331</v>
      </c>
      <c r="N29" s="3">
        <f>[50]Setembro!$B$17</f>
        <v>25.458333333333329</v>
      </c>
      <c r="O29" s="3">
        <f>[50]Setembro!$B$18</f>
        <v>24.987499999999997</v>
      </c>
      <c r="P29" s="3">
        <f>[50]Setembro!$B$19</f>
        <v>25.087500000000002</v>
      </c>
      <c r="Q29" s="3">
        <f>[50]Setembro!$B$20</f>
        <v>26.841666666666665</v>
      </c>
      <c r="R29" s="3">
        <f>[50]Setembro!$B$21</f>
        <v>26.833333333333332</v>
      </c>
      <c r="S29" s="3">
        <f>[50]Setembro!$B$22</f>
        <v>27.241666666666671</v>
      </c>
      <c r="T29" s="3">
        <f>[50]Setembro!$B$23</f>
        <v>26.512500000000003</v>
      </c>
      <c r="U29" s="3">
        <f>[50]Setembro!$B$24</f>
        <v>27.774999999999995</v>
      </c>
      <c r="V29" s="3">
        <f>[50]Setembro!$B$25</f>
        <v>26.5</v>
      </c>
      <c r="W29" s="3">
        <f>[50]Setembro!$B$26</f>
        <v>27.645833333333332</v>
      </c>
      <c r="X29" s="3">
        <f>[50]Setembro!$B$27</f>
        <v>26.083333333333339</v>
      </c>
      <c r="Y29" s="3">
        <f>[50]Setembro!$B$28</f>
        <v>22.429166666666671</v>
      </c>
      <c r="Z29" s="3">
        <f>[50]Setembro!$B$29</f>
        <v>22.941666666666666</v>
      </c>
      <c r="AA29" s="3">
        <f>[50]Setembro!$B$30</f>
        <v>24.104166666666668</v>
      </c>
      <c r="AB29" s="3">
        <f>[50]Setembro!$B$31</f>
        <v>27.220833333333331</v>
      </c>
      <c r="AC29" s="3">
        <f>[50]Setembro!$B$32</f>
        <v>28.029166666666665</v>
      </c>
      <c r="AD29" s="3">
        <f>[50]Setembro!$B$33</f>
        <v>29.666666666666668</v>
      </c>
      <c r="AE29" s="3">
        <f>[50]Setembro!$B$34</f>
        <v>30.212500000000002</v>
      </c>
      <c r="AF29" s="16">
        <f t="shared" si="1"/>
        <v>25.664583333333329</v>
      </c>
    </row>
    <row r="30" spans="1:32" s="5" customFormat="1" ht="17.100000000000001" customHeight="1" x14ac:dyDescent="0.2">
      <c r="A30" s="13" t="s">
        <v>35</v>
      </c>
      <c r="B30" s="21">
        <f>AVERAGE(B5:B29)</f>
        <v>19.099305555555553</v>
      </c>
      <c r="C30" s="21">
        <f t="shared" ref="C30:AF30" si="2">AVERAGE(C5:C29)</f>
        <v>20.596527777777776</v>
      </c>
      <c r="D30" s="21">
        <f t="shared" si="2"/>
        <v>22.528049516908212</v>
      </c>
      <c r="E30" s="21">
        <f t="shared" si="2"/>
        <v>26.77204166666667</v>
      </c>
      <c r="F30" s="21">
        <f t="shared" si="2"/>
        <v>27.059895833333332</v>
      </c>
      <c r="G30" s="21">
        <f t="shared" si="2"/>
        <v>24.982118055555549</v>
      </c>
      <c r="H30" s="21">
        <f t="shared" si="2"/>
        <v>24.964930555555554</v>
      </c>
      <c r="I30" s="21">
        <f t="shared" si="2"/>
        <v>24.550868055555554</v>
      </c>
      <c r="J30" s="21">
        <f t="shared" si="2"/>
        <v>18.738194444444442</v>
      </c>
      <c r="K30" s="21">
        <f t="shared" si="2"/>
        <v>18.983680555555555</v>
      </c>
      <c r="L30" s="21">
        <f t="shared" si="2"/>
        <v>22.557342303240734</v>
      </c>
      <c r="M30" s="21">
        <f t="shared" si="2"/>
        <v>22.497222222222216</v>
      </c>
      <c r="N30" s="21">
        <f t="shared" si="2"/>
        <v>24.005729166666669</v>
      </c>
      <c r="O30" s="21">
        <f t="shared" si="2"/>
        <v>24.578819444444445</v>
      </c>
      <c r="P30" s="21">
        <f t="shared" si="2"/>
        <v>24.319791666666671</v>
      </c>
      <c r="Q30" s="21">
        <f t="shared" si="2"/>
        <v>25.804166666666664</v>
      </c>
      <c r="R30" s="21">
        <f t="shared" si="2"/>
        <v>27.055381944444445</v>
      </c>
      <c r="S30" s="21">
        <f t="shared" si="2"/>
        <v>24.306770833333331</v>
      </c>
      <c r="T30" s="21">
        <f t="shared" si="2"/>
        <v>24.944145833333341</v>
      </c>
      <c r="U30" s="21">
        <f t="shared" si="2"/>
        <v>24.197750603864737</v>
      </c>
      <c r="V30" s="21">
        <f t="shared" si="2"/>
        <v>23.160416666666666</v>
      </c>
      <c r="W30" s="21">
        <f t="shared" si="2"/>
        <v>25.075416666666673</v>
      </c>
      <c r="X30" s="21">
        <f t="shared" si="2"/>
        <v>23.383159722222228</v>
      </c>
      <c r="Y30" s="21">
        <f t="shared" si="2"/>
        <v>21.077414772727273</v>
      </c>
      <c r="Z30" s="21">
        <f t="shared" si="2"/>
        <v>21.398611111111112</v>
      </c>
      <c r="AA30" s="21">
        <f t="shared" si="2"/>
        <v>23.03197916666667</v>
      </c>
      <c r="AB30" s="21">
        <f t="shared" si="2"/>
        <v>24.678108251633983</v>
      </c>
      <c r="AC30" s="21">
        <f t="shared" si="2"/>
        <v>26.309272875816998</v>
      </c>
      <c r="AD30" s="21">
        <f t="shared" si="2"/>
        <v>27.582291666666663</v>
      </c>
      <c r="AE30" s="53">
        <f t="shared" si="2"/>
        <v>28.361168981481484</v>
      </c>
      <c r="AF30" s="21">
        <f t="shared" si="2"/>
        <v>23.886685752781705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1" width="6.42578125" style="2" customWidth="1"/>
    <col min="32" max="32" width="7.42578125" style="18" bestFit="1" customWidth="1"/>
    <col min="33" max="33" width="8.28515625" style="1" bestFit="1" customWidth="1"/>
    <col min="34" max="34" width="12.42578125" style="37" bestFit="1" customWidth="1"/>
  </cols>
  <sheetData>
    <row r="1" spans="1:34" ht="20.100000000000001" customHeight="1" thickBot="1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39" t="s">
        <v>46</v>
      </c>
    </row>
    <row r="3" spans="1:34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45</v>
      </c>
      <c r="AG3" s="34" t="s">
        <v>42</v>
      </c>
      <c r="AH3" s="39" t="s">
        <v>47</v>
      </c>
    </row>
    <row r="4" spans="1:34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35" t="s">
        <v>40</v>
      </c>
      <c r="AH4" s="40">
        <v>40816</v>
      </c>
    </row>
    <row r="5" spans="1:34" s="5" customFormat="1" ht="20.100000000000001" customHeight="1" thickTop="1" x14ac:dyDescent="0.2">
      <c r="A5" s="8" t="s">
        <v>48</v>
      </c>
      <c r="B5" s="42">
        <f>[1]Setembro!$K$5</f>
        <v>0</v>
      </c>
      <c r="C5" s="42">
        <f>[1]Setembro!$K$6</f>
        <v>0</v>
      </c>
      <c r="D5" s="42">
        <f>[1]Setembro!$K$7</f>
        <v>0</v>
      </c>
      <c r="E5" s="42">
        <f>[1]Setembro!$K$8</f>
        <v>0</v>
      </c>
      <c r="F5" s="42">
        <f>[1]Setembro!$K$9</f>
        <v>0</v>
      </c>
      <c r="G5" s="42">
        <f>[2]Setembro!$K$10</f>
        <v>0</v>
      </c>
      <c r="H5" s="42">
        <f>[2]Setembro!$K$11</f>
        <v>0</v>
      </c>
      <c r="I5" s="42">
        <f>[2]Setembro!$K$12</f>
        <v>0</v>
      </c>
      <c r="J5" s="42">
        <f>[2]Setembro!$K$13</f>
        <v>4</v>
      </c>
      <c r="K5" s="42">
        <f>[2]Setembro!$K$14</f>
        <v>0.4</v>
      </c>
      <c r="L5" s="42">
        <f>[2]Setembro!$K$15</f>
        <v>0.2</v>
      </c>
      <c r="M5" s="42">
        <f>[2]Setembro!$K$16</f>
        <v>0</v>
      </c>
      <c r="N5" s="42">
        <f>[2]Setembro!$K$17</f>
        <v>0</v>
      </c>
      <c r="O5" s="42">
        <f>[2]Setembro!$K$18</f>
        <v>0</v>
      </c>
      <c r="P5" s="42">
        <f>[2]Setembro!$K$19</f>
        <v>0</v>
      </c>
      <c r="Q5" s="42">
        <f>[2]Setembro!$K$20</f>
        <v>0</v>
      </c>
      <c r="R5" s="42">
        <f>[2]Setembro!$K$21</f>
        <v>0</v>
      </c>
      <c r="S5" s="42">
        <f>[2]Setembro!$K$22</f>
        <v>0</v>
      </c>
      <c r="T5" s="42">
        <f>[2]Setembro!$K$23</f>
        <v>0</v>
      </c>
      <c r="U5" s="42">
        <f>[2]Setembro!$K$24</f>
        <v>0</v>
      </c>
      <c r="V5" s="42">
        <f>[2]Setembro!$K$25</f>
        <v>0</v>
      </c>
      <c r="W5" s="42">
        <f>[2]Setembro!$K$26</f>
        <v>0</v>
      </c>
      <c r="X5" s="42">
        <f>[2]Setembro!$K$27</f>
        <v>0.2</v>
      </c>
      <c r="Y5" s="42">
        <f>[2]Setembro!$K$28</f>
        <v>1.2</v>
      </c>
      <c r="Z5" s="42">
        <f>[2]Setembro!$K$29</f>
        <v>0</v>
      </c>
      <c r="AA5" s="42">
        <f>[2]Setembro!$K$30</f>
        <v>0</v>
      </c>
      <c r="AB5" s="42">
        <f>[2]Setembro!$K$31</f>
        <v>0</v>
      </c>
      <c r="AC5" s="42">
        <f>[2]Setembro!$K$32</f>
        <v>0</v>
      </c>
      <c r="AD5" s="42">
        <f>[2]Setembro!$K$33</f>
        <v>0</v>
      </c>
      <c r="AE5" s="42">
        <f>[2]Setembro!$K$34</f>
        <v>0</v>
      </c>
      <c r="AF5" s="43">
        <f t="shared" ref="AF5:AF27" si="1">SUM(B5:AE5)</f>
        <v>6.0000000000000009</v>
      </c>
      <c r="AG5" s="46">
        <f t="shared" ref="AG5:AG27" si="2">MAX(B5:AE5)</f>
        <v>4</v>
      </c>
      <c r="AH5" s="37">
        <v>6</v>
      </c>
    </row>
    <row r="6" spans="1:34" ht="17.100000000000001" customHeight="1" x14ac:dyDescent="0.2">
      <c r="A6" s="9" t="s">
        <v>0</v>
      </c>
      <c r="B6" s="3">
        <f>[3]Setembro!$K$5</f>
        <v>0</v>
      </c>
      <c r="C6" s="3">
        <f>[3]Setembro!$K$6</f>
        <v>0</v>
      </c>
      <c r="D6" s="3">
        <f>[3]Setembro!$K$7</f>
        <v>0</v>
      </c>
      <c r="E6" s="3">
        <f>[3]Setembro!$K$8</f>
        <v>0</v>
      </c>
      <c r="F6" s="3">
        <f>[3]Setembro!$K$9</f>
        <v>0</v>
      </c>
      <c r="G6" s="3">
        <f>[4]Setembro!$K$10</f>
        <v>1.5999999999999999</v>
      </c>
      <c r="H6" s="3">
        <f>[4]Setembro!$K$11</f>
        <v>0.2</v>
      </c>
      <c r="I6" s="3">
        <f>[4]Setembro!$K$12</f>
        <v>7.3999999999999995</v>
      </c>
      <c r="J6" s="3">
        <f>[4]Setembro!$K$13</f>
        <v>1.5999999999999999</v>
      </c>
      <c r="K6" s="3">
        <f>[4]Setembro!$K$14</f>
        <v>0.2</v>
      </c>
      <c r="L6" s="3">
        <f>[4]Setembro!$K$15</f>
        <v>0</v>
      </c>
      <c r="M6" s="3">
        <f>[4]Setembro!$K$16</f>
        <v>0</v>
      </c>
      <c r="N6" s="3">
        <f>[4]Setembro!$K$17</f>
        <v>0</v>
      </c>
      <c r="O6" s="3">
        <f>[4]Setembro!$K$18</f>
        <v>0</v>
      </c>
      <c r="P6" s="3">
        <f>[4]Setembro!$K$19</f>
        <v>0</v>
      </c>
      <c r="Q6" s="3">
        <f>[4]Setembro!$K$20</f>
        <v>0</v>
      </c>
      <c r="R6" s="3">
        <f>[4]Setembro!$K$21</f>
        <v>0</v>
      </c>
      <c r="S6" s="3">
        <f>[4]Setembro!$K$22</f>
        <v>2.8000000000000003</v>
      </c>
      <c r="T6" s="3">
        <f>[4]Setembro!$K$23</f>
        <v>0.2</v>
      </c>
      <c r="U6" s="3">
        <f>[4]Setembro!$K$24</f>
        <v>0.2</v>
      </c>
      <c r="V6" s="3">
        <f>[4]Setembro!$K$25</f>
        <v>0</v>
      </c>
      <c r="W6" s="3">
        <f>[4]Setembro!$K$26</f>
        <v>0</v>
      </c>
      <c r="X6" s="3">
        <f>[4]Setembro!$K$27</f>
        <v>23.599999999999998</v>
      </c>
      <c r="Y6" s="3">
        <f>[4]Setembro!$K$28</f>
        <v>0</v>
      </c>
      <c r="Z6" s="3">
        <f>[4]Setembro!$K$29</f>
        <v>0</v>
      </c>
      <c r="AA6" s="3">
        <f>[4]Setembro!$K$30</f>
        <v>0</v>
      </c>
      <c r="AB6" s="3">
        <f>[4]Setembro!$K$31</f>
        <v>0</v>
      </c>
      <c r="AC6" s="3">
        <f>[4]Setembro!$K$32</f>
        <v>0</v>
      </c>
      <c r="AD6" s="3">
        <f>[4]Setembro!$K$33</f>
        <v>0</v>
      </c>
      <c r="AE6" s="3">
        <f>[4]Setembro!$K$34</f>
        <v>0</v>
      </c>
      <c r="AF6" s="16">
        <f t="shared" si="1"/>
        <v>37.799999999999997</v>
      </c>
      <c r="AG6" s="16">
        <f t="shared" si="2"/>
        <v>23.599999999999998</v>
      </c>
      <c r="AH6" s="37">
        <v>7</v>
      </c>
    </row>
    <row r="7" spans="1:34" ht="17.100000000000001" customHeight="1" x14ac:dyDescent="0.2">
      <c r="A7" s="9" t="s">
        <v>1</v>
      </c>
      <c r="B7" s="3">
        <f>[5]Setembro!$K$5</f>
        <v>0</v>
      </c>
      <c r="C7" s="3">
        <f>[5]Setembro!$K$6</f>
        <v>0</v>
      </c>
      <c r="D7" s="3">
        <f>[5]Setembro!$K$7</f>
        <v>0</v>
      </c>
      <c r="E7" s="3">
        <f>[5]Setembro!$K$8</f>
        <v>0</v>
      </c>
      <c r="F7" s="3">
        <f>[5]Setembro!$K$9</f>
        <v>0</v>
      </c>
      <c r="G7" s="3">
        <f>[6]Setembro!$K$10</f>
        <v>0</v>
      </c>
      <c r="H7" s="3">
        <f>[6]Setembro!$K$11</f>
        <v>0</v>
      </c>
      <c r="I7" s="3">
        <f>[6]Setembro!$K$12</f>
        <v>0</v>
      </c>
      <c r="J7" s="3">
        <f>[6]Setembro!$K$13</f>
        <v>31.599999999999998</v>
      </c>
      <c r="K7" s="3">
        <f>[6]Setembro!$K$14</f>
        <v>0.2</v>
      </c>
      <c r="L7" s="3">
        <f>[6]Setembro!$K$15</f>
        <v>0.2</v>
      </c>
      <c r="M7" s="3">
        <f>[6]Setembro!$K$16</f>
        <v>0</v>
      </c>
      <c r="N7" s="3">
        <f>[6]Setembro!$K$17</f>
        <v>0</v>
      </c>
      <c r="O7" s="3">
        <f>[6]Setembro!$K$18</f>
        <v>0</v>
      </c>
      <c r="P7" s="3">
        <f>[6]Setembro!$K$19</f>
        <v>0</v>
      </c>
      <c r="Q7" s="3">
        <f>[6]Setembro!$K$20</f>
        <v>0</v>
      </c>
      <c r="R7" s="3">
        <f>[6]Setembro!$K$21</f>
        <v>0</v>
      </c>
      <c r="S7" s="3">
        <f>[6]Setembro!$K$22</f>
        <v>3.0000000000000004</v>
      </c>
      <c r="T7" s="3">
        <f>[6]Setembro!$K$23</f>
        <v>0</v>
      </c>
      <c r="U7" s="3">
        <f>[6]Setembro!$K$24</f>
        <v>0</v>
      </c>
      <c r="V7" s="3">
        <f>[6]Setembro!$K$25</f>
        <v>0</v>
      </c>
      <c r="W7" s="3">
        <f>[6]Setembro!$K$26</f>
        <v>0</v>
      </c>
      <c r="X7" s="3">
        <f>[6]Setembro!$K$27</f>
        <v>31.799999999999997</v>
      </c>
      <c r="Y7" s="3">
        <f>[6]Setembro!$K$28</f>
        <v>0.8</v>
      </c>
      <c r="Z7" s="3">
        <f>[6]Setembro!$K$29</f>
        <v>0</v>
      </c>
      <c r="AA7" s="3">
        <f>[6]Setembro!$K$30</f>
        <v>0</v>
      </c>
      <c r="AB7" s="3">
        <f>[6]Setembro!$K$31</f>
        <v>0</v>
      </c>
      <c r="AC7" s="3">
        <f>[6]Setembro!$K$32</f>
        <v>0</v>
      </c>
      <c r="AD7" s="3">
        <f>[6]Setembro!$K$33</f>
        <v>0</v>
      </c>
      <c r="AE7" s="3">
        <f>[6]Setembro!$K$34</f>
        <v>0</v>
      </c>
      <c r="AF7" s="16">
        <f t="shared" si="1"/>
        <v>67.599999999999994</v>
      </c>
      <c r="AG7" s="16">
        <f t="shared" si="2"/>
        <v>31.799999999999997</v>
      </c>
      <c r="AH7" s="37">
        <v>6</v>
      </c>
    </row>
    <row r="8" spans="1:34" ht="17.100000000000001" customHeight="1" x14ac:dyDescent="0.2">
      <c r="A8" s="9" t="s">
        <v>51</v>
      </c>
      <c r="B8" s="3">
        <f>[7]Setembro!$K$5</f>
        <v>0</v>
      </c>
      <c r="C8" s="3">
        <f>[7]Setembro!$K$6</f>
        <v>0</v>
      </c>
      <c r="D8" s="3">
        <f>[7]Setembro!$K$7</f>
        <v>0</v>
      </c>
      <c r="E8" s="3">
        <f>[7]Setembro!$K$8</f>
        <v>0</v>
      </c>
      <c r="F8" s="3">
        <f>[7]Setembro!$K$9</f>
        <v>0</v>
      </c>
      <c r="G8" s="3">
        <f>[8]Setembro!$K$10</f>
        <v>0</v>
      </c>
      <c r="H8" s="3">
        <f>[8]Setembro!$K$11</f>
        <v>0</v>
      </c>
      <c r="I8" s="3">
        <f>[8]Setembro!$K$12</f>
        <v>6.6</v>
      </c>
      <c r="J8" s="3">
        <f>[8]Setembro!$K$13</f>
        <v>0.4</v>
      </c>
      <c r="K8" s="3">
        <f>[8]Setembro!$K$14</f>
        <v>0.2</v>
      </c>
      <c r="L8" s="3">
        <f>[8]Setembro!$K$15</f>
        <v>0</v>
      </c>
      <c r="M8" s="3">
        <f>[8]Setembro!$K$16</f>
        <v>0</v>
      </c>
      <c r="N8" s="3">
        <f>[8]Setembro!$K$17</f>
        <v>0</v>
      </c>
      <c r="O8" s="3">
        <f>[8]Setembro!$K$18</f>
        <v>0</v>
      </c>
      <c r="P8" s="3">
        <f>[8]Setembro!$K$19</f>
        <v>0</v>
      </c>
      <c r="Q8" s="3">
        <f>[8]Setembro!$K$20</f>
        <v>0</v>
      </c>
      <c r="R8" s="3">
        <f>[8]Setembro!$K$21</f>
        <v>0</v>
      </c>
      <c r="S8" s="3">
        <f>[8]Setembro!$K$22</f>
        <v>2.6000000000000005</v>
      </c>
      <c r="T8" s="3">
        <f>[8]Setembro!$K$23</f>
        <v>0</v>
      </c>
      <c r="U8" s="3">
        <f>[8]Setembro!$K$24</f>
        <v>0.60000000000000009</v>
      </c>
      <c r="V8" s="3">
        <f>[8]Setembro!$K$25</f>
        <v>0</v>
      </c>
      <c r="W8" s="3">
        <f>[8]Setembro!$K$26</f>
        <v>0</v>
      </c>
      <c r="X8" s="3">
        <f>[8]Setembro!$K$27</f>
        <v>53.2</v>
      </c>
      <c r="Y8" s="3">
        <f>[8]Setembro!$K$28</f>
        <v>0</v>
      </c>
      <c r="Z8" s="3">
        <f>[8]Setembro!$K$29</f>
        <v>0</v>
      </c>
      <c r="AA8" s="3">
        <f>[8]Setembro!$K$30</f>
        <v>0</v>
      </c>
      <c r="AB8" s="3">
        <f>[8]Setembro!$K$31</f>
        <v>0</v>
      </c>
      <c r="AC8" s="3">
        <f>[8]Setembro!$K$32</f>
        <v>0</v>
      </c>
      <c r="AD8" s="3">
        <f>[8]Setembro!$K$33</f>
        <v>0</v>
      </c>
      <c r="AE8" s="3">
        <f>[8]Setembro!$K$34</f>
        <v>0.2</v>
      </c>
      <c r="AF8" s="16">
        <f t="shared" si="1"/>
        <v>63.800000000000004</v>
      </c>
      <c r="AG8" s="16">
        <f t="shared" si="2"/>
        <v>53.2</v>
      </c>
      <c r="AH8" s="37" t="s">
        <v>56</v>
      </c>
    </row>
    <row r="9" spans="1:34" ht="17.100000000000001" customHeight="1" x14ac:dyDescent="0.2">
      <c r="A9" s="9" t="s">
        <v>2</v>
      </c>
      <c r="B9" s="3">
        <f>[9]Setembro!$K$5</f>
        <v>0</v>
      </c>
      <c r="C9" s="3">
        <f>[9]Setembro!$K$6</f>
        <v>0</v>
      </c>
      <c r="D9" s="3">
        <f>[9]Setembro!$K$7</f>
        <v>0</v>
      </c>
      <c r="E9" s="3">
        <f>[9]Setembro!$K$8</f>
        <v>0</v>
      </c>
      <c r="F9" s="3">
        <f>[9]Setembro!$K$9</f>
        <v>0</v>
      </c>
      <c r="G9" s="3">
        <f>[10]Setembro!$K$10</f>
        <v>0</v>
      </c>
      <c r="H9" s="3">
        <f>[10]Setembro!$K$11</f>
        <v>0</v>
      </c>
      <c r="I9" s="3">
        <f>[10]Setembro!$K$12</f>
        <v>0</v>
      </c>
      <c r="J9" s="3">
        <f>[10]Setembro!$K$13</f>
        <v>26.6</v>
      </c>
      <c r="K9" s="3">
        <f>[10]Setembro!$K$14</f>
        <v>2</v>
      </c>
      <c r="L9" s="3">
        <f>[10]Setembro!$K$15</f>
        <v>0.8</v>
      </c>
      <c r="M9" s="3">
        <f>[10]Setembro!$K$16</f>
        <v>0</v>
      </c>
      <c r="N9" s="3">
        <f>[10]Setembro!$K$17</f>
        <v>0</v>
      </c>
      <c r="O9" s="3">
        <f>[10]Setembro!$K$18</f>
        <v>0</v>
      </c>
      <c r="P9" s="3">
        <f>[10]Setembro!$K$19</f>
        <v>0</v>
      </c>
      <c r="Q9" s="3">
        <f>[10]Setembro!$K$20</f>
        <v>0</v>
      </c>
      <c r="R9" s="3">
        <f>[10]Setembro!$K$21</f>
        <v>0</v>
      </c>
      <c r="S9" s="3">
        <f>[10]Setembro!$K$22</f>
        <v>0</v>
      </c>
      <c r="T9" s="3">
        <f>[10]Setembro!$K$23</f>
        <v>0</v>
      </c>
      <c r="U9" s="3">
        <f>[10]Setembro!$K$24</f>
        <v>0</v>
      </c>
      <c r="V9" s="3">
        <f>[10]Setembro!$K$25</f>
        <v>0</v>
      </c>
      <c r="W9" s="3">
        <f>[10]Setembro!$K$26</f>
        <v>3</v>
      </c>
      <c r="X9" s="3">
        <f>[10]Setembro!$K$27</f>
        <v>14.8</v>
      </c>
      <c r="Y9" s="3">
        <f>[10]Setembro!$K$28</f>
        <v>0.60000000000000009</v>
      </c>
      <c r="Z9" s="3">
        <f>[10]Setembro!$K$29</f>
        <v>0</v>
      </c>
      <c r="AA9" s="3">
        <f>[10]Setembro!$K$30</f>
        <v>0</v>
      </c>
      <c r="AB9" s="3">
        <f>[10]Setembro!$K$31</f>
        <v>0</v>
      </c>
      <c r="AC9" s="3">
        <f>[10]Setembro!$K$32</f>
        <v>0</v>
      </c>
      <c r="AD9" s="3">
        <f>[10]Setembro!$K$33</f>
        <v>0</v>
      </c>
      <c r="AE9" s="3">
        <f>[10]Setembro!$K$34</f>
        <v>13.2</v>
      </c>
      <c r="AF9" s="16">
        <f t="shared" si="1"/>
        <v>61</v>
      </c>
      <c r="AG9" s="16">
        <f t="shared" si="2"/>
        <v>26.6</v>
      </c>
      <c r="AH9" s="37" t="s">
        <v>56</v>
      </c>
    </row>
    <row r="10" spans="1:34" ht="17.100000000000001" customHeight="1" x14ac:dyDescent="0.2">
      <c r="A10" s="9" t="s">
        <v>3</v>
      </c>
      <c r="B10" s="3">
        <f>[11]Setembro!$K$5</f>
        <v>0</v>
      </c>
      <c r="C10" s="3">
        <f>[11]Setembro!$K$6</f>
        <v>0</v>
      </c>
      <c r="D10" s="3">
        <f>[11]Setembro!$K$7</f>
        <v>0</v>
      </c>
      <c r="E10" s="3">
        <f>[11]Setembro!$K$8</f>
        <v>0</v>
      </c>
      <c r="F10" s="3">
        <f>[11]Setembro!$K$9</f>
        <v>0</v>
      </c>
      <c r="G10" s="3">
        <f>[12]Setembro!$K$10</f>
        <v>0</v>
      </c>
      <c r="H10" s="3">
        <f>[12]Setembro!$K$11</f>
        <v>0</v>
      </c>
      <c r="I10" s="3">
        <f>[12]Setembro!$K$12</f>
        <v>0</v>
      </c>
      <c r="J10" s="3">
        <f>[12]Setembro!$K$13</f>
        <v>0</v>
      </c>
      <c r="K10" s="3">
        <f>[12]Setembro!$K$14</f>
        <v>0</v>
      </c>
      <c r="L10" s="3">
        <f>[12]Setembro!$K$15</f>
        <v>0</v>
      </c>
      <c r="M10" s="3">
        <f>[12]Setembro!$K$16</f>
        <v>0</v>
      </c>
      <c r="N10" s="3">
        <f>[12]Setembro!$K$17</f>
        <v>0</v>
      </c>
      <c r="O10" s="3">
        <f>[12]Setembro!$K$18</f>
        <v>0</v>
      </c>
      <c r="P10" s="3">
        <f>[12]Setembro!$K$19</f>
        <v>0.4</v>
      </c>
      <c r="Q10" s="3">
        <f>[12]Setembro!$K$20</f>
        <v>7.8</v>
      </c>
      <c r="R10" s="3">
        <f>[12]Setembro!$K$21</f>
        <v>0</v>
      </c>
      <c r="S10" s="3">
        <f>[12]Setembro!$K$22</f>
        <v>0</v>
      </c>
      <c r="T10" s="3">
        <f>[12]Setembro!$K$23</f>
        <v>0</v>
      </c>
      <c r="U10" s="3">
        <f>[12]Setembro!$K$24</f>
        <v>0</v>
      </c>
      <c r="V10" s="3">
        <f>[12]Setembro!$K$25</f>
        <v>0</v>
      </c>
      <c r="W10" s="3">
        <f>[12]Setembro!$K$26</f>
        <v>0</v>
      </c>
      <c r="X10" s="3">
        <f>[12]Setembro!$K$27</f>
        <v>0</v>
      </c>
      <c r="Y10" s="3">
        <f>[12]Setembro!$K$28</f>
        <v>2.2000000000000002</v>
      </c>
      <c r="Z10" s="3">
        <f>[12]Setembro!$K$29</f>
        <v>0</v>
      </c>
      <c r="AA10" s="3">
        <f>[12]Setembro!$K$30</f>
        <v>0</v>
      </c>
      <c r="AB10" s="3">
        <f>[12]Setembro!$K$31</f>
        <v>0</v>
      </c>
      <c r="AC10" s="3">
        <f>[12]Setembro!$K$32</f>
        <v>0</v>
      </c>
      <c r="AD10" s="3">
        <f>[12]Setembro!$K$33</f>
        <v>0</v>
      </c>
      <c r="AE10" s="3">
        <f>[12]Setembro!$K$34</f>
        <v>0</v>
      </c>
      <c r="AF10" s="16">
        <f t="shared" si="1"/>
        <v>10.399999999999999</v>
      </c>
      <c r="AG10" s="16">
        <f t="shared" si="2"/>
        <v>7.8</v>
      </c>
      <c r="AH10" s="37">
        <v>6</v>
      </c>
    </row>
    <row r="11" spans="1:34" ht="17.100000000000001" customHeight="1" x14ac:dyDescent="0.2">
      <c r="A11" s="9" t="s">
        <v>4</v>
      </c>
      <c r="B11" s="3">
        <f>[13]Setembro!$K$5</f>
        <v>0</v>
      </c>
      <c r="C11" s="3">
        <f>[13]Setembro!$K$6</f>
        <v>0</v>
      </c>
      <c r="D11" s="3">
        <f>[13]Setembro!$K$7</f>
        <v>0</v>
      </c>
      <c r="E11" s="3">
        <f>[13]Setembro!$K$8</f>
        <v>0</v>
      </c>
      <c r="F11" s="3">
        <f>[13]Setembro!$K$9</f>
        <v>0</v>
      </c>
      <c r="G11" s="3">
        <f>[14]Setembro!$K$10</f>
        <v>0</v>
      </c>
      <c r="H11" s="3">
        <f>[14]Setembro!$K$11</f>
        <v>0</v>
      </c>
      <c r="I11" s="3">
        <f>[14]Setembro!$K$12</f>
        <v>0</v>
      </c>
      <c r="J11" s="3">
        <f>[14]Setembro!$K$13</f>
        <v>0</v>
      </c>
      <c r="K11" s="3">
        <f>[14]Setembro!$K$14</f>
        <v>1.4</v>
      </c>
      <c r="L11" s="3">
        <f>[14]Setembro!$K$15</f>
        <v>0</v>
      </c>
      <c r="M11" s="3">
        <f>[14]Setembro!$K$16</f>
        <v>0</v>
      </c>
      <c r="N11" s="3">
        <f>[14]Setembro!$K$17</f>
        <v>0</v>
      </c>
      <c r="O11" s="3">
        <f>[14]Setembro!$K$18</f>
        <v>0</v>
      </c>
      <c r="P11" s="3">
        <f>[14]Setembro!$K$19</f>
        <v>8.7999999999999989</v>
      </c>
      <c r="Q11" s="3">
        <f>[14]Setembro!$K$20</f>
        <v>0.8</v>
      </c>
      <c r="R11" s="3">
        <f>[14]Setembro!$K$21</f>
        <v>0</v>
      </c>
      <c r="S11" s="3">
        <f>[14]Setembro!$K$22</f>
        <v>0</v>
      </c>
      <c r="T11" s="3">
        <f>[14]Setembro!$K$23</f>
        <v>0</v>
      </c>
      <c r="U11" s="3">
        <f>[14]Setembro!$K$24</f>
        <v>0</v>
      </c>
      <c r="V11" s="3">
        <f>[14]Setembro!$K$25</f>
        <v>0</v>
      </c>
      <c r="W11" s="3">
        <f>[14]Setembro!$K$26</f>
        <v>0</v>
      </c>
      <c r="X11" s="3">
        <f>[14]Setembro!$K$27</f>
        <v>0</v>
      </c>
      <c r="Y11" s="3">
        <f>[14]Setembro!$K$28</f>
        <v>0</v>
      </c>
      <c r="Z11" s="3">
        <f>[14]Setembro!$K$29</f>
        <v>0</v>
      </c>
      <c r="AA11" s="3">
        <f>[14]Setembro!$K$30</f>
        <v>0</v>
      </c>
      <c r="AB11" s="3">
        <f>[14]Setembro!$K$31</f>
        <v>0</v>
      </c>
      <c r="AC11" s="3">
        <f>[14]Setembro!$K$32</f>
        <v>0</v>
      </c>
      <c r="AD11" s="3">
        <f>[14]Setembro!$K$33</f>
        <v>0</v>
      </c>
      <c r="AE11" s="3">
        <f>[14]Setembro!$K$34</f>
        <v>0</v>
      </c>
      <c r="AF11" s="16">
        <f t="shared" si="1"/>
        <v>11</v>
      </c>
      <c r="AG11" s="16">
        <f t="shared" si="2"/>
        <v>8.7999999999999989</v>
      </c>
      <c r="AH11" s="37">
        <v>14</v>
      </c>
    </row>
    <row r="12" spans="1:34" ht="17.100000000000001" customHeight="1" x14ac:dyDescent="0.2">
      <c r="A12" s="9" t="s">
        <v>5</v>
      </c>
      <c r="B12" s="14">
        <f>[15]Setembro!$K$5</f>
        <v>0</v>
      </c>
      <c r="C12" s="14">
        <f>[15]Setembro!$K$6</f>
        <v>0</v>
      </c>
      <c r="D12" s="14">
        <f>[15]Setembro!$K$7</f>
        <v>0</v>
      </c>
      <c r="E12" s="14">
        <f>[15]Setembro!$K$8</f>
        <v>0</v>
      </c>
      <c r="F12" s="14">
        <f>[15]Setembro!$K$9</f>
        <v>0</v>
      </c>
      <c r="G12" s="14">
        <f>[16]Setembro!$K$10</f>
        <v>0</v>
      </c>
      <c r="H12" s="14">
        <f>[16]Setembro!$K$11</f>
        <v>0</v>
      </c>
      <c r="I12" s="14">
        <f>[16]Setembro!$K$12</f>
        <v>4.4000000000000004</v>
      </c>
      <c r="J12" s="14">
        <f>[16]Setembro!$K$13</f>
        <v>17.399999999999999</v>
      </c>
      <c r="K12" s="14">
        <f>[16]Setembro!$K$14</f>
        <v>0</v>
      </c>
      <c r="L12" s="14">
        <f>[16]Setembro!$K$15</f>
        <v>0</v>
      </c>
      <c r="M12" s="14">
        <f>[16]Setembro!$K$16</f>
        <v>0</v>
      </c>
      <c r="N12" s="14">
        <f>[16]Setembro!$K$17</f>
        <v>0</v>
      </c>
      <c r="O12" s="14">
        <f>[16]Setembro!$K$18</f>
        <v>0</v>
      </c>
      <c r="P12" s="14">
        <f>[16]Setembro!$K$19</f>
        <v>0</v>
      </c>
      <c r="Q12" s="14">
        <f>[16]Setembro!$K$20</f>
        <v>0</v>
      </c>
      <c r="R12" s="14">
        <f>[16]Setembro!$K$21</f>
        <v>0</v>
      </c>
      <c r="S12" s="14">
        <f>[16]Setembro!$K$22</f>
        <v>0</v>
      </c>
      <c r="T12" s="14">
        <f>[16]Setembro!$K$23</f>
        <v>0</v>
      </c>
      <c r="U12" s="14">
        <f>[16]Setembro!$K$24</f>
        <v>0</v>
      </c>
      <c r="V12" s="14">
        <f>[16]Setembro!$K$25</f>
        <v>0</v>
      </c>
      <c r="W12" s="14">
        <f>[16]Setembro!$K$26</f>
        <v>0</v>
      </c>
      <c r="X12" s="14">
        <f>[16]Setembro!$K$27</f>
        <v>1.8000000000000003</v>
      </c>
      <c r="Y12" s="14">
        <f>[16]Setembro!$K$28</f>
        <v>0</v>
      </c>
      <c r="Z12" s="14">
        <f>[16]Setembro!$K$29</f>
        <v>0</v>
      </c>
      <c r="AA12" s="14">
        <f>[16]Setembro!$K$30</f>
        <v>0</v>
      </c>
      <c r="AB12" s="14">
        <f>[16]Setembro!$K$31</f>
        <v>0</v>
      </c>
      <c r="AC12" s="14">
        <f>[16]Setembro!$K$32</f>
        <v>0</v>
      </c>
      <c r="AD12" s="14">
        <f>[16]Setembro!$K$33</f>
        <v>0</v>
      </c>
      <c r="AE12" s="14">
        <f>[16]Setembro!$K$34</f>
        <v>0</v>
      </c>
      <c r="AF12" s="16">
        <f t="shared" si="1"/>
        <v>23.599999999999998</v>
      </c>
      <c r="AG12" s="16">
        <f t="shared" si="2"/>
        <v>17.399999999999999</v>
      </c>
      <c r="AH12" s="37">
        <v>7</v>
      </c>
    </row>
    <row r="13" spans="1:34" ht="17.100000000000001" customHeight="1" x14ac:dyDescent="0.2">
      <c r="A13" s="9" t="s">
        <v>6</v>
      </c>
      <c r="B13" s="14">
        <f>[17]Setembro!$K$5</f>
        <v>0</v>
      </c>
      <c r="C13" s="14">
        <f>[17]Setembro!$K$6</f>
        <v>0</v>
      </c>
      <c r="D13" s="14">
        <f>[17]Setembro!$K$7</f>
        <v>0</v>
      </c>
      <c r="E13" s="14">
        <f>[17]Setembro!$K$8</f>
        <v>0</v>
      </c>
      <c r="F13" s="14">
        <f>[17]Setembro!$K$9</f>
        <v>0</v>
      </c>
      <c r="G13" s="14">
        <f>[18]Setembro!$K$10</f>
        <v>0</v>
      </c>
      <c r="H13" s="14">
        <f>[18]Setembro!$K$11</f>
        <v>0</v>
      </c>
      <c r="I13" s="14">
        <f>[18]Setembro!$K$12</f>
        <v>0</v>
      </c>
      <c r="J13" s="14">
        <f>[18]Setembro!$K$13</f>
        <v>2.6</v>
      </c>
      <c r="K13" s="14">
        <f>[18]Setembro!$K$14</f>
        <v>0.2</v>
      </c>
      <c r="L13" s="14">
        <f>[18]Setembro!$K$15</f>
        <v>0</v>
      </c>
      <c r="M13" s="14">
        <f>[18]Setembro!$K$16</f>
        <v>0</v>
      </c>
      <c r="N13" s="14">
        <f>[18]Setembro!$K$17</f>
        <v>0</v>
      </c>
      <c r="O13" s="14">
        <f>[18]Setembro!$K$18</f>
        <v>0</v>
      </c>
      <c r="P13" s="14">
        <f>[18]Setembro!$K$19</f>
        <v>0</v>
      </c>
      <c r="Q13" s="14">
        <f>[18]Setembro!$K$20</f>
        <v>0</v>
      </c>
      <c r="R13" s="14">
        <f>[18]Setembro!$K$21</f>
        <v>0</v>
      </c>
      <c r="S13" s="14">
        <f>[18]Setembro!$K$22</f>
        <v>0</v>
      </c>
      <c r="T13" s="14">
        <f>[18]Setembro!$K$23</f>
        <v>0</v>
      </c>
      <c r="U13" s="14">
        <f>[18]Setembro!$K$24</f>
        <v>0</v>
      </c>
      <c r="V13" s="14">
        <f>[18]Setembro!$K$25</f>
        <v>0</v>
      </c>
      <c r="W13" s="14">
        <f>[18]Setembro!$K$26</f>
        <v>1</v>
      </c>
      <c r="X13" s="14">
        <f>[18]Setembro!$K$27</f>
        <v>1.2</v>
      </c>
      <c r="Y13" s="14">
        <f>[18]Setembro!$K$28</f>
        <v>2.1999999999999997</v>
      </c>
      <c r="Z13" s="14">
        <f>[18]Setembro!$K$29</f>
        <v>0</v>
      </c>
      <c r="AA13" s="14">
        <f>[18]Setembro!$K$30</f>
        <v>0</v>
      </c>
      <c r="AB13" s="14">
        <f>[18]Setembro!$K$31</f>
        <v>0</v>
      </c>
      <c r="AC13" s="14">
        <f>[18]Setembro!$K$32</f>
        <v>0</v>
      </c>
      <c r="AD13" s="14">
        <f>[18]Setembro!$K$33</f>
        <v>0</v>
      </c>
      <c r="AE13" s="14">
        <f>[18]Setembro!$K$34</f>
        <v>11.4</v>
      </c>
      <c r="AF13" s="16">
        <f t="shared" si="1"/>
        <v>18.600000000000001</v>
      </c>
      <c r="AG13" s="16">
        <f t="shared" si="2"/>
        <v>11.4</v>
      </c>
      <c r="AH13" s="37" t="s">
        <v>56</v>
      </c>
    </row>
    <row r="14" spans="1:34" ht="17.100000000000001" customHeight="1" x14ac:dyDescent="0.2">
      <c r="A14" s="9" t="s">
        <v>7</v>
      </c>
      <c r="B14" s="14">
        <f>[19]Setembro!$K$5</f>
        <v>0</v>
      </c>
      <c r="C14" s="14">
        <f>[19]Setembro!$K$6</f>
        <v>0</v>
      </c>
      <c r="D14" s="14">
        <f>[19]Setembro!$K$7</f>
        <v>0</v>
      </c>
      <c r="E14" s="14">
        <f>[19]Setembro!$K$8</f>
        <v>0</v>
      </c>
      <c r="F14" s="14">
        <f>[19]Setembro!$K$9</f>
        <v>0</v>
      </c>
      <c r="G14" s="14">
        <f>[20]Setembro!$K$10</f>
        <v>0</v>
      </c>
      <c r="H14" s="14">
        <f>[20]Setembro!$K$11</f>
        <v>0</v>
      </c>
      <c r="I14" s="14">
        <f>[20]Setembro!$K$12</f>
        <v>5.6000000000000005</v>
      </c>
      <c r="J14" s="14">
        <f>[20]Setembro!$K$13</f>
        <v>24.999999999999996</v>
      </c>
      <c r="K14" s="14">
        <f>[20]Setembro!$K$14</f>
        <v>1</v>
      </c>
      <c r="L14" s="14">
        <f>[20]Setembro!$K$15</f>
        <v>0</v>
      </c>
      <c r="M14" s="14">
        <f>[20]Setembro!$K$16</f>
        <v>0</v>
      </c>
      <c r="N14" s="14">
        <f>[20]Setembro!$K$17</f>
        <v>0</v>
      </c>
      <c r="O14" s="14">
        <f>[20]Setembro!$K$18</f>
        <v>0</v>
      </c>
      <c r="P14" s="14">
        <f>[20]Setembro!$K$19</f>
        <v>0</v>
      </c>
      <c r="Q14" s="14">
        <f>[20]Setembro!$K$20</f>
        <v>0</v>
      </c>
      <c r="R14" s="14">
        <f>[20]Setembro!$K$21</f>
        <v>0</v>
      </c>
      <c r="S14" s="14">
        <f>[20]Setembro!$K$22</f>
        <v>0</v>
      </c>
      <c r="T14" s="14">
        <f>[20]Setembro!$K$23</f>
        <v>0</v>
      </c>
      <c r="U14" s="14">
        <f>[20]Setembro!$K$24</f>
        <v>0</v>
      </c>
      <c r="V14" s="14">
        <f>[20]Setembro!$K$25</f>
        <v>0</v>
      </c>
      <c r="W14" s="14">
        <f>[20]Setembro!$K$26</f>
        <v>0</v>
      </c>
      <c r="X14" s="14">
        <f>[20]Setembro!$K$27</f>
        <v>24</v>
      </c>
      <c r="Y14" s="14">
        <f>[20]Setembro!$K$28</f>
        <v>0.2</v>
      </c>
      <c r="Z14" s="14">
        <f>[20]Setembro!$K$29</f>
        <v>0</v>
      </c>
      <c r="AA14" s="14">
        <f>[20]Setembro!$K$30</f>
        <v>0</v>
      </c>
      <c r="AB14" s="14">
        <f>[20]Setembro!$K$31</f>
        <v>0</v>
      </c>
      <c r="AC14" s="14">
        <f>[20]Setembro!$K$32</f>
        <v>0</v>
      </c>
      <c r="AD14" s="14">
        <f>[20]Setembro!$K$33</f>
        <v>0</v>
      </c>
      <c r="AE14" s="14">
        <f>[20]Setembro!$K$34</f>
        <v>0</v>
      </c>
      <c r="AF14" s="16">
        <f t="shared" si="1"/>
        <v>55.8</v>
      </c>
      <c r="AG14" s="16">
        <f t="shared" si="2"/>
        <v>24.999999999999996</v>
      </c>
      <c r="AH14" s="37">
        <v>6</v>
      </c>
    </row>
    <row r="15" spans="1:34" ht="17.100000000000001" customHeight="1" x14ac:dyDescent="0.2">
      <c r="A15" s="9" t="s">
        <v>8</v>
      </c>
      <c r="B15" s="3">
        <f>[21]Setembro!$K$5</f>
        <v>0</v>
      </c>
      <c r="C15" s="3">
        <f>[21]Setembro!$K$6</f>
        <v>0</v>
      </c>
      <c r="D15" s="3">
        <f>[21]Setembro!$K$7</f>
        <v>0</v>
      </c>
      <c r="E15" s="3">
        <f>[21]Setembro!$K$8</f>
        <v>0</v>
      </c>
      <c r="F15" s="3">
        <f>[21]Setembro!$K$9</f>
        <v>8.1999999999999993</v>
      </c>
      <c r="G15" s="3">
        <f>[22]Setembro!$K$10</f>
        <v>0.2</v>
      </c>
      <c r="H15" s="3">
        <f>[22]Setembro!$K$11</f>
        <v>6.8</v>
      </c>
      <c r="I15" s="3">
        <f>[22]Setembro!$K$12</f>
        <v>8.4</v>
      </c>
      <c r="J15" s="3">
        <f>[22]Setembro!$K$13</f>
        <v>8.7999999999999989</v>
      </c>
      <c r="K15" s="3">
        <f>[22]Setembro!$K$14</f>
        <v>0.2</v>
      </c>
      <c r="L15" s="3">
        <f>[22]Setembro!$K$15</f>
        <v>0.2</v>
      </c>
      <c r="M15" s="3">
        <f>[22]Setembro!$K$16</f>
        <v>0</v>
      </c>
      <c r="N15" s="3">
        <f>[22]Setembro!$K$17</f>
        <v>0</v>
      </c>
      <c r="O15" s="3">
        <f>[22]Setembro!$K$18</f>
        <v>0</v>
      </c>
      <c r="P15" s="3">
        <f>[22]Setembro!$K$19</f>
        <v>0</v>
      </c>
      <c r="Q15" s="3">
        <f>[22]Setembro!$K$20</f>
        <v>0</v>
      </c>
      <c r="R15" s="3">
        <f>[22]Setembro!$K$21</f>
        <v>0</v>
      </c>
      <c r="S15" s="3">
        <f>[22]Setembro!$K$22</f>
        <v>0.2</v>
      </c>
      <c r="T15" s="3">
        <f>[22]Setembro!$K$23</f>
        <v>0</v>
      </c>
      <c r="U15" s="3">
        <f>[22]Setembro!$K$24</f>
        <v>1</v>
      </c>
      <c r="V15" s="3">
        <f>[22]Setembro!$K$25</f>
        <v>0</v>
      </c>
      <c r="W15" s="3">
        <f>[22]Setembro!$K$26</f>
        <v>0</v>
      </c>
      <c r="X15" s="3">
        <f>[22]Setembro!$K$27</f>
        <v>26.999999999999996</v>
      </c>
      <c r="Y15" s="3">
        <f>[22]Setembro!$K$28</f>
        <v>0</v>
      </c>
      <c r="Z15" s="3">
        <f>[22]Setembro!$K$29</f>
        <v>0</v>
      </c>
      <c r="AA15" s="3">
        <f>[22]Setembro!$K$30</f>
        <v>0</v>
      </c>
      <c r="AB15" s="3">
        <f>[22]Setembro!$K$31</f>
        <v>0</v>
      </c>
      <c r="AC15" s="3">
        <f>[22]Setembro!$K$32</f>
        <v>0</v>
      </c>
      <c r="AD15" s="3">
        <f>[22]Setembro!$K$33</f>
        <v>0</v>
      </c>
      <c r="AE15" s="3">
        <f>[22]Setembro!$K$34</f>
        <v>0</v>
      </c>
      <c r="AF15" s="16">
        <f t="shared" si="1"/>
        <v>61</v>
      </c>
      <c r="AG15" s="16">
        <f t="shared" si="2"/>
        <v>26.999999999999996</v>
      </c>
      <c r="AH15" s="37">
        <v>7</v>
      </c>
    </row>
    <row r="16" spans="1:34" ht="17.100000000000001" customHeight="1" x14ac:dyDescent="0.2">
      <c r="A16" s="9" t="s">
        <v>9</v>
      </c>
      <c r="B16" s="14">
        <f>[23]Setembro!$K$5</f>
        <v>0</v>
      </c>
      <c r="C16" s="14">
        <f>[23]Setembro!$K$6</f>
        <v>0</v>
      </c>
      <c r="D16" s="14">
        <f>[23]Setembro!$K$7</f>
        <v>0</v>
      </c>
      <c r="E16" s="14">
        <f>[23]Setembro!$K$8</f>
        <v>0</v>
      </c>
      <c r="F16" s="14">
        <f>[23]Setembro!$K$9</f>
        <v>0.6</v>
      </c>
      <c r="G16" s="14">
        <f>[24]Setembro!$K$10</f>
        <v>0.2</v>
      </c>
      <c r="H16" s="14">
        <f>[24]Setembro!$K$11</f>
        <v>0</v>
      </c>
      <c r="I16" s="14">
        <f>[24]Setembro!$K$12</f>
        <v>0.4</v>
      </c>
      <c r="J16" s="14">
        <f>[24]Setembro!$K$13</f>
        <v>30.8</v>
      </c>
      <c r="K16" s="14">
        <f>[24]Setembro!$K$14</f>
        <v>1</v>
      </c>
      <c r="L16" s="14">
        <f>[24]Setembro!$K$15</f>
        <v>2.6</v>
      </c>
      <c r="M16" s="14">
        <f>[24]Setembro!$K$16</f>
        <v>0</v>
      </c>
      <c r="N16" s="14">
        <f>[24]Setembro!$K$17</f>
        <v>0</v>
      </c>
      <c r="O16" s="14">
        <f>[24]Setembro!$K$18</f>
        <v>0</v>
      </c>
      <c r="P16" s="14">
        <f>[24]Setembro!$K$19</f>
        <v>0</v>
      </c>
      <c r="Q16" s="14">
        <f>[24]Setembro!$K$20</f>
        <v>0</v>
      </c>
      <c r="R16" s="14">
        <f>[24]Setembro!$K$21</f>
        <v>0</v>
      </c>
      <c r="S16" s="14">
        <f>[24]Setembro!$K$22</f>
        <v>0</v>
      </c>
      <c r="T16" s="14">
        <f>[24]Setembro!$K$23</f>
        <v>0</v>
      </c>
      <c r="U16" s="14">
        <f>[24]Setembro!$K$24</f>
        <v>0</v>
      </c>
      <c r="V16" s="14">
        <f>[24]Setembro!$K$25</f>
        <v>0</v>
      </c>
      <c r="W16" s="14">
        <f>[24]Setembro!$K$26</f>
        <v>0</v>
      </c>
      <c r="X16" s="14">
        <f>[24]Setembro!$K$27</f>
        <v>21.599999999999998</v>
      </c>
      <c r="Y16" s="14">
        <f>[24]Setembro!$K$28</f>
        <v>0</v>
      </c>
      <c r="Z16" s="14">
        <f>[24]Setembro!$K$29</f>
        <v>0</v>
      </c>
      <c r="AA16" s="14">
        <f>[24]Setembro!$K$30</f>
        <v>0</v>
      </c>
      <c r="AB16" s="14">
        <f>[24]Setembro!$K$31</f>
        <v>0</v>
      </c>
      <c r="AC16" s="14">
        <f>[24]Setembro!$K$32</f>
        <v>0</v>
      </c>
      <c r="AD16" s="14">
        <f>[24]Setembro!$K$33</f>
        <v>0</v>
      </c>
      <c r="AE16" s="14">
        <f>[24]Setembro!$K$34</f>
        <v>0</v>
      </c>
      <c r="AF16" s="16">
        <f t="shared" si="1"/>
        <v>57.2</v>
      </c>
      <c r="AG16" s="16">
        <f t="shared" si="2"/>
        <v>30.8</v>
      </c>
      <c r="AH16" s="37">
        <v>7</v>
      </c>
    </row>
    <row r="17" spans="1:34" ht="17.100000000000001" customHeight="1" x14ac:dyDescent="0.2">
      <c r="A17" s="9" t="s">
        <v>52</v>
      </c>
      <c r="B17" s="14">
        <f>[25]Setembro!$K$5</f>
        <v>0</v>
      </c>
      <c r="C17" s="14">
        <f>[25]Setembro!$K$6</f>
        <v>0</v>
      </c>
      <c r="D17" s="14">
        <f>[25]Setembro!$K$7</f>
        <v>0</v>
      </c>
      <c r="E17" s="14">
        <f>[25]Setembro!$K$8</f>
        <v>0</v>
      </c>
      <c r="F17" s="14">
        <f>[25]Setembro!$K$9</f>
        <v>0.8</v>
      </c>
      <c r="G17" s="14">
        <f>[26]Setembro!$K$10</f>
        <v>0.2</v>
      </c>
      <c r="H17" s="14">
        <f>[26]Setembro!$K$11</f>
        <v>0</v>
      </c>
      <c r="I17" s="14">
        <f>[26]Setembro!$K$12</f>
        <v>0.4</v>
      </c>
      <c r="J17" s="14">
        <f>[26]Setembro!$K$13</f>
        <v>30.8</v>
      </c>
      <c r="K17" s="14">
        <f>[26]Setembro!$K$14</f>
        <v>1</v>
      </c>
      <c r="L17" s="14">
        <f>[26]Setembro!$K$15</f>
        <v>2.6</v>
      </c>
      <c r="M17" s="14">
        <f>[26]Setembro!$K$16</f>
        <v>0</v>
      </c>
      <c r="N17" s="14">
        <f>[26]Setembro!$K$17</f>
        <v>0</v>
      </c>
      <c r="O17" s="14">
        <f>[26]Setembro!$K$18</f>
        <v>0</v>
      </c>
      <c r="P17" s="14">
        <f>[26]Setembro!$K$19</f>
        <v>0</v>
      </c>
      <c r="Q17" s="14">
        <f>[26]Setembro!$K$20</f>
        <v>0</v>
      </c>
      <c r="R17" s="14">
        <f>[26]Setembro!$K$21</f>
        <v>0</v>
      </c>
      <c r="S17" s="14">
        <f>[26]Setembro!$K$22</f>
        <v>1</v>
      </c>
      <c r="T17" s="14">
        <f>[26]Setembro!$K$23</f>
        <v>0</v>
      </c>
      <c r="U17" s="14">
        <f>[26]Setembro!$K$24</f>
        <v>0.4</v>
      </c>
      <c r="V17" s="14">
        <f>[26]Setembro!$K$25</f>
        <v>0</v>
      </c>
      <c r="W17" s="14">
        <f>[26]Setembro!$K$26</f>
        <v>0</v>
      </c>
      <c r="X17" s="14">
        <f>[26]Setembro!$K$27</f>
        <v>58.600000000000009</v>
      </c>
      <c r="Y17" s="14">
        <f>[26]Setembro!$K$28</f>
        <v>0</v>
      </c>
      <c r="Z17" s="14">
        <f>[26]Setembro!$K$29</f>
        <v>0</v>
      </c>
      <c r="AA17" s="14">
        <f>[26]Setembro!$K$30</f>
        <v>0</v>
      </c>
      <c r="AB17" s="14">
        <f>[26]Setembro!$K$31</f>
        <v>0</v>
      </c>
      <c r="AC17" s="14">
        <f>[26]Setembro!$K$32</f>
        <v>0</v>
      </c>
      <c r="AD17" s="14">
        <f>[26]Setembro!$K$33</f>
        <v>0</v>
      </c>
      <c r="AE17" s="14">
        <f>[26]Setembro!$K$34</f>
        <v>0</v>
      </c>
      <c r="AF17" s="16">
        <f t="shared" si="1"/>
        <v>95.800000000000011</v>
      </c>
      <c r="AG17" s="16">
        <f t="shared" si="2"/>
        <v>58.600000000000009</v>
      </c>
      <c r="AH17" s="37">
        <v>7</v>
      </c>
    </row>
    <row r="18" spans="1:34" ht="17.100000000000001" customHeight="1" x14ac:dyDescent="0.2">
      <c r="A18" s="9" t="s">
        <v>10</v>
      </c>
      <c r="B18" s="14">
        <f>[27]Setembro!$K$5</f>
        <v>0</v>
      </c>
      <c r="C18" s="14">
        <f>[27]Setembro!$K$6</f>
        <v>0</v>
      </c>
      <c r="D18" s="14">
        <f>[27]Setembro!$K$7</f>
        <v>0</v>
      </c>
      <c r="E18" s="14">
        <f>[27]Setembro!$K$8</f>
        <v>0</v>
      </c>
      <c r="F18" s="14">
        <f>[27]Setembro!$K$9</f>
        <v>13</v>
      </c>
      <c r="G18" s="14">
        <f>[28]Setembro!$K$10</f>
        <v>0</v>
      </c>
      <c r="H18" s="14">
        <f>[28]Setembro!$K$11</f>
        <v>0</v>
      </c>
      <c r="I18" s="14">
        <f>[28]Setembro!$K$12</f>
        <v>7.8</v>
      </c>
      <c r="J18" s="14">
        <f>[28]Setembro!$K$13</f>
        <v>30.8</v>
      </c>
      <c r="K18" s="14">
        <f>[28]Setembro!$K$14</f>
        <v>1</v>
      </c>
      <c r="L18" s="14">
        <f>[28]Setembro!$K$15</f>
        <v>2.6</v>
      </c>
      <c r="M18" s="14">
        <f>[28]Setembro!$K$16</f>
        <v>0</v>
      </c>
      <c r="N18" s="14">
        <f>[28]Setembro!$K$17</f>
        <v>0</v>
      </c>
      <c r="O18" s="14">
        <f>[28]Setembro!$K$18</f>
        <v>0</v>
      </c>
      <c r="P18" s="14">
        <f>[28]Setembro!$K$19</f>
        <v>0</v>
      </c>
      <c r="Q18" s="14">
        <f>[28]Setembro!$K$20</f>
        <v>0</v>
      </c>
      <c r="R18" s="14">
        <f>[28]Setembro!$K$21</f>
        <v>0</v>
      </c>
      <c r="S18" s="14">
        <f>[28]Setembro!$K$22</f>
        <v>0</v>
      </c>
      <c r="T18" s="14">
        <f>[28]Setembro!$K$23</f>
        <v>0</v>
      </c>
      <c r="U18" s="14">
        <f>[28]Setembro!$K$24</f>
        <v>0.4</v>
      </c>
      <c r="V18" s="14">
        <f>[28]Setembro!$K$25</f>
        <v>0</v>
      </c>
      <c r="W18" s="14">
        <f>[28]Setembro!$K$26</f>
        <v>0</v>
      </c>
      <c r="X18" s="14">
        <f>[28]Setembro!$K$27</f>
        <v>23.000000000000004</v>
      </c>
      <c r="Y18" s="14">
        <f>[28]Setembro!$K$28</f>
        <v>0.2</v>
      </c>
      <c r="Z18" s="14">
        <f>[28]Setembro!$K$29</f>
        <v>0</v>
      </c>
      <c r="AA18" s="14">
        <f>[28]Setembro!$K$30</f>
        <v>0</v>
      </c>
      <c r="AB18" s="14">
        <f>[28]Setembro!$K$31</f>
        <v>0</v>
      </c>
      <c r="AC18" s="14">
        <f>[28]Setembro!$K$32</f>
        <v>0</v>
      </c>
      <c r="AD18" s="14">
        <f>[28]Setembro!$K$33</f>
        <v>0</v>
      </c>
      <c r="AE18" s="14">
        <f>[28]Setembro!$K$34</f>
        <v>0</v>
      </c>
      <c r="AF18" s="16">
        <f t="shared" si="1"/>
        <v>78.800000000000011</v>
      </c>
      <c r="AG18" s="16">
        <f t="shared" si="2"/>
        <v>30.8</v>
      </c>
      <c r="AH18" s="37">
        <v>6</v>
      </c>
    </row>
    <row r="19" spans="1:34" ht="17.100000000000001" customHeight="1" x14ac:dyDescent="0.2">
      <c r="A19" s="9" t="s">
        <v>11</v>
      </c>
      <c r="B19" s="14">
        <f>[29]Setembro!$K$5</f>
        <v>0</v>
      </c>
      <c r="C19" s="14">
        <f>[29]Setembro!$K$6</f>
        <v>0</v>
      </c>
      <c r="D19" s="14">
        <f>[29]Setembro!$K$7</f>
        <v>0</v>
      </c>
      <c r="E19" s="14">
        <f>[29]Setembro!$K$8</f>
        <v>0</v>
      </c>
      <c r="F19" s="14">
        <f>[29]Setembro!$K$9</f>
        <v>0</v>
      </c>
      <c r="G19" s="14">
        <f>[30]Setembro!$K$10</f>
        <v>0</v>
      </c>
      <c r="H19" s="14">
        <f>[30]Setembro!$K$11</f>
        <v>0</v>
      </c>
      <c r="I19" s="14">
        <f>[30]Setembro!$K$12</f>
        <v>0</v>
      </c>
      <c r="J19" s="14">
        <f>[30]Setembro!$K$13</f>
        <v>26.799999999999994</v>
      </c>
      <c r="K19" s="14">
        <f>[30]Setembro!$K$14</f>
        <v>1.5999999999999999</v>
      </c>
      <c r="L19" s="14">
        <f>[30]Setembro!$K$15</f>
        <v>0.4</v>
      </c>
      <c r="M19" s="14">
        <f>[30]Setembro!$K$16</f>
        <v>0.2</v>
      </c>
      <c r="N19" s="14">
        <f>[30]Setembro!$K$17</f>
        <v>0</v>
      </c>
      <c r="O19" s="14">
        <f>[30]Setembro!$K$18</f>
        <v>0</v>
      </c>
      <c r="P19" s="14">
        <f>[30]Setembro!$K$19</f>
        <v>0</v>
      </c>
      <c r="Q19" s="14">
        <f>[30]Setembro!$K$20</f>
        <v>0</v>
      </c>
      <c r="R19" s="14">
        <f>[30]Setembro!$K$21</f>
        <v>0</v>
      </c>
      <c r="S19" s="14">
        <f>[30]Setembro!$K$22</f>
        <v>0.8</v>
      </c>
      <c r="T19" s="14">
        <f>[30]Setembro!$K$23</f>
        <v>0.2</v>
      </c>
      <c r="U19" s="14">
        <f>[30]Setembro!$K$24</f>
        <v>0</v>
      </c>
      <c r="V19" s="14">
        <f>[30]Setembro!$K$25</f>
        <v>0</v>
      </c>
      <c r="W19" s="14">
        <f>[30]Setembro!$K$26</f>
        <v>0</v>
      </c>
      <c r="X19" s="14">
        <f>[30]Setembro!$K$27</f>
        <v>21.6</v>
      </c>
      <c r="Y19" s="14">
        <f>[30]Setembro!$K$28</f>
        <v>5.0000000000000009</v>
      </c>
      <c r="Z19" s="14">
        <f>[30]Setembro!$K$29</f>
        <v>0.2</v>
      </c>
      <c r="AA19" s="14">
        <f>[30]Setembro!$K$30</f>
        <v>0.2</v>
      </c>
      <c r="AB19" s="14">
        <f>[30]Setembro!$K$31</f>
        <v>0</v>
      </c>
      <c r="AC19" s="14">
        <f>[30]Setembro!$K$32</f>
        <v>0</v>
      </c>
      <c r="AD19" s="14">
        <f>[30]Setembro!$K$33</f>
        <v>0</v>
      </c>
      <c r="AE19" s="14">
        <f>[30]Setembro!$K$34</f>
        <v>0</v>
      </c>
      <c r="AF19" s="16">
        <f t="shared" si="1"/>
        <v>57</v>
      </c>
      <c r="AG19" s="16">
        <f t="shared" si="2"/>
        <v>26.799999999999994</v>
      </c>
      <c r="AH19" s="37">
        <v>4</v>
      </c>
    </row>
    <row r="20" spans="1:34" ht="17.100000000000001" customHeight="1" x14ac:dyDescent="0.2">
      <c r="A20" s="9" t="s">
        <v>12</v>
      </c>
      <c r="B20" s="14">
        <f>[31]Setembro!$K$5</f>
        <v>0</v>
      </c>
      <c r="C20" s="14">
        <f>[31]Setembro!$K$6</f>
        <v>0</v>
      </c>
      <c r="D20" s="14">
        <f>[31]Setembro!$K$7</f>
        <v>0</v>
      </c>
      <c r="E20" s="14">
        <f>[31]Setembro!$K$8</f>
        <v>0</v>
      </c>
      <c r="F20" s="14">
        <f>[31]Setembro!$K$9</f>
        <v>0.4</v>
      </c>
      <c r="G20" s="14">
        <f>[32]Setembro!$K$10</f>
        <v>0</v>
      </c>
      <c r="H20" s="14">
        <f>[32]Setembro!$K$11</f>
        <v>0</v>
      </c>
      <c r="I20" s="14">
        <f>[32]Setembro!$K$12</f>
        <v>1</v>
      </c>
      <c r="J20" s="14">
        <f>[32]Setembro!$K$13</f>
        <v>31.799999999999994</v>
      </c>
      <c r="K20" s="14">
        <f>[32]Setembro!$K$14</f>
        <v>0</v>
      </c>
      <c r="L20" s="14">
        <f>[32]Setembro!$K$15</f>
        <v>0</v>
      </c>
      <c r="M20" s="14">
        <f>[32]Setembro!$K$16</f>
        <v>0</v>
      </c>
      <c r="N20" s="14">
        <f>[32]Setembro!$K$17</f>
        <v>0</v>
      </c>
      <c r="O20" s="14">
        <f>[32]Setembro!$K$18</f>
        <v>0</v>
      </c>
      <c r="P20" s="14">
        <f>[32]Setembro!$K$19</f>
        <v>0</v>
      </c>
      <c r="Q20" s="14">
        <f>[32]Setembro!$K$20</f>
        <v>0</v>
      </c>
      <c r="R20" s="14">
        <f>[32]Setembro!$K$21</f>
        <v>0</v>
      </c>
      <c r="S20" s="14">
        <f>[32]Setembro!$K$22</f>
        <v>0</v>
      </c>
      <c r="T20" s="14">
        <f>[32]Setembro!$K$23</f>
        <v>0</v>
      </c>
      <c r="U20" s="14">
        <f>[32]Setembro!$K$24</f>
        <v>0</v>
      </c>
      <c r="V20" s="14">
        <f>[32]Setembro!$K$25</f>
        <v>0</v>
      </c>
      <c r="W20" s="14">
        <f>[32]Setembro!$K$26</f>
        <v>0</v>
      </c>
      <c r="X20" s="14">
        <f>[32]Setembro!$K$27</f>
        <v>40.20000000000001</v>
      </c>
      <c r="Y20" s="14">
        <f>[32]Setembro!$K$28</f>
        <v>0</v>
      </c>
      <c r="Z20" s="14">
        <f>[32]Setembro!$K$29</f>
        <v>0</v>
      </c>
      <c r="AA20" s="14">
        <f>[32]Setembro!$K$30</f>
        <v>0</v>
      </c>
      <c r="AB20" s="14">
        <f>[32]Setembro!$K$31</f>
        <v>0</v>
      </c>
      <c r="AC20" s="14">
        <f>[32]Setembro!$K$32</f>
        <v>0</v>
      </c>
      <c r="AD20" s="14">
        <f>[32]Setembro!$K$33</f>
        <v>0</v>
      </c>
      <c r="AE20" s="14">
        <f>[32]Setembro!$K$34</f>
        <v>0</v>
      </c>
      <c r="AF20" s="16">
        <f t="shared" si="1"/>
        <v>73.400000000000006</v>
      </c>
      <c r="AG20" s="16">
        <f t="shared" si="2"/>
        <v>40.20000000000001</v>
      </c>
      <c r="AH20" s="37">
        <v>7</v>
      </c>
    </row>
    <row r="21" spans="1:34" ht="17.100000000000001" customHeight="1" x14ac:dyDescent="0.2">
      <c r="A21" s="9" t="s">
        <v>13</v>
      </c>
      <c r="B21" s="14" t="str">
        <f>[33]Setembro!$K$5</f>
        <v>**</v>
      </c>
      <c r="C21" s="14" t="str">
        <f>[33]Setembro!$K$6</f>
        <v>**</v>
      </c>
      <c r="D21" s="14" t="str">
        <f>[33]Setembro!$K$7</f>
        <v>**</v>
      </c>
      <c r="E21" s="14" t="str">
        <f>[33]Setembro!$K$8</f>
        <v>**</v>
      </c>
      <c r="F21" s="14" t="str">
        <f>[33]Setembro!$K$9</f>
        <v>**</v>
      </c>
      <c r="G21" s="14" t="str">
        <f>[34]Setembro!$K$10</f>
        <v>**</v>
      </c>
      <c r="H21" s="14" t="str">
        <f>[34]Setembro!$K$11</f>
        <v>**</v>
      </c>
      <c r="I21" s="14" t="str">
        <f>[34]Setembro!$K$12</f>
        <v>**</v>
      </c>
      <c r="J21" s="14" t="str">
        <f>[34]Setembro!$K$13</f>
        <v>**</v>
      </c>
      <c r="K21" s="14" t="str">
        <f>[34]Setembro!$K$14</f>
        <v>**</v>
      </c>
      <c r="L21" s="14" t="str">
        <f>[34]Setembro!$K$15</f>
        <v>**</v>
      </c>
      <c r="M21" s="14" t="str">
        <f>[34]Setembro!$K$16</f>
        <v>**</v>
      </c>
      <c r="N21" s="14" t="str">
        <f>[34]Setembro!$K$17</f>
        <v>**</v>
      </c>
      <c r="O21" s="14" t="str">
        <f>[34]Setembro!$K$18</f>
        <v>**</v>
      </c>
      <c r="P21" s="14" t="str">
        <f>[34]Setembro!$K$19</f>
        <v>**</v>
      </c>
      <c r="Q21" s="14" t="str">
        <f>[34]Setembro!$K$20</f>
        <v>**</v>
      </c>
      <c r="R21" s="14" t="str">
        <f>[34]Setembro!$K$21</f>
        <v>**</v>
      </c>
      <c r="S21" s="14" t="str">
        <f>[34]Setembro!$K$22</f>
        <v>**</v>
      </c>
      <c r="T21" s="14" t="str">
        <f>[34]Setembro!$K$23</f>
        <v>**</v>
      </c>
      <c r="U21" s="14" t="str">
        <f>[34]Setembro!$K$24</f>
        <v>**</v>
      </c>
      <c r="V21" s="14" t="str">
        <f>[34]Setembro!$K$25</f>
        <v>**</v>
      </c>
      <c r="W21" s="14" t="str">
        <f>[34]Setembro!$K$26</f>
        <v>**</v>
      </c>
      <c r="X21" s="14" t="str">
        <f>[34]Setembro!$K$27</f>
        <v>**</v>
      </c>
      <c r="Y21" s="14" t="str">
        <f>[34]Setembro!$K$28</f>
        <v>**</v>
      </c>
      <c r="Z21" s="14" t="str">
        <f>[34]Setembro!$K$29</f>
        <v>**</v>
      </c>
      <c r="AA21" s="14" t="str">
        <f>[34]Setembro!$K$30</f>
        <v>**</v>
      </c>
      <c r="AB21" s="14" t="str">
        <f>[34]Setembro!$K$31</f>
        <v>**</v>
      </c>
      <c r="AC21" s="14" t="str">
        <f>[34]Setembro!$K$32</f>
        <v>**</v>
      </c>
      <c r="AD21" s="14" t="str">
        <f>[34]Setembro!$K$33</f>
        <v>**</v>
      </c>
      <c r="AE21" s="14" t="str">
        <f>[34]Setembro!$K$34</f>
        <v>**</v>
      </c>
      <c r="AF21" s="16" t="s">
        <v>32</v>
      </c>
      <c r="AG21" s="16" t="s">
        <v>32</v>
      </c>
      <c r="AH21" s="37" t="s">
        <v>49</v>
      </c>
    </row>
    <row r="22" spans="1:34" ht="17.100000000000001" customHeight="1" x14ac:dyDescent="0.2">
      <c r="A22" s="9" t="s">
        <v>14</v>
      </c>
      <c r="B22" s="14">
        <f>[35]Setembro!$K$5</f>
        <v>0</v>
      </c>
      <c r="C22" s="14">
        <f>[35]Setembro!$K$6</f>
        <v>0</v>
      </c>
      <c r="D22" s="14">
        <f>[35]Setembro!$K$7</f>
        <v>0</v>
      </c>
      <c r="E22" s="14">
        <f>[35]Setembro!$K$8</f>
        <v>0</v>
      </c>
      <c r="F22" s="14">
        <f>[35]Setembro!$K$9</f>
        <v>0</v>
      </c>
      <c r="G22" s="14">
        <f>[36]Setembro!$K$10</f>
        <v>0</v>
      </c>
      <c r="H22" s="14">
        <f>[36]Setembro!$K$11</f>
        <v>0</v>
      </c>
      <c r="I22" s="14">
        <f>[36]Setembro!$K$12</f>
        <v>0</v>
      </c>
      <c r="J22" s="14">
        <f>[36]Setembro!$K$13</f>
        <v>0</v>
      </c>
      <c r="K22" s="14">
        <f>[36]Setembro!$K$14</f>
        <v>0</v>
      </c>
      <c r="L22" s="14">
        <f>[36]Setembro!$K$15</f>
        <v>0</v>
      </c>
      <c r="M22" s="14">
        <f>[36]Setembro!$K$16</f>
        <v>0</v>
      </c>
      <c r="N22" s="14">
        <f>[36]Setembro!$K$17</f>
        <v>0</v>
      </c>
      <c r="O22" s="14">
        <f>[36]Setembro!$K$18</f>
        <v>0</v>
      </c>
      <c r="P22" s="14">
        <f>[36]Setembro!$K$19</f>
        <v>0</v>
      </c>
      <c r="Q22" s="14">
        <f>[36]Setembro!$K$20</f>
        <v>11.399999999999999</v>
      </c>
      <c r="R22" s="14">
        <f>[36]Setembro!$K$21</f>
        <v>0</v>
      </c>
      <c r="S22" s="14">
        <f>[36]Setembro!$K$22</f>
        <v>0</v>
      </c>
      <c r="T22" s="14">
        <f>[36]Setembro!$K$23</f>
        <v>0</v>
      </c>
      <c r="U22" s="14">
        <f>[36]Setembro!$K$24</f>
        <v>0</v>
      </c>
      <c r="V22" s="14">
        <f>[36]Setembro!$K$25</f>
        <v>0</v>
      </c>
      <c r="W22" s="14">
        <f>[36]Setembro!$K$26</f>
        <v>0</v>
      </c>
      <c r="X22" s="14">
        <f>[36]Setembro!$K$27</f>
        <v>0</v>
      </c>
      <c r="Y22" s="14">
        <f>[36]Setembro!$K$28</f>
        <v>0</v>
      </c>
      <c r="Z22" s="14">
        <f>[36]Setembro!$K$29</f>
        <v>0</v>
      </c>
      <c r="AA22" s="14">
        <f>[36]Setembro!$K$30</f>
        <v>0</v>
      </c>
      <c r="AB22" s="14">
        <f>[36]Setembro!$K$31</f>
        <v>0</v>
      </c>
      <c r="AC22" s="14">
        <f>[36]Setembro!$K$32</f>
        <v>0</v>
      </c>
      <c r="AD22" s="14">
        <f>[36]Setembro!$K$33</f>
        <v>0</v>
      </c>
      <c r="AE22" s="14">
        <f>[36]Setembro!$K$34</f>
        <v>0</v>
      </c>
      <c r="AF22" s="16">
        <f t="shared" si="1"/>
        <v>11.399999999999999</v>
      </c>
      <c r="AG22" s="16">
        <f t="shared" si="2"/>
        <v>11.399999999999999</v>
      </c>
      <c r="AH22" s="37">
        <v>14</v>
      </c>
    </row>
    <row r="23" spans="1:34" ht="17.100000000000001" customHeight="1" x14ac:dyDescent="0.2">
      <c r="A23" s="9" t="s">
        <v>15</v>
      </c>
      <c r="B23" s="14">
        <f>[37]Setembro!$K$5</f>
        <v>0</v>
      </c>
      <c r="C23" s="14">
        <f>[37]Setembro!$K$6</f>
        <v>0</v>
      </c>
      <c r="D23" s="14">
        <f>[37]Setembro!$K$7</f>
        <v>0</v>
      </c>
      <c r="E23" s="14">
        <f>[37]Setembro!$K$8</f>
        <v>0</v>
      </c>
      <c r="F23" s="14">
        <f>[37]Setembro!$K$9</f>
        <v>0</v>
      </c>
      <c r="G23" s="14">
        <f>[38]Setembro!$K$10</f>
        <v>0</v>
      </c>
      <c r="H23" s="14">
        <f>[38]Setembro!$K$11</f>
        <v>1</v>
      </c>
      <c r="I23" s="14">
        <f>[38]Setembro!$K$12</f>
        <v>0</v>
      </c>
      <c r="J23" s="14">
        <f>[38]Setembro!$K$13</f>
        <v>6.9999999999999991</v>
      </c>
      <c r="K23" s="14">
        <f>[38]Setembro!$K$14</f>
        <v>3</v>
      </c>
      <c r="L23" s="14">
        <f>[38]Setembro!$K$15</f>
        <v>2.6</v>
      </c>
      <c r="M23" s="14">
        <f>[38]Setembro!$K$16</f>
        <v>0.2</v>
      </c>
      <c r="N23" s="14">
        <f>[38]Setembro!$K$17</f>
        <v>0</v>
      </c>
      <c r="O23" s="14">
        <f>[38]Setembro!$K$18</f>
        <v>0</v>
      </c>
      <c r="P23" s="14">
        <f>[38]Setembro!$K$19</f>
        <v>0</v>
      </c>
      <c r="Q23" s="14">
        <f>[38]Setembro!$K$20</f>
        <v>0</v>
      </c>
      <c r="R23" s="14">
        <f>[38]Setembro!$K$21</f>
        <v>0</v>
      </c>
      <c r="S23" s="14">
        <f>[38]Setembro!$K$22</f>
        <v>0</v>
      </c>
      <c r="T23" s="14">
        <f>[38]Setembro!$K$23</f>
        <v>1.2</v>
      </c>
      <c r="U23" s="14">
        <f>[38]Setembro!$K$24</f>
        <v>0</v>
      </c>
      <c r="V23" s="14">
        <f>[38]Setembro!$K$25</f>
        <v>0.60000000000000009</v>
      </c>
      <c r="W23" s="14">
        <f>[38]Setembro!$K$26</f>
        <v>0</v>
      </c>
      <c r="X23" s="14">
        <f>[38]Setembro!$K$27</f>
        <v>0</v>
      </c>
      <c r="Y23" s="14">
        <f>[38]Setembro!$K$28</f>
        <v>36.000000000000007</v>
      </c>
      <c r="Z23" s="14">
        <f>[38]Setembro!$K$29</f>
        <v>0</v>
      </c>
      <c r="AA23" s="14">
        <f>[38]Setembro!$K$30</f>
        <v>0</v>
      </c>
      <c r="AB23" s="14">
        <f>[38]Setembro!$K$31</f>
        <v>0</v>
      </c>
      <c r="AC23" s="14">
        <f>[38]Setembro!$K$32</f>
        <v>0</v>
      </c>
      <c r="AD23" s="14">
        <f>[38]Setembro!$K$33</f>
        <v>0</v>
      </c>
      <c r="AE23" s="14">
        <f>[38]Setembro!$K$34</f>
        <v>0</v>
      </c>
      <c r="AF23" s="16">
        <f t="shared" si="1"/>
        <v>51.600000000000009</v>
      </c>
      <c r="AG23" s="16">
        <f t="shared" si="2"/>
        <v>36.000000000000007</v>
      </c>
      <c r="AH23" s="37">
        <v>6</v>
      </c>
    </row>
    <row r="24" spans="1:34" ht="17.100000000000001" customHeight="1" x14ac:dyDescent="0.2">
      <c r="A24" s="9" t="s">
        <v>16</v>
      </c>
      <c r="B24" s="14">
        <f>[39]Setembro!$K$5</f>
        <v>0</v>
      </c>
      <c r="C24" s="14">
        <f>[39]Setembro!$K$6</f>
        <v>0</v>
      </c>
      <c r="D24" s="14">
        <f>[39]Setembro!$K$7</f>
        <v>0</v>
      </c>
      <c r="E24" s="14">
        <f>[39]Setembro!$K$8</f>
        <v>0</v>
      </c>
      <c r="F24" s="14">
        <f>[39]Setembro!$K$9</f>
        <v>0</v>
      </c>
      <c r="G24" s="14">
        <f>[40]Setembro!$K$10</f>
        <v>0</v>
      </c>
      <c r="H24" s="14">
        <f>[40]Setembro!$K$11</f>
        <v>0</v>
      </c>
      <c r="I24" s="14">
        <f>[40]Setembro!$K$12</f>
        <v>2.4</v>
      </c>
      <c r="J24" s="14">
        <f>[40]Setembro!$K$13</f>
        <v>0</v>
      </c>
      <c r="K24" s="14">
        <f>[40]Setembro!$K$14</f>
        <v>0</v>
      </c>
      <c r="L24" s="14">
        <f>[40]Setembro!$K$15</f>
        <v>0</v>
      </c>
      <c r="M24" s="14">
        <f>[40]Setembro!$K$16</f>
        <v>0</v>
      </c>
      <c r="N24" s="14">
        <f>[40]Setembro!$K$17</f>
        <v>0</v>
      </c>
      <c r="O24" s="14">
        <f>[40]Setembro!$K$18</f>
        <v>0</v>
      </c>
      <c r="P24" s="14">
        <f>[40]Setembro!$K$19</f>
        <v>0</v>
      </c>
      <c r="Q24" s="14">
        <f>[40]Setembro!$K$20</f>
        <v>0</v>
      </c>
      <c r="R24" s="14">
        <f>[40]Setembro!$K$21</f>
        <v>6.3999999999999995</v>
      </c>
      <c r="S24" s="14">
        <f>[40]Setembro!$K$22</f>
        <v>41</v>
      </c>
      <c r="T24" s="14">
        <f>[40]Setembro!$K$23</f>
        <v>0</v>
      </c>
      <c r="U24" s="14">
        <f>[40]Setembro!$K$24</f>
        <v>0</v>
      </c>
      <c r="V24" s="14">
        <f>[40]Setembro!$K$25</f>
        <v>0</v>
      </c>
      <c r="W24" s="14">
        <f>[40]Setembro!$K$26</f>
        <v>0</v>
      </c>
      <c r="X24" s="14">
        <f>[40]Setembro!$K$27</f>
        <v>40</v>
      </c>
      <c r="Y24" s="14">
        <f>[40]Setembro!$K$28</f>
        <v>0</v>
      </c>
      <c r="Z24" s="14">
        <f>[40]Setembro!$K$29</f>
        <v>0</v>
      </c>
      <c r="AA24" s="14">
        <f>[40]Setembro!$K$30</f>
        <v>0</v>
      </c>
      <c r="AB24" s="14">
        <f>[40]Setembro!$K$31</f>
        <v>0</v>
      </c>
      <c r="AC24" s="14">
        <f>[40]Setembro!$K$32</f>
        <v>0</v>
      </c>
      <c r="AD24" s="14">
        <f>[40]Setembro!$K$33</f>
        <v>0</v>
      </c>
      <c r="AE24" s="14">
        <f>[40]Setembro!$K$34</f>
        <v>0</v>
      </c>
      <c r="AF24" s="16">
        <f t="shared" si="1"/>
        <v>89.8</v>
      </c>
      <c r="AG24" s="16">
        <f t="shared" si="2"/>
        <v>41</v>
      </c>
      <c r="AH24" s="37">
        <v>7</v>
      </c>
    </row>
    <row r="25" spans="1:34" ht="17.100000000000001" customHeight="1" x14ac:dyDescent="0.2">
      <c r="A25" s="9" t="s">
        <v>17</v>
      </c>
      <c r="B25" s="14">
        <f>[41]Setembro!$K$5</f>
        <v>0</v>
      </c>
      <c r="C25" s="14">
        <f>[41]Setembro!$K$6</f>
        <v>0</v>
      </c>
      <c r="D25" s="14">
        <f>[41]Setembro!$K$7</f>
        <v>0</v>
      </c>
      <c r="E25" s="14">
        <f>[41]Setembro!$K$8</f>
        <v>0</v>
      </c>
      <c r="F25" s="14">
        <f>[41]Setembro!$K$9</f>
        <v>0</v>
      </c>
      <c r="G25" s="14">
        <f>[42]Setembro!$K$10</f>
        <v>0</v>
      </c>
      <c r="H25" s="14">
        <f>[42]Setembro!$K$11</f>
        <v>0</v>
      </c>
      <c r="I25" s="14">
        <f>[42]Setembro!$K$12</f>
        <v>6.8</v>
      </c>
      <c r="J25" s="14">
        <f>[42]Setembro!$K$13</f>
        <v>42.199999999999996</v>
      </c>
      <c r="K25" s="14">
        <f>[42]Setembro!$K$14</f>
        <v>0.2</v>
      </c>
      <c r="L25" s="14">
        <f>[42]Setembro!$K$15</f>
        <v>0.60000000000000009</v>
      </c>
      <c r="M25" s="14">
        <f>[42]Setembro!$K$16</f>
        <v>0</v>
      </c>
      <c r="N25" s="14">
        <f>[42]Setembro!$K$17</f>
        <v>0</v>
      </c>
      <c r="O25" s="14">
        <f>[42]Setembro!$K$18</f>
        <v>0</v>
      </c>
      <c r="P25" s="14">
        <f>[42]Setembro!$K$19</f>
        <v>0</v>
      </c>
      <c r="Q25" s="14">
        <f>[42]Setembro!$K$20</f>
        <v>0</v>
      </c>
      <c r="R25" s="14">
        <f>[42]Setembro!$K$21</f>
        <v>0</v>
      </c>
      <c r="S25" s="14">
        <f>[42]Setembro!$K$22</f>
        <v>0</v>
      </c>
      <c r="T25" s="14">
        <f>[42]Setembro!$K$23</f>
        <v>0</v>
      </c>
      <c r="U25" s="14">
        <f>[42]Setembro!$K$24</f>
        <v>0</v>
      </c>
      <c r="V25" s="14">
        <f>[42]Setembro!$K$25</f>
        <v>0</v>
      </c>
      <c r="W25" s="14">
        <f>[42]Setembro!$K$26</f>
        <v>0</v>
      </c>
      <c r="X25" s="14">
        <f>[42]Setembro!$K$27</f>
        <v>22.4</v>
      </c>
      <c r="Y25" s="14">
        <f>[42]Setembro!$K$28</f>
        <v>0</v>
      </c>
      <c r="Z25" s="14">
        <f>[42]Setembro!$K$29</f>
        <v>0</v>
      </c>
      <c r="AA25" s="14">
        <f>[42]Setembro!$K$30</f>
        <v>0</v>
      </c>
      <c r="AB25" s="14">
        <f>[42]Setembro!$K$31</f>
        <v>0</v>
      </c>
      <c r="AC25" s="14">
        <f>[42]Setembro!$K$32</f>
        <v>0</v>
      </c>
      <c r="AD25" s="14">
        <f>[42]Setembro!$K$33</f>
        <v>0</v>
      </c>
      <c r="AE25" s="14">
        <f>[42]Setembro!$K$34</f>
        <v>0</v>
      </c>
      <c r="AF25" s="16">
        <f t="shared" si="1"/>
        <v>72.199999999999989</v>
      </c>
      <c r="AG25" s="16">
        <f t="shared" si="2"/>
        <v>42.199999999999996</v>
      </c>
      <c r="AH25" s="37">
        <v>7</v>
      </c>
    </row>
    <row r="26" spans="1:34" ht="17.100000000000001" customHeight="1" x14ac:dyDescent="0.2">
      <c r="A26" s="9" t="s">
        <v>18</v>
      </c>
      <c r="B26" s="14">
        <f>[43]Setembro!$K$5</f>
        <v>0</v>
      </c>
      <c r="C26" s="14">
        <f>[43]Setembro!$K$6</f>
        <v>0</v>
      </c>
      <c r="D26" s="14">
        <f>[43]Setembro!$K$7</f>
        <v>0</v>
      </c>
      <c r="E26" s="14">
        <f>[43]Setembro!$K$8</f>
        <v>0</v>
      </c>
      <c r="F26" s="14">
        <f>[43]Setembro!$K$9</f>
        <v>0</v>
      </c>
      <c r="G26" s="14">
        <f>[44]Setembro!$K$10</f>
        <v>0</v>
      </c>
      <c r="H26" s="14">
        <f>[44]Setembro!$K$11</f>
        <v>0</v>
      </c>
      <c r="I26" s="14">
        <f>[44]Setembro!$K$12</f>
        <v>0</v>
      </c>
      <c r="J26" s="14">
        <f>[44]Setembro!$K$13</f>
        <v>12.399999999999999</v>
      </c>
      <c r="K26" s="14">
        <f>[44]Setembro!$K$14</f>
        <v>0.6</v>
      </c>
      <c r="L26" s="14">
        <f>[44]Setembro!$K$15</f>
        <v>0</v>
      </c>
      <c r="M26" s="14">
        <f>[44]Setembro!$K$16</f>
        <v>0</v>
      </c>
      <c r="N26" s="14">
        <f>[44]Setembro!$K$17</f>
        <v>0</v>
      </c>
      <c r="O26" s="14">
        <f>[44]Setembro!$K$18</f>
        <v>0</v>
      </c>
      <c r="P26" s="14">
        <f>[44]Setembro!$K$19</f>
        <v>0</v>
      </c>
      <c r="Q26" s="14">
        <f>[44]Setembro!$K$20</f>
        <v>0</v>
      </c>
      <c r="R26" s="14">
        <f>[44]Setembro!$K$21</f>
        <v>0</v>
      </c>
      <c r="S26" s="14">
        <f>[44]Setembro!$K$22</f>
        <v>0</v>
      </c>
      <c r="T26" s="14">
        <f>[44]Setembro!$K$23</f>
        <v>0</v>
      </c>
      <c r="U26" s="14">
        <f>[44]Setembro!$K$24</f>
        <v>0</v>
      </c>
      <c r="V26" s="14">
        <f>[44]Setembro!$K$25</f>
        <v>0</v>
      </c>
      <c r="W26" s="14">
        <f>[44]Setembro!$K$26</f>
        <v>0</v>
      </c>
      <c r="X26" s="14">
        <f>[44]Setembro!$K$27</f>
        <v>0.4</v>
      </c>
      <c r="Y26" s="14">
        <f>[44]Setembro!$K$28</f>
        <v>0.8</v>
      </c>
      <c r="Z26" s="14">
        <f>[44]Setembro!$K$29</f>
        <v>0</v>
      </c>
      <c r="AA26" s="14">
        <f>[44]Setembro!$K$30</f>
        <v>0</v>
      </c>
      <c r="AB26" s="14">
        <f>[44]Setembro!$K$31</f>
        <v>0</v>
      </c>
      <c r="AC26" s="14">
        <f>[44]Setembro!$K$32</f>
        <v>0</v>
      </c>
      <c r="AD26" s="14">
        <f>[44]Setembro!$K$33</f>
        <v>0</v>
      </c>
      <c r="AE26" s="14">
        <f>[44]Setembro!$K$34</f>
        <v>6</v>
      </c>
      <c r="AF26" s="16">
        <f t="shared" si="1"/>
        <v>20.2</v>
      </c>
      <c r="AG26" s="16">
        <f t="shared" si="2"/>
        <v>12.399999999999999</v>
      </c>
      <c r="AH26" s="37" t="s">
        <v>56</v>
      </c>
    </row>
    <row r="27" spans="1:34" ht="17.100000000000001" customHeight="1" x14ac:dyDescent="0.2">
      <c r="A27" s="9" t="s">
        <v>19</v>
      </c>
      <c r="B27" s="14">
        <f>[45]Setembro!$K$5</f>
        <v>0</v>
      </c>
      <c r="C27" s="14">
        <f>[45]Setembro!$K$6</f>
        <v>0</v>
      </c>
      <c r="D27" s="14">
        <f>[45]Setembro!$K$7</f>
        <v>0</v>
      </c>
      <c r="E27" s="14">
        <f>[45]Setembro!$K$8</f>
        <v>0</v>
      </c>
      <c r="F27" s="14">
        <f>[45]Setembro!$K$9</f>
        <v>0</v>
      </c>
      <c r="G27" s="14">
        <f>[46]Setembro!$K$10</f>
        <v>0</v>
      </c>
      <c r="H27" s="14">
        <f>[46]Setembro!$K$11</f>
        <v>0</v>
      </c>
      <c r="I27" s="14">
        <f>[46]Setembro!$K$12</f>
        <v>17.600000000000001</v>
      </c>
      <c r="J27" s="14">
        <f>[46]Setembro!$K$13</f>
        <v>0</v>
      </c>
      <c r="K27" s="14">
        <f>[46]Setembro!$K$14</f>
        <v>0.2</v>
      </c>
      <c r="L27" s="14">
        <f>[46]Setembro!$K$15</f>
        <v>0</v>
      </c>
      <c r="M27" s="14">
        <f>[46]Setembro!$K$16</f>
        <v>0</v>
      </c>
      <c r="N27" s="14">
        <f>[46]Setembro!$K$17</f>
        <v>0</v>
      </c>
      <c r="O27" s="14">
        <f>[46]Setembro!$K$18</f>
        <v>0</v>
      </c>
      <c r="P27" s="14">
        <f>[46]Setembro!$K$19</f>
        <v>0</v>
      </c>
      <c r="Q27" s="14">
        <f>[46]Setembro!$K$20</f>
        <v>0</v>
      </c>
      <c r="R27" s="14">
        <f>[46]Setembro!$K$21</f>
        <v>0</v>
      </c>
      <c r="S27" s="14">
        <f>[46]Setembro!$K$22</f>
        <v>5.0000000000000009</v>
      </c>
      <c r="T27" s="14">
        <f>[46]Setembro!$K$23</f>
        <v>0</v>
      </c>
      <c r="U27" s="14">
        <f>[46]Setembro!$K$24</f>
        <v>2.2000000000000002</v>
      </c>
      <c r="V27" s="14">
        <f>[46]Setembro!$K$25</f>
        <v>0</v>
      </c>
      <c r="W27" s="14">
        <f>[46]Setembro!$K$26</f>
        <v>0</v>
      </c>
      <c r="X27" s="14">
        <f>[46]Setembro!$K$27</f>
        <v>30.2</v>
      </c>
      <c r="Y27" s="14">
        <f>[46]Setembro!$K$28</f>
        <v>0</v>
      </c>
      <c r="Z27" s="14">
        <f>[46]Setembro!$K$29</f>
        <v>0</v>
      </c>
      <c r="AA27" s="14">
        <f>[46]Setembro!$K$30</f>
        <v>0</v>
      </c>
      <c r="AB27" s="14">
        <f>[46]Setembro!$K$31</f>
        <v>0</v>
      </c>
      <c r="AC27" s="14">
        <f>[46]Setembro!$K$32</f>
        <v>0</v>
      </c>
      <c r="AD27" s="14">
        <f>[46]Setembro!$K$33</f>
        <v>0</v>
      </c>
      <c r="AE27" s="14">
        <f>[46]Setembro!$K$34</f>
        <v>0</v>
      </c>
      <c r="AF27" s="16">
        <f t="shared" si="1"/>
        <v>55.2</v>
      </c>
      <c r="AG27" s="16">
        <f t="shared" si="2"/>
        <v>30.2</v>
      </c>
      <c r="AH27" s="37">
        <v>7</v>
      </c>
    </row>
    <row r="28" spans="1:34" ht="17.100000000000001" customHeight="1" x14ac:dyDescent="0.2">
      <c r="A28" s="9" t="s">
        <v>31</v>
      </c>
      <c r="B28" s="3" t="s">
        <v>32</v>
      </c>
      <c r="C28" s="3" t="s">
        <v>32</v>
      </c>
      <c r="D28" s="3" t="s">
        <v>32</v>
      </c>
      <c r="E28" s="3" t="s">
        <v>32</v>
      </c>
      <c r="F28" s="3" t="s">
        <v>32</v>
      </c>
      <c r="G28" s="14" t="str">
        <f>[48]Setembro!$K$10</f>
        <v>**</v>
      </c>
      <c r="H28" s="14" t="str">
        <f>[48]Setembro!$K$11</f>
        <v>**</v>
      </c>
      <c r="I28" s="14" t="str">
        <f>[48]Setembro!$K$12</f>
        <v>**</v>
      </c>
      <c r="J28" s="14" t="str">
        <f>[48]Setembro!$K$13</f>
        <v>**</v>
      </c>
      <c r="K28" s="14" t="str">
        <f>[48]Setembro!$K$14</f>
        <v>**</v>
      </c>
      <c r="L28" s="14" t="str">
        <f>[48]Setembro!$K$15</f>
        <v>**</v>
      </c>
      <c r="M28" s="14" t="str">
        <f>[48]Setembro!$K$16</f>
        <v>**</v>
      </c>
      <c r="N28" s="14" t="str">
        <f>[48]Setembro!$K$17</f>
        <v>**</v>
      </c>
      <c r="O28" s="14" t="str">
        <f>[48]Setembro!$K$18</f>
        <v>**</v>
      </c>
      <c r="P28" s="14" t="str">
        <f>[48]Setembro!$K$19</f>
        <v>**</v>
      </c>
      <c r="Q28" s="14" t="str">
        <f>[48]Setembro!$K$20</f>
        <v>**</v>
      </c>
      <c r="R28" s="14" t="str">
        <f>[48]Setembro!$K$21</f>
        <v>**</v>
      </c>
      <c r="S28" s="14" t="str">
        <f>[48]Setembro!$K$22</f>
        <v>**</v>
      </c>
      <c r="T28" s="14" t="str">
        <f>[48]Setembro!$K$23</f>
        <v>**</v>
      </c>
      <c r="U28" s="14" t="str">
        <f>[48]Setembro!$K$24</f>
        <v>**</v>
      </c>
      <c r="V28" s="14" t="str">
        <f>[48]Setembro!$K$25</f>
        <v>**</v>
      </c>
      <c r="W28" s="14" t="str">
        <f>[48]Setembro!$K$26</f>
        <v>**</v>
      </c>
      <c r="X28" s="14" t="str">
        <f>[48]Setembro!$K$27</f>
        <v>**</v>
      </c>
      <c r="Y28" s="14" t="str">
        <f>[48]Setembro!$K$28</f>
        <v>**</v>
      </c>
      <c r="Z28" s="14" t="str">
        <f>[48]Setembro!$K$29</f>
        <v>**</v>
      </c>
      <c r="AA28" s="14" t="str">
        <f>[48]Setembro!$K$30</f>
        <v>**</v>
      </c>
      <c r="AB28" s="14" t="str">
        <f>[48]Setembro!$K$31</f>
        <v>**</v>
      </c>
      <c r="AC28" s="14" t="str">
        <f>[48]Setembro!$K$32</f>
        <v>**</v>
      </c>
      <c r="AD28" s="14" t="str">
        <f>[48]Setembro!$K$33</f>
        <v>**</v>
      </c>
      <c r="AE28" s="14" t="str">
        <f>[48]Setembro!$K$34</f>
        <v>**</v>
      </c>
      <c r="AF28" s="16" t="s">
        <v>32</v>
      </c>
      <c r="AG28" s="16" t="s">
        <v>32</v>
      </c>
      <c r="AH28" s="37" t="s">
        <v>49</v>
      </c>
    </row>
    <row r="29" spans="1:34" ht="17.100000000000001" customHeight="1" x14ac:dyDescent="0.2">
      <c r="A29" s="9" t="s">
        <v>20</v>
      </c>
      <c r="B29" s="3">
        <f>[49]Setembro!$K$5</f>
        <v>0</v>
      </c>
      <c r="C29" s="3">
        <f>[49]Setembro!$K$6</f>
        <v>0</v>
      </c>
      <c r="D29" s="3">
        <f>[49]Setembro!$K$7</f>
        <v>0</v>
      </c>
      <c r="E29" s="3">
        <f>[49]Setembro!$K$8</f>
        <v>0</v>
      </c>
      <c r="F29" s="3">
        <f>[49]Setembro!$K$9</f>
        <v>0</v>
      </c>
      <c r="G29" s="3">
        <f>[50]Setembro!$K$10</f>
        <v>0</v>
      </c>
      <c r="H29" s="3">
        <f>[50]Setembro!$K$11</f>
        <v>0</v>
      </c>
      <c r="I29" s="3">
        <f>[50]Setembro!$K$12</f>
        <v>0</v>
      </c>
      <c r="J29" s="3">
        <f>[50]Setembro!$K$13</f>
        <v>0.8</v>
      </c>
      <c r="K29" s="3">
        <f>[50]Setembro!$K$14</f>
        <v>0.2</v>
      </c>
      <c r="L29" s="3">
        <f>[50]Setembro!$K$15</f>
        <v>2.8</v>
      </c>
      <c r="M29" s="3">
        <f>[50]Setembro!$K$16</f>
        <v>0</v>
      </c>
      <c r="N29" s="3">
        <f>[50]Setembro!$K$17</f>
        <v>0</v>
      </c>
      <c r="O29" s="3">
        <f>[50]Setembro!$K$18</f>
        <v>0</v>
      </c>
      <c r="P29" s="3">
        <f>[50]Setembro!$K$19</f>
        <v>0</v>
      </c>
      <c r="Q29" s="3">
        <f>[50]Setembro!$K$20</f>
        <v>0</v>
      </c>
      <c r="R29" s="3">
        <f>[50]Setembro!$K$21</f>
        <v>0</v>
      </c>
      <c r="S29" s="3">
        <f>[50]Setembro!$K$22</f>
        <v>0</v>
      </c>
      <c r="T29" s="3">
        <f>[50]Setembro!$K$23</f>
        <v>0</v>
      </c>
      <c r="U29" s="3">
        <f>[50]Setembro!$K$24</f>
        <v>0</v>
      </c>
      <c r="V29" s="3">
        <f>[50]Setembro!$K$25</f>
        <v>0</v>
      </c>
      <c r="W29" s="3">
        <f>[50]Setembro!$K$26</f>
        <v>0</v>
      </c>
      <c r="X29" s="3">
        <f>[50]Setembro!$K$27</f>
        <v>3.2</v>
      </c>
      <c r="Y29" s="3">
        <f>[50]Setembro!$K$28</f>
        <v>0.2</v>
      </c>
      <c r="Z29" s="3">
        <f>[50]Setembro!$K$29</f>
        <v>0</v>
      </c>
      <c r="AA29" s="3">
        <f>[50]Setembro!$K$30</f>
        <v>0</v>
      </c>
      <c r="AB29" s="3">
        <f>[50]Setembro!$K$31</f>
        <v>0</v>
      </c>
      <c r="AC29" s="3">
        <f>[50]Setembro!$K$32</f>
        <v>0</v>
      </c>
      <c r="AD29" s="3">
        <f>[50]Setembro!$K$33</f>
        <v>0</v>
      </c>
      <c r="AE29" s="3">
        <f>[50]Setembro!$K$34</f>
        <v>0</v>
      </c>
      <c r="AF29" s="16">
        <f t="shared" ref="AF29" si="3">SUM(B29:AE29)</f>
        <v>7.2</v>
      </c>
      <c r="AG29" s="16">
        <f t="shared" ref="AG29" si="4">MAX(B29:AE29)</f>
        <v>3.2</v>
      </c>
      <c r="AH29" s="37">
        <v>6</v>
      </c>
    </row>
    <row r="30" spans="1:34" s="5" customFormat="1" ht="17.100000000000001" customHeight="1" x14ac:dyDescent="0.2">
      <c r="A30" s="13" t="s">
        <v>34</v>
      </c>
      <c r="B30" s="21">
        <f>MAX(B5:B29)</f>
        <v>0</v>
      </c>
      <c r="C30" s="21">
        <f t="shared" ref="C30:AG30" si="5">MAX(C5:C29)</f>
        <v>0</v>
      </c>
      <c r="D30" s="21">
        <f t="shared" si="5"/>
        <v>0</v>
      </c>
      <c r="E30" s="21">
        <f t="shared" si="5"/>
        <v>0</v>
      </c>
      <c r="F30" s="21">
        <f t="shared" si="5"/>
        <v>13</v>
      </c>
      <c r="G30" s="21">
        <f t="shared" si="5"/>
        <v>1.5999999999999999</v>
      </c>
      <c r="H30" s="21">
        <f t="shared" si="5"/>
        <v>6.8</v>
      </c>
      <c r="I30" s="21">
        <f t="shared" si="5"/>
        <v>17.600000000000001</v>
      </c>
      <c r="J30" s="21">
        <f t="shared" si="5"/>
        <v>42.199999999999996</v>
      </c>
      <c r="K30" s="21">
        <f t="shared" si="5"/>
        <v>3</v>
      </c>
      <c r="L30" s="21">
        <f t="shared" si="5"/>
        <v>2.8</v>
      </c>
      <c r="M30" s="21">
        <f t="shared" si="5"/>
        <v>0.2</v>
      </c>
      <c r="N30" s="21">
        <f t="shared" si="5"/>
        <v>0</v>
      </c>
      <c r="O30" s="21">
        <f t="shared" si="5"/>
        <v>0</v>
      </c>
      <c r="P30" s="21">
        <f t="shared" si="5"/>
        <v>8.7999999999999989</v>
      </c>
      <c r="Q30" s="21">
        <f t="shared" si="5"/>
        <v>11.399999999999999</v>
      </c>
      <c r="R30" s="21">
        <f t="shared" si="5"/>
        <v>6.3999999999999995</v>
      </c>
      <c r="S30" s="21">
        <f t="shared" si="5"/>
        <v>41</v>
      </c>
      <c r="T30" s="21">
        <f t="shared" si="5"/>
        <v>1.2</v>
      </c>
      <c r="U30" s="21">
        <f t="shared" si="5"/>
        <v>2.2000000000000002</v>
      </c>
      <c r="V30" s="21">
        <f t="shared" si="5"/>
        <v>0.60000000000000009</v>
      </c>
      <c r="W30" s="21">
        <f t="shared" si="5"/>
        <v>3</v>
      </c>
      <c r="X30" s="21">
        <f t="shared" si="5"/>
        <v>58.600000000000009</v>
      </c>
      <c r="Y30" s="21">
        <f t="shared" si="5"/>
        <v>36.000000000000007</v>
      </c>
      <c r="Z30" s="21">
        <f t="shared" si="5"/>
        <v>0.2</v>
      </c>
      <c r="AA30" s="21">
        <f t="shared" si="5"/>
        <v>0.2</v>
      </c>
      <c r="AB30" s="21">
        <f t="shared" si="5"/>
        <v>0</v>
      </c>
      <c r="AC30" s="21">
        <f t="shared" si="5"/>
        <v>0</v>
      </c>
      <c r="AD30" s="21">
        <f t="shared" si="5"/>
        <v>0</v>
      </c>
      <c r="AE30" s="53">
        <f t="shared" si="5"/>
        <v>13.2</v>
      </c>
      <c r="AF30" s="53">
        <f t="shared" si="5"/>
        <v>95.800000000000011</v>
      </c>
      <c r="AG30" s="21">
        <f t="shared" si="5"/>
        <v>58.600000000000009</v>
      </c>
      <c r="AH30" s="38"/>
    </row>
    <row r="31" spans="1:34" s="28" customFormat="1" x14ac:dyDescent="0.2">
      <c r="A31" s="26" t="s">
        <v>37</v>
      </c>
      <c r="B31" s="27">
        <f>SUM(B5:B29)</f>
        <v>0</v>
      </c>
      <c r="C31" s="27">
        <f t="shared" ref="C31:AF31" si="6">SUM(C5:C29)</f>
        <v>0</v>
      </c>
      <c r="D31" s="27">
        <f t="shared" si="6"/>
        <v>0</v>
      </c>
      <c r="E31" s="27">
        <f t="shared" si="6"/>
        <v>0</v>
      </c>
      <c r="F31" s="27">
        <f t="shared" si="6"/>
        <v>23</v>
      </c>
      <c r="G31" s="27">
        <f t="shared" si="6"/>
        <v>2.1999999999999997</v>
      </c>
      <c r="H31" s="27">
        <f t="shared" si="6"/>
        <v>8</v>
      </c>
      <c r="I31" s="27">
        <f t="shared" si="6"/>
        <v>68.799999999999983</v>
      </c>
      <c r="J31" s="27">
        <f t="shared" si="6"/>
        <v>331.4</v>
      </c>
      <c r="K31" s="27">
        <f t="shared" si="6"/>
        <v>14.599999999999998</v>
      </c>
      <c r="L31" s="27">
        <f t="shared" si="6"/>
        <v>15.599999999999998</v>
      </c>
      <c r="M31" s="27">
        <f t="shared" si="6"/>
        <v>0.4</v>
      </c>
      <c r="N31" s="27">
        <f t="shared" si="6"/>
        <v>0</v>
      </c>
      <c r="O31" s="27">
        <f t="shared" si="6"/>
        <v>0</v>
      </c>
      <c r="P31" s="27">
        <f t="shared" si="6"/>
        <v>9.1999999999999993</v>
      </c>
      <c r="Q31" s="27">
        <f t="shared" si="6"/>
        <v>20</v>
      </c>
      <c r="R31" s="27">
        <f t="shared" si="6"/>
        <v>6.3999999999999995</v>
      </c>
      <c r="S31" s="27">
        <f t="shared" si="6"/>
        <v>56.400000000000006</v>
      </c>
      <c r="T31" s="27">
        <f t="shared" si="6"/>
        <v>1.6</v>
      </c>
      <c r="U31" s="27">
        <f t="shared" si="6"/>
        <v>4.8000000000000007</v>
      </c>
      <c r="V31" s="27">
        <f t="shared" si="6"/>
        <v>0.60000000000000009</v>
      </c>
      <c r="W31" s="27">
        <f t="shared" si="6"/>
        <v>4</v>
      </c>
      <c r="X31" s="27">
        <f t="shared" si="6"/>
        <v>438.79999999999995</v>
      </c>
      <c r="Y31" s="27">
        <f t="shared" si="6"/>
        <v>49.400000000000006</v>
      </c>
      <c r="Z31" s="27">
        <f t="shared" si="6"/>
        <v>0.2</v>
      </c>
      <c r="AA31" s="27">
        <f t="shared" si="6"/>
        <v>0.2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54">
        <f t="shared" si="6"/>
        <v>30.799999999999997</v>
      </c>
      <c r="AF31" s="27">
        <f t="shared" si="6"/>
        <v>1086.4000000000001</v>
      </c>
      <c r="AG31" s="36"/>
      <c r="AH31" s="37"/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J30" sqref="J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8" bestFit="1" customWidth="1"/>
    <col min="33" max="33" width="7.28515625" style="31" bestFit="1" customWidth="1"/>
  </cols>
  <sheetData>
    <row r="1" spans="1:33" ht="20.100000000000001" customHeight="1" thickBot="1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4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32" t="s">
        <v>41</v>
      </c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8" t="s">
        <v>48</v>
      </c>
      <c r="B5" s="42">
        <f>[1]Setembro!$C$5</f>
        <v>28.3</v>
      </c>
      <c r="C5" s="42">
        <f>[1]Setembro!$C$6</f>
        <v>29.6</v>
      </c>
      <c r="D5" s="42">
        <f>[1]Setembro!$C$7</f>
        <v>34.5</v>
      </c>
      <c r="E5" s="42">
        <f>[1]Setembro!$C$8</f>
        <v>38.1</v>
      </c>
      <c r="F5" s="42">
        <f>[1]Setembro!$C$9</f>
        <v>38.799999999999997</v>
      </c>
      <c r="G5" s="42">
        <f>[2]Setembro!$C$10</f>
        <v>38.5</v>
      </c>
      <c r="H5" s="42">
        <f>[2]Setembro!$C$11</f>
        <v>38.6</v>
      </c>
      <c r="I5" s="42">
        <f>[2]Setembro!$C$12</f>
        <v>38.4</v>
      </c>
      <c r="J5" s="42">
        <f>[2]Setembro!$C$13</f>
        <v>28.7</v>
      </c>
      <c r="K5" s="42">
        <f>[2]Setembro!$C$14</f>
        <v>31.7</v>
      </c>
      <c r="L5" s="42">
        <f>[2]Setembro!$C$15</f>
        <v>31.4</v>
      </c>
      <c r="M5" s="42">
        <f>[2]Setembro!$C$16</f>
        <v>33.700000000000003</v>
      </c>
      <c r="N5" s="42">
        <f>[2]Setembro!$C$17</f>
        <v>34.799999999999997</v>
      </c>
      <c r="O5" s="42">
        <f>[2]Setembro!$C$18</f>
        <v>34.9</v>
      </c>
      <c r="P5" s="42">
        <f>[2]Setembro!$C$19</f>
        <v>34.6</v>
      </c>
      <c r="Q5" s="42">
        <f>[2]Setembro!$C$20</f>
        <v>36.5</v>
      </c>
      <c r="R5" s="42">
        <f>[2]Setembro!$C$21</f>
        <v>36.4</v>
      </c>
      <c r="S5" s="42">
        <f>[2]Setembro!$C$22</f>
        <v>35.799999999999997</v>
      </c>
      <c r="T5" s="42">
        <f>[2]Setembro!$C$23</f>
        <v>35.4</v>
      </c>
      <c r="U5" s="42">
        <f>[2]Setembro!$C$24</f>
        <v>36.6</v>
      </c>
      <c r="V5" s="42">
        <f>[2]Setembro!$C$25</f>
        <v>34.200000000000003</v>
      </c>
      <c r="W5" s="42">
        <f>[2]Setembro!$C$26</f>
        <v>39.1</v>
      </c>
      <c r="X5" s="42">
        <f>[2]Setembro!$C$27</f>
        <v>37.4</v>
      </c>
      <c r="Y5" s="42">
        <f>[2]Setembro!$C$28</f>
        <v>25.7</v>
      </c>
      <c r="Z5" s="42">
        <f>[2]Setembro!$C$29</f>
        <v>31.1</v>
      </c>
      <c r="AA5" s="42">
        <f>[2]Setembro!$C$30</f>
        <v>34.1</v>
      </c>
      <c r="AB5" s="42">
        <f>[2]Setembro!$C$31</f>
        <v>36.5</v>
      </c>
      <c r="AC5" s="42">
        <f>[2]Setembro!$C$32</f>
        <v>38.4</v>
      </c>
      <c r="AD5" s="42">
        <f>[2]Setembro!$C$33</f>
        <v>39.700000000000003</v>
      </c>
      <c r="AE5" s="42">
        <f>[2]Setembro!$C$34</f>
        <v>40.200000000000003</v>
      </c>
      <c r="AF5" s="43">
        <f t="shared" ref="AF5:AF29" si="1">MAX(B5:AE5)</f>
        <v>40.200000000000003</v>
      </c>
      <c r="AG5" s="44">
        <f t="shared" ref="AG5:AG29" si="2">AVERAGE(B5:AE5)</f>
        <v>35.056666666666665</v>
      </c>
    </row>
    <row r="6" spans="1:33" ht="17.100000000000001" customHeight="1" x14ac:dyDescent="0.2">
      <c r="A6" s="9" t="s">
        <v>0</v>
      </c>
      <c r="B6" s="3">
        <f>[3]Setembro!$C$5</f>
        <v>26.5</v>
      </c>
      <c r="C6" s="3">
        <f>[3]Setembro!$C$6</f>
        <v>28.5</v>
      </c>
      <c r="D6" s="3">
        <f>[3]Setembro!$C$7</f>
        <v>29.9</v>
      </c>
      <c r="E6" s="3">
        <f>[3]Setembro!$C$8</f>
        <v>35.6</v>
      </c>
      <c r="F6" s="3">
        <f>[3]Setembro!$C$9</f>
        <v>32</v>
      </c>
      <c r="G6" s="3">
        <f>[4]Setembro!$C$10</f>
        <v>27.4</v>
      </c>
      <c r="H6" s="3">
        <f>[4]Setembro!$C$11</f>
        <v>32</v>
      </c>
      <c r="I6" s="3">
        <f>[4]Setembro!$C$12</f>
        <v>23.8</v>
      </c>
      <c r="J6" s="3">
        <f>[4]Setembro!$C$13</f>
        <v>22</v>
      </c>
      <c r="K6" s="3">
        <f>[4]Setembro!$C$14</f>
        <v>26.5</v>
      </c>
      <c r="L6" s="3">
        <f>[4]Setembro!$C$15</f>
        <v>28.9</v>
      </c>
      <c r="M6" s="3">
        <f>[4]Setembro!$C$16</f>
        <v>30</v>
      </c>
      <c r="N6" s="3">
        <f>[4]Setembro!$C$17</f>
        <v>32</v>
      </c>
      <c r="O6" s="3">
        <f>[4]Setembro!$C$18</f>
        <v>31.8</v>
      </c>
      <c r="P6" s="3">
        <f>[4]Setembro!$C$19</f>
        <v>30.7</v>
      </c>
      <c r="Q6" s="3">
        <f>[4]Setembro!$C$20</f>
        <v>32.799999999999997</v>
      </c>
      <c r="R6" s="3">
        <f>[4]Setembro!$C$21</f>
        <v>34</v>
      </c>
      <c r="S6" s="3">
        <f>[4]Setembro!$C$22</f>
        <v>27.8</v>
      </c>
      <c r="T6" s="3">
        <f>[4]Setembro!$C$23</f>
        <v>32.6</v>
      </c>
      <c r="U6" s="3">
        <f>[4]Setembro!$C$24</f>
        <v>25.6</v>
      </c>
      <c r="V6" s="3">
        <f>[4]Setembro!$C$25</f>
        <v>28.5</v>
      </c>
      <c r="W6" s="3">
        <f>[4]Setembro!$C$26</f>
        <v>33.200000000000003</v>
      </c>
      <c r="X6" s="3">
        <f>[4]Setembro!$C$27</f>
        <v>25.7</v>
      </c>
      <c r="Y6" s="3">
        <f>[4]Setembro!$C$28</f>
        <v>25.8</v>
      </c>
      <c r="Z6" s="3">
        <f>[4]Setembro!$C$29</f>
        <v>26.9</v>
      </c>
      <c r="AA6" s="3">
        <f>[4]Setembro!$C$30</f>
        <v>29.6</v>
      </c>
      <c r="AB6" s="3">
        <f>[4]Setembro!$C$31</f>
        <v>32.200000000000003</v>
      </c>
      <c r="AC6" s="3">
        <f>[4]Setembro!$C$32</f>
        <v>34.200000000000003</v>
      </c>
      <c r="AD6" s="3">
        <f>[4]Setembro!$C$33</f>
        <v>36</v>
      </c>
      <c r="AE6" s="3">
        <f>[4]Setembro!$C$34</f>
        <v>36.799999999999997</v>
      </c>
      <c r="AF6" s="16">
        <f t="shared" si="1"/>
        <v>36.799999999999997</v>
      </c>
      <c r="AG6" s="25">
        <f t="shared" si="2"/>
        <v>29.976666666666674</v>
      </c>
    </row>
    <row r="7" spans="1:33" ht="17.100000000000001" customHeight="1" x14ac:dyDescent="0.2">
      <c r="A7" s="9" t="s">
        <v>1</v>
      </c>
      <c r="B7" s="3">
        <f>[5]Setembro!$C$5</f>
        <v>31.1</v>
      </c>
      <c r="C7" s="3">
        <f>[5]Setembro!$C$6</f>
        <v>34.6</v>
      </c>
      <c r="D7" s="3">
        <f>[5]Setembro!$C$7</f>
        <v>38.799999999999997</v>
      </c>
      <c r="E7" s="3">
        <f>[5]Setembro!$C$8</f>
        <v>38.5</v>
      </c>
      <c r="F7" s="3">
        <f>[5]Setembro!$C$9</f>
        <v>37.200000000000003</v>
      </c>
      <c r="G7" s="3">
        <f>[6]Setembro!$C$10</f>
        <v>35.799999999999997</v>
      </c>
      <c r="H7" s="3">
        <f>[6]Setembro!$C$11</f>
        <v>37.299999999999997</v>
      </c>
      <c r="I7" s="3">
        <f>[6]Setembro!$C$12</f>
        <v>37.4</v>
      </c>
      <c r="J7" s="3">
        <f>[6]Setembro!$C$13</f>
        <v>23</v>
      </c>
      <c r="K7" s="3">
        <f>[6]Setembro!$C$14</f>
        <v>26.2</v>
      </c>
      <c r="L7" s="3">
        <f>[6]Setembro!$C$15</f>
        <v>31.2</v>
      </c>
      <c r="M7" s="3">
        <f>[6]Setembro!$C$16</f>
        <v>34.1</v>
      </c>
      <c r="N7" s="3">
        <f>[6]Setembro!$C$17</f>
        <v>36</v>
      </c>
      <c r="O7" s="3">
        <f>[6]Setembro!$C$18</f>
        <v>37.1</v>
      </c>
      <c r="P7" s="3">
        <f>[6]Setembro!$C$19</f>
        <v>35.5</v>
      </c>
      <c r="Q7" s="3">
        <f>[6]Setembro!$C$20</f>
        <v>36.9</v>
      </c>
      <c r="R7" s="3">
        <f>[6]Setembro!$C$21</f>
        <v>37.9</v>
      </c>
      <c r="S7" s="3">
        <f>[6]Setembro!$C$22</f>
        <v>32</v>
      </c>
      <c r="T7" s="3">
        <f>[6]Setembro!$C$23</f>
        <v>37.299999999999997</v>
      </c>
      <c r="U7" s="3">
        <f>[6]Setembro!$C$24</f>
        <v>33.6</v>
      </c>
      <c r="V7" s="3">
        <f>[6]Setembro!$C$25</f>
        <v>32.299999999999997</v>
      </c>
      <c r="W7" s="3">
        <f>[6]Setembro!$C$26</f>
        <v>38.299999999999997</v>
      </c>
      <c r="X7" s="3">
        <f>[6]Setembro!$C$27</f>
        <v>28.4</v>
      </c>
      <c r="Y7" s="3">
        <f>[6]Setembro!$C$28</f>
        <v>29.3</v>
      </c>
      <c r="Z7" s="3">
        <f>[6]Setembro!$C$29</f>
        <v>31.1</v>
      </c>
      <c r="AA7" s="3">
        <f>[6]Setembro!$C$30</f>
        <v>33.799999999999997</v>
      </c>
      <c r="AB7" s="3">
        <f>[6]Setembro!$C$31</f>
        <v>35.4</v>
      </c>
      <c r="AC7" s="3">
        <f>[6]Setembro!$C$32</f>
        <v>38.299999999999997</v>
      </c>
      <c r="AD7" s="3">
        <f>[6]Setembro!$C$33</f>
        <v>37</v>
      </c>
      <c r="AE7" s="3">
        <f>[6]Setembro!$C$34</f>
        <v>38.6</v>
      </c>
      <c r="AF7" s="16">
        <f t="shared" si="1"/>
        <v>38.799999999999997</v>
      </c>
      <c r="AG7" s="25">
        <f t="shared" si="2"/>
        <v>34.466666666666654</v>
      </c>
    </row>
    <row r="8" spans="1:33" ht="17.100000000000001" customHeight="1" x14ac:dyDescent="0.2">
      <c r="A8" s="9" t="s">
        <v>51</v>
      </c>
      <c r="B8" s="3">
        <f>[7]Setembro!$C$5</f>
        <v>29.5</v>
      </c>
      <c r="C8" s="3">
        <f>[7]Setembro!$C$6</f>
        <v>32.5</v>
      </c>
      <c r="D8" s="3">
        <f>[7]Setembro!$C$7</f>
        <v>34.799999999999997</v>
      </c>
      <c r="E8" s="3">
        <f>[7]Setembro!$C$8</f>
        <v>36.4</v>
      </c>
      <c r="F8" s="3">
        <f>[7]Setembro!$C$9</f>
        <v>33.9</v>
      </c>
      <c r="G8" s="3">
        <f>[8]Setembro!$C$10</f>
        <v>26</v>
      </c>
      <c r="H8" s="3">
        <f>[8]Setembro!$C$11</f>
        <v>33.799999999999997</v>
      </c>
      <c r="I8" s="3">
        <f>[8]Setembro!$C$12</f>
        <v>25.9</v>
      </c>
      <c r="J8" s="3">
        <f>[8]Setembro!$C$13</f>
        <v>24.1</v>
      </c>
      <c r="K8" s="3">
        <f>[8]Setembro!$C$14</f>
        <v>26.9</v>
      </c>
      <c r="L8" s="3">
        <f>[8]Setembro!$C$15</f>
        <v>29.9</v>
      </c>
      <c r="M8" s="3">
        <f>[8]Setembro!$C$16</f>
        <v>32.9</v>
      </c>
      <c r="N8" s="3">
        <f>[8]Setembro!$C$17</f>
        <v>34.799999999999997</v>
      </c>
      <c r="O8" s="3">
        <f>[8]Setembro!$C$18</f>
        <v>35.5</v>
      </c>
      <c r="P8" s="3">
        <f>[8]Setembro!$C$19</f>
        <v>34.700000000000003</v>
      </c>
      <c r="Q8" s="3">
        <f>[8]Setembro!$C$20</f>
        <v>35.299999999999997</v>
      </c>
      <c r="R8" s="3">
        <f>[8]Setembro!$C$21</f>
        <v>36.799999999999997</v>
      </c>
      <c r="S8" s="3">
        <f>[8]Setembro!$C$22</f>
        <v>29.3</v>
      </c>
      <c r="T8" s="3">
        <f>[8]Setembro!$C$23</f>
        <v>33.4</v>
      </c>
      <c r="U8" s="3">
        <f>[8]Setembro!$C$24</f>
        <v>22.9</v>
      </c>
      <c r="V8" s="3">
        <f>[8]Setembro!$C$25</f>
        <v>30.6</v>
      </c>
      <c r="W8" s="3">
        <f>[8]Setembro!$C$26</f>
        <v>36</v>
      </c>
      <c r="X8" s="3">
        <f>[8]Setembro!$C$27</f>
        <v>26.6</v>
      </c>
      <c r="Y8" s="3">
        <f>[8]Setembro!$C$28</f>
        <v>27.1</v>
      </c>
      <c r="Z8" s="3">
        <f>[8]Setembro!$C$29</f>
        <v>30.9</v>
      </c>
      <c r="AA8" s="3">
        <f>[8]Setembro!$C$30</f>
        <v>32.4</v>
      </c>
      <c r="AB8" s="3">
        <f>[8]Setembro!$C$31</f>
        <v>33.9</v>
      </c>
      <c r="AC8" s="3">
        <f>[8]Setembro!$C$32</f>
        <v>36.4</v>
      </c>
      <c r="AD8" s="3">
        <f>[8]Setembro!$C$33</f>
        <v>36.700000000000003</v>
      </c>
      <c r="AE8" s="3">
        <f>[8]Setembro!$C$34</f>
        <v>37.200000000000003</v>
      </c>
      <c r="AF8" s="16">
        <f t="shared" ref="AF8" si="3">MAX(B8:AE8)</f>
        <v>37.200000000000003</v>
      </c>
      <c r="AG8" s="25">
        <f t="shared" ref="AG8" si="4">AVERAGE(B8:AE8)</f>
        <v>31.903333333333329</v>
      </c>
    </row>
    <row r="9" spans="1:33" ht="17.100000000000001" customHeight="1" x14ac:dyDescent="0.2">
      <c r="A9" s="9" t="s">
        <v>2</v>
      </c>
      <c r="B9" s="3">
        <f>[9]Setembro!$C$5</f>
        <v>29.1</v>
      </c>
      <c r="C9" s="3">
        <f>[9]Setembro!$C$6</f>
        <v>31.9</v>
      </c>
      <c r="D9" s="3">
        <f>[9]Setembro!$C$7</f>
        <v>35.700000000000003</v>
      </c>
      <c r="E9" s="3">
        <f>[9]Setembro!$C$8</f>
        <v>35.9</v>
      </c>
      <c r="F9" s="3">
        <f>[9]Setembro!$C$9</f>
        <v>35.299999999999997</v>
      </c>
      <c r="G9" s="3">
        <f>[10]Setembro!$C$10</f>
        <v>34.9</v>
      </c>
      <c r="H9" s="3">
        <f>[10]Setembro!$C$11</f>
        <v>35.5</v>
      </c>
      <c r="I9" s="3">
        <f>[10]Setembro!$C$12</f>
        <v>34.700000000000003</v>
      </c>
      <c r="J9" s="3">
        <f>[10]Setembro!$C$13</f>
        <v>25.1</v>
      </c>
      <c r="K9" s="3">
        <f>[10]Setembro!$C$14</f>
        <v>26.1</v>
      </c>
      <c r="L9" s="3">
        <f>[10]Setembro!$C$15</f>
        <v>29.1</v>
      </c>
      <c r="M9" s="3">
        <f>[10]Setembro!$C$16</f>
        <v>32</v>
      </c>
      <c r="N9" s="3">
        <f>[10]Setembro!$C$17</f>
        <v>34.1</v>
      </c>
      <c r="O9" s="3">
        <f>[10]Setembro!$C$18</f>
        <v>34.799999999999997</v>
      </c>
      <c r="P9" s="3">
        <f>[10]Setembro!$C$19</f>
        <v>33.9</v>
      </c>
      <c r="Q9" s="3">
        <f>[10]Setembro!$C$20</f>
        <v>34.200000000000003</v>
      </c>
      <c r="R9" s="3">
        <f>[10]Setembro!$C$21</f>
        <v>36</v>
      </c>
      <c r="S9" s="3">
        <f>[10]Setembro!$C$22</f>
        <v>30.4</v>
      </c>
      <c r="T9" s="3">
        <f>[10]Setembro!$C$23</f>
        <v>35.5</v>
      </c>
      <c r="U9" s="3">
        <f>[10]Setembro!$C$24</f>
        <v>32</v>
      </c>
      <c r="V9" s="3">
        <f>[10]Setembro!$C$25</f>
        <v>31.1</v>
      </c>
      <c r="W9" s="3">
        <f>[10]Setembro!$C$26</f>
        <v>36.799999999999997</v>
      </c>
      <c r="X9" s="3">
        <f>[10]Setembro!$C$27</f>
        <v>31.3</v>
      </c>
      <c r="Y9" s="3">
        <f>[10]Setembro!$C$28</f>
        <v>25.3</v>
      </c>
      <c r="Z9" s="3">
        <f>[10]Setembro!$C$29</f>
        <v>29.2</v>
      </c>
      <c r="AA9" s="3">
        <f>[10]Setembro!$C$30</f>
        <v>32.5</v>
      </c>
      <c r="AB9" s="3">
        <f>[10]Setembro!$C$31</f>
        <v>34.4</v>
      </c>
      <c r="AC9" s="3">
        <f>[10]Setembro!$C$32</f>
        <v>36.1</v>
      </c>
      <c r="AD9" s="3">
        <f>[10]Setembro!$C$33</f>
        <v>35.6</v>
      </c>
      <c r="AE9" s="3">
        <f>[10]Setembro!$C$34</f>
        <v>36</v>
      </c>
      <c r="AF9" s="16">
        <f t="shared" si="1"/>
        <v>36.799999999999997</v>
      </c>
      <c r="AG9" s="25">
        <f t="shared" si="2"/>
        <v>32.81666666666667</v>
      </c>
    </row>
    <row r="10" spans="1:33" ht="17.100000000000001" customHeight="1" x14ac:dyDescent="0.2">
      <c r="A10" s="9" t="s">
        <v>3</v>
      </c>
      <c r="B10" s="3">
        <f>[11]Setembro!$C$5</f>
        <v>28.6</v>
      </c>
      <c r="C10" s="3">
        <f>[11]Setembro!$C$6</f>
        <v>32.299999999999997</v>
      </c>
      <c r="D10" s="3">
        <f>[11]Setembro!$C$7</f>
        <v>34.200000000000003</v>
      </c>
      <c r="E10" s="3">
        <f>[11]Setembro!$C$8</f>
        <v>35.1</v>
      </c>
      <c r="F10" s="3">
        <f>[11]Setembro!$C$9</f>
        <v>36.6</v>
      </c>
      <c r="G10" s="3">
        <f>[12]Setembro!$C$10</f>
        <v>37.4</v>
      </c>
      <c r="H10" s="3">
        <f>[12]Setembro!$C$11</f>
        <v>37.799999999999997</v>
      </c>
      <c r="I10" s="3">
        <f>[12]Setembro!$C$12</f>
        <v>37.1</v>
      </c>
      <c r="J10" s="3">
        <f>[12]Setembro!$C$13</f>
        <v>29.9</v>
      </c>
      <c r="K10" s="3">
        <f>[12]Setembro!$C$14</f>
        <v>32.9</v>
      </c>
      <c r="L10" s="3">
        <f>[12]Setembro!$C$15</f>
        <v>30.9</v>
      </c>
      <c r="M10" s="3">
        <f>[12]Setembro!$C$16</f>
        <v>33.200000000000003</v>
      </c>
      <c r="N10" s="3">
        <f>[12]Setembro!$C$17</f>
        <v>36.1</v>
      </c>
      <c r="O10" s="3">
        <f>[12]Setembro!$C$18</f>
        <v>34.799999999999997</v>
      </c>
      <c r="P10" s="3">
        <f>[12]Setembro!$C$19</f>
        <v>33.6</v>
      </c>
      <c r="Q10" s="3">
        <f>[12]Setembro!$C$20</f>
        <v>32.299999999999997</v>
      </c>
      <c r="R10" s="3">
        <f>[12]Setembro!$C$21</f>
        <v>33.5</v>
      </c>
      <c r="S10" s="3">
        <f>[12]Setembro!$C$22</f>
        <v>34.1</v>
      </c>
      <c r="T10" s="3">
        <f>[12]Setembro!$C$23</f>
        <v>33</v>
      </c>
      <c r="U10" s="3">
        <f>[12]Setembro!$C$24</f>
        <v>35.6</v>
      </c>
      <c r="V10" s="3">
        <f>[12]Setembro!$C$25</f>
        <v>36.9</v>
      </c>
      <c r="W10" s="3">
        <f>[12]Setembro!$C$26</f>
        <v>37.4</v>
      </c>
      <c r="X10" s="3">
        <f>[12]Setembro!$C$27</f>
        <v>38.4</v>
      </c>
      <c r="Y10" s="3">
        <f>[12]Setembro!$C$28</f>
        <v>28.5</v>
      </c>
      <c r="Z10" s="3">
        <f>[12]Setembro!$C$29</f>
        <v>30.9</v>
      </c>
      <c r="AA10" s="3">
        <f>[12]Setembro!$C$30</f>
        <v>35.200000000000003</v>
      </c>
      <c r="AB10" s="3">
        <f>[12]Setembro!$C$31</f>
        <v>36.9</v>
      </c>
      <c r="AC10" s="3">
        <f>[12]Setembro!$C$32</f>
        <v>37.6</v>
      </c>
      <c r="AD10" s="3">
        <f>[12]Setembro!$C$33</f>
        <v>37.799999999999997</v>
      </c>
      <c r="AE10" s="3">
        <f>[12]Setembro!$C$34</f>
        <v>38.1</v>
      </c>
      <c r="AF10" s="16">
        <f t="shared" si="1"/>
        <v>38.4</v>
      </c>
      <c r="AG10" s="25">
        <f t="shared" si="2"/>
        <v>34.556666666666658</v>
      </c>
    </row>
    <row r="11" spans="1:33" ht="17.100000000000001" customHeight="1" x14ac:dyDescent="0.2">
      <c r="A11" s="9" t="s">
        <v>4</v>
      </c>
      <c r="B11" s="3">
        <f>[13]Setembro!$C$5</f>
        <v>27</v>
      </c>
      <c r="C11" s="3">
        <f>[13]Setembro!$C$6</f>
        <v>30.7</v>
      </c>
      <c r="D11" s="3">
        <f>[13]Setembro!$C$7</f>
        <v>33.299999999999997</v>
      </c>
      <c r="E11" s="3">
        <f>[13]Setembro!$C$8</f>
        <v>33.5</v>
      </c>
      <c r="F11" s="3">
        <f>[13]Setembro!$C$9</f>
        <v>34.4</v>
      </c>
      <c r="G11" s="3">
        <f>[14]Setembro!$C$10</f>
        <v>35.299999999999997</v>
      </c>
      <c r="H11" s="3">
        <f>[14]Setembro!$C$11</f>
        <v>34.700000000000003</v>
      </c>
      <c r="I11" s="3">
        <f>[14]Setembro!$C$12</f>
        <v>34.299999999999997</v>
      </c>
      <c r="J11" s="3">
        <f>[14]Setembro!$C$13</f>
        <v>25.3</v>
      </c>
      <c r="K11" s="3">
        <f>[14]Setembro!$C$14</f>
        <v>31.8</v>
      </c>
      <c r="L11" s="3">
        <f>[14]Setembro!$C$15</f>
        <v>29.8</v>
      </c>
      <c r="M11" s="3">
        <f>[14]Setembro!$C$16</f>
        <v>31.9</v>
      </c>
      <c r="N11" s="3">
        <f>[14]Setembro!$C$17</f>
        <v>33.799999999999997</v>
      </c>
      <c r="O11" s="3">
        <f>[14]Setembro!$C$18</f>
        <v>33.1</v>
      </c>
      <c r="P11" s="3">
        <f>[14]Setembro!$C$19</f>
        <v>33</v>
      </c>
      <c r="Q11" s="3">
        <f>[14]Setembro!$C$20</f>
        <v>30.7</v>
      </c>
      <c r="R11" s="3">
        <f>[14]Setembro!$C$21</f>
        <v>32.1</v>
      </c>
      <c r="S11" s="3">
        <f>[14]Setembro!$C$22</f>
        <v>33.1</v>
      </c>
      <c r="T11" s="3">
        <f>[14]Setembro!$C$23</f>
        <v>31.7</v>
      </c>
      <c r="U11" s="3">
        <f>[14]Setembro!$C$24</f>
        <v>33.799999999999997</v>
      </c>
      <c r="V11" s="3">
        <f>[14]Setembro!$C$25</f>
        <v>33.6</v>
      </c>
      <c r="W11" s="3">
        <f>[14]Setembro!$C$26</f>
        <v>34.9</v>
      </c>
      <c r="X11" s="3">
        <f>[14]Setembro!$C$27</f>
        <v>35.6</v>
      </c>
      <c r="Y11" s="3">
        <f>[14]Setembro!$C$28</f>
        <v>24.4</v>
      </c>
      <c r="Z11" s="3">
        <f>[14]Setembro!$C$29</f>
        <v>29.4</v>
      </c>
      <c r="AA11" s="3">
        <f>[14]Setembro!$C$30</f>
        <v>34</v>
      </c>
      <c r="AB11" s="3">
        <f>[14]Setembro!$C$31</f>
        <v>34</v>
      </c>
      <c r="AC11" s="3">
        <f>[14]Setembro!$C$32</f>
        <v>34.9</v>
      </c>
      <c r="AD11" s="3">
        <f>[14]Setembro!$C$33</f>
        <v>34.9</v>
      </c>
      <c r="AE11" s="3">
        <f>[14]Setembro!$C$34</f>
        <v>35.700000000000003</v>
      </c>
      <c r="AF11" s="16">
        <f t="shared" si="1"/>
        <v>35.700000000000003</v>
      </c>
      <c r="AG11" s="25">
        <f t="shared" si="2"/>
        <v>32.49</v>
      </c>
    </row>
    <row r="12" spans="1:33" ht="17.100000000000001" customHeight="1" x14ac:dyDescent="0.2">
      <c r="A12" s="9" t="s">
        <v>5</v>
      </c>
      <c r="B12" s="3">
        <f>[15]Setembro!$C$5</f>
        <v>28.7</v>
      </c>
      <c r="C12" s="3">
        <f>[15]Setembro!$C$6</f>
        <v>31.6</v>
      </c>
      <c r="D12" s="3">
        <f>[15]Setembro!$C$7</f>
        <v>33.1</v>
      </c>
      <c r="E12" s="3">
        <f>[15]Setembro!$C$8</f>
        <v>35.200000000000003</v>
      </c>
      <c r="F12" s="3">
        <f>[15]Setembro!$C$9</f>
        <v>33</v>
      </c>
      <c r="G12" s="3">
        <f>[16]Setembro!$C$10</f>
        <v>31.5</v>
      </c>
      <c r="H12" s="3">
        <f>[16]Setembro!$C$11</f>
        <v>33.5</v>
      </c>
      <c r="I12" s="3">
        <f>[16]Setembro!$C$12</f>
        <v>35.200000000000003</v>
      </c>
      <c r="J12" s="3">
        <f>[16]Setembro!$C$13</f>
        <v>23.3</v>
      </c>
      <c r="K12" s="3">
        <f>[16]Setembro!$C$14</f>
        <v>23.6</v>
      </c>
      <c r="L12" s="3">
        <f>[16]Setembro!$C$15</f>
        <v>31.1</v>
      </c>
      <c r="M12" s="3">
        <f>[16]Setembro!$C$16</f>
        <v>31.7</v>
      </c>
      <c r="N12" s="3">
        <f>[16]Setembro!$C$17</f>
        <v>35</v>
      </c>
      <c r="O12" s="3">
        <f>[16]Setembro!$C$18</f>
        <v>34.299999999999997</v>
      </c>
      <c r="P12" s="3">
        <f>[16]Setembro!$C$19</f>
        <v>33.799999999999997</v>
      </c>
      <c r="Q12" s="3">
        <f>[16]Setembro!$C$20</f>
        <v>33.700000000000003</v>
      </c>
      <c r="R12" s="3">
        <f>[16]Setembro!$C$21</f>
        <v>35.799999999999997</v>
      </c>
      <c r="S12" s="3">
        <f>[16]Setembro!$C$22</f>
        <v>30.7</v>
      </c>
      <c r="T12" s="3">
        <f>[16]Setembro!$C$23</f>
        <v>29.9</v>
      </c>
      <c r="U12" s="3">
        <f>[16]Setembro!$C$24</f>
        <v>27.4</v>
      </c>
      <c r="V12" s="3">
        <f>[16]Setembro!$C$25</f>
        <v>31.5</v>
      </c>
      <c r="W12" s="3">
        <f>[16]Setembro!$C$26</f>
        <v>35.4</v>
      </c>
      <c r="X12" s="3">
        <f>[16]Setembro!$C$27</f>
        <v>31.2</v>
      </c>
      <c r="Y12" s="3">
        <f>[16]Setembro!$C$28</f>
        <v>28.1</v>
      </c>
      <c r="Z12" s="3">
        <f>[16]Setembro!$C$29</f>
        <v>31.7</v>
      </c>
      <c r="AA12" s="3">
        <f>[16]Setembro!$C$30</f>
        <v>34.6</v>
      </c>
      <c r="AB12" s="3">
        <f>[16]Setembro!$C$31</f>
        <v>35.799999999999997</v>
      </c>
      <c r="AC12" s="3">
        <f>[16]Setembro!$C$32</f>
        <v>37</v>
      </c>
      <c r="AD12" s="3">
        <f>[16]Setembro!$C$33</f>
        <v>37.9</v>
      </c>
      <c r="AE12" s="3">
        <f>[16]Setembro!$C$34</f>
        <v>36.6</v>
      </c>
      <c r="AF12" s="16">
        <f t="shared" si="1"/>
        <v>37.9</v>
      </c>
      <c r="AG12" s="25">
        <f t="shared" si="2"/>
        <v>32.396666666666668</v>
      </c>
    </row>
    <row r="13" spans="1:33" ht="17.100000000000001" customHeight="1" x14ac:dyDescent="0.2">
      <c r="A13" s="9" t="s">
        <v>6</v>
      </c>
      <c r="B13" s="3">
        <f>[17]Setembro!$C$5</f>
        <v>33.1</v>
      </c>
      <c r="C13" s="3">
        <f>[17]Setembro!$C$6</f>
        <v>36.4</v>
      </c>
      <c r="D13" s="3">
        <f>[17]Setembro!$C$7</f>
        <v>38.4</v>
      </c>
      <c r="E13" s="3">
        <f>[17]Setembro!$C$8</f>
        <v>38.200000000000003</v>
      </c>
      <c r="F13" s="3">
        <f>[17]Setembro!$C$9</f>
        <v>37.4</v>
      </c>
      <c r="G13" s="3">
        <f>[18]Setembro!$C$10</f>
        <v>37.799999999999997</v>
      </c>
      <c r="H13" s="3">
        <f>[18]Setembro!$C$11</f>
        <v>39.5</v>
      </c>
      <c r="I13" s="3">
        <f>[18]Setembro!$C$12</f>
        <v>38.200000000000003</v>
      </c>
      <c r="J13" s="3">
        <f>[18]Setembro!$C$13</f>
        <v>28.5</v>
      </c>
      <c r="K13" s="3">
        <f>[18]Setembro!$C$14</f>
        <v>33.4</v>
      </c>
      <c r="L13" s="3">
        <f>[18]Setembro!$C$15</f>
        <v>34.5</v>
      </c>
      <c r="M13" s="3">
        <f>[18]Setembro!$C$16</f>
        <v>36.200000000000003</v>
      </c>
      <c r="N13" s="3">
        <f>[18]Setembro!$C$17</f>
        <v>38.1</v>
      </c>
      <c r="O13" s="3">
        <f>[18]Setembro!$C$18</f>
        <v>38.5</v>
      </c>
      <c r="P13" s="3">
        <f>[18]Setembro!$C$19</f>
        <v>37.4</v>
      </c>
      <c r="Q13" s="3">
        <f>[18]Setembro!$C$20</f>
        <v>37.6</v>
      </c>
      <c r="R13" s="3">
        <f>[18]Setembro!$C$21</f>
        <v>39</v>
      </c>
      <c r="S13" s="3">
        <f>[18]Setembro!$C$22</f>
        <v>38.1</v>
      </c>
      <c r="T13" s="3">
        <f>[18]Setembro!$C$23</f>
        <v>38.5</v>
      </c>
      <c r="U13" s="3">
        <f>[18]Setembro!$C$24</f>
        <v>36.9</v>
      </c>
      <c r="V13" s="3">
        <f>[18]Setembro!$C$25</f>
        <v>36.5</v>
      </c>
      <c r="W13" s="3">
        <f>[18]Setembro!$C$26</f>
        <v>39.700000000000003</v>
      </c>
      <c r="X13" s="3">
        <f>[18]Setembro!$C$27</f>
        <v>37.799999999999997</v>
      </c>
      <c r="Y13" s="3">
        <f>[18]Setembro!$C$28</f>
        <v>29.3</v>
      </c>
      <c r="Z13" s="3">
        <f>[18]Setembro!$C$29</f>
        <v>34.9</v>
      </c>
      <c r="AA13" s="3">
        <f>[18]Setembro!$C$30</f>
        <v>37.9</v>
      </c>
      <c r="AB13" s="3">
        <f>[18]Setembro!$C$31</f>
        <v>38</v>
      </c>
      <c r="AC13" s="3">
        <f>[18]Setembro!$C$32</f>
        <v>39</v>
      </c>
      <c r="AD13" s="3">
        <f>[18]Setembro!$C$33</f>
        <v>38.799999999999997</v>
      </c>
      <c r="AE13" s="3">
        <f>[18]Setembro!$C$34</f>
        <v>38.5</v>
      </c>
      <c r="AF13" s="16">
        <f t="shared" si="1"/>
        <v>39.700000000000003</v>
      </c>
      <c r="AG13" s="25">
        <f t="shared" si="2"/>
        <v>36.869999999999997</v>
      </c>
    </row>
    <row r="14" spans="1:33" ht="17.100000000000001" customHeight="1" x14ac:dyDescent="0.2">
      <c r="A14" s="9" t="s">
        <v>7</v>
      </c>
      <c r="B14" s="3">
        <f>[19]Setembro!$C$5</f>
        <v>26.1</v>
      </c>
      <c r="C14" s="3">
        <f>[19]Setembro!$C$6</f>
        <v>27.5</v>
      </c>
      <c r="D14" s="3">
        <f>[19]Setembro!$C$7</f>
        <v>29.8</v>
      </c>
      <c r="E14" s="3">
        <f>[19]Setembro!$C$8</f>
        <v>36.4</v>
      </c>
      <c r="F14" s="3">
        <f>[19]Setembro!$C$9</f>
        <v>34.700000000000003</v>
      </c>
      <c r="G14" s="3">
        <f>[20]Setembro!$C$10</f>
        <v>31.1</v>
      </c>
      <c r="H14" s="3">
        <f>[20]Setembro!$C$11</f>
        <v>33.200000000000003</v>
      </c>
      <c r="I14" s="3">
        <f>[20]Setembro!$C$12</f>
        <v>29.4</v>
      </c>
      <c r="J14" s="3">
        <f>[20]Setembro!$C$13</f>
        <v>20.3</v>
      </c>
      <c r="K14" s="3">
        <f>[20]Setembro!$C$14</f>
        <v>24</v>
      </c>
      <c r="L14" s="3">
        <f>[20]Setembro!$C$15</f>
        <v>28</v>
      </c>
      <c r="M14" s="3">
        <f>[20]Setembro!$C$16</f>
        <v>30.2</v>
      </c>
      <c r="N14" s="3">
        <f>[20]Setembro!$C$17</f>
        <v>31.1</v>
      </c>
      <c r="O14" s="3">
        <f>[20]Setembro!$C$18</f>
        <v>30.8</v>
      </c>
      <c r="P14" s="3">
        <f>[20]Setembro!$C$19</f>
        <v>29.5</v>
      </c>
      <c r="Q14" s="3">
        <f>[20]Setembro!$C$20</f>
        <v>32.799999999999997</v>
      </c>
      <c r="R14" s="3">
        <f>[20]Setembro!$C$21</f>
        <v>33.799999999999997</v>
      </c>
      <c r="S14" s="3">
        <f>[20]Setembro!$C$22</f>
        <v>27.8</v>
      </c>
      <c r="T14" s="3">
        <f>[20]Setembro!$C$23</f>
        <v>32.1</v>
      </c>
      <c r="U14" s="3">
        <f>[20]Setembro!$C$24</f>
        <v>28.1</v>
      </c>
      <c r="V14" s="3">
        <f>[20]Setembro!$C$25</f>
        <v>28.7</v>
      </c>
      <c r="W14" s="3">
        <f>[20]Setembro!$C$26</f>
        <v>32.799999999999997</v>
      </c>
      <c r="X14" s="3">
        <f>[20]Setembro!$C$27</f>
        <v>29</v>
      </c>
      <c r="Y14" s="3">
        <f>[20]Setembro!$C$28</f>
        <v>25</v>
      </c>
      <c r="Z14" s="3">
        <f>[20]Setembro!$C$29</f>
        <v>26.4</v>
      </c>
      <c r="AA14" s="3">
        <f>[20]Setembro!$C$30</f>
        <v>29.2</v>
      </c>
      <c r="AB14" s="3">
        <f>[20]Setembro!$C$31</f>
        <v>32.299999999999997</v>
      </c>
      <c r="AC14" s="3">
        <f>[20]Setembro!$C$32</f>
        <v>34.200000000000003</v>
      </c>
      <c r="AD14" s="3">
        <f>[20]Setembro!$C$33</f>
        <v>35.5</v>
      </c>
      <c r="AE14" s="3">
        <f>[20]Setembro!$C$34</f>
        <v>36.9</v>
      </c>
      <c r="AF14" s="16">
        <f t="shared" si="1"/>
        <v>36.9</v>
      </c>
      <c r="AG14" s="25">
        <f t="shared" si="2"/>
        <v>30.223333333333336</v>
      </c>
    </row>
    <row r="15" spans="1:33" ht="17.100000000000001" customHeight="1" x14ac:dyDescent="0.2">
      <c r="A15" s="9" t="s">
        <v>8</v>
      </c>
      <c r="B15" s="3">
        <f>[21]Setembro!$C$5</f>
        <v>24.9</v>
      </c>
      <c r="C15" s="3">
        <f>[21]Setembro!$C$6</f>
        <v>26.6</v>
      </c>
      <c r="D15" s="3">
        <f>[21]Setembro!$C$7</f>
        <v>27.9</v>
      </c>
      <c r="E15" s="3">
        <f>[21]Setembro!$C$8</f>
        <v>34.5</v>
      </c>
      <c r="F15" s="3">
        <f>[21]Setembro!$C$9</f>
        <v>32.9</v>
      </c>
      <c r="G15" s="3">
        <f>[22]Setembro!$C$10</f>
        <v>25</v>
      </c>
      <c r="H15" s="3">
        <f>[22]Setembro!$C$11</f>
        <v>29.9</v>
      </c>
      <c r="I15" s="3">
        <f>[22]Setembro!$C$12</f>
        <v>22</v>
      </c>
      <c r="J15" s="3">
        <f>[22]Setembro!$C$13</f>
        <v>21.1</v>
      </c>
      <c r="K15" s="3">
        <f>[22]Setembro!$C$14</f>
        <v>24</v>
      </c>
      <c r="L15" s="3">
        <f>[22]Setembro!$C$15</f>
        <v>28.2</v>
      </c>
      <c r="M15" s="3">
        <f>[22]Setembro!$C$16</f>
        <v>29.7</v>
      </c>
      <c r="N15" s="3">
        <f>[22]Setembro!$C$17</f>
        <v>31.2</v>
      </c>
      <c r="O15" s="3">
        <f>[22]Setembro!$C$18</f>
        <v>29.3</v>
      </c>
      <c r="P15" s="3">
        <f>[22]Setembro!$C$19</f>
        <v>29.9</v>
      </c>
      <c r="Q15" s="3">
        <f>[22]Setembro!$C$20</f>
        <v>30</v>
      </c>
      <c r="R15" s="3">
        <f>[22]Setembro!$C$21</f>
        <v>30.4</v>
      </c>
      <c r="S15" s="3">
        <f>[22]Setembro!$C$22</f>
        <v>27.1</v>
      </c>
      <c r="T15" s="3">
        <f>[22]Setembro!$C$23</f>
        <v>31</v>
      </c>
      <c r="U15" s="3">
        <f>[22]Setembro!$C$24</f>
        <v>25.7</v>
      </c>
      <c r="V15" s="3">
        <f>[22]Setembro!$C$25</f>
        <v>28.6</v>
      </c>
      <c r="W15" s="3">
        <f>[22]Setembro!$C$26</f>
        <v>32.299999999999997</v>
      </c>
      <c r="X15" s="3">
        <f>[22]Setembro!$C$27</f>
        <v>25.8</v>
      </c>
      <c r="Y15" s="3">
        <f>[22]Setembro!$C$28</f>
        <v>24.9</v>
      </c>
      <c r="Z15" s="3">
        <f>[22]Setembro!$C$29</f>
        <v>27</v>
      </c>
      <c r="AA15" s="3">
        <f>[22]Setembro!$C$30</f>
        <v>28</v>
      </c>
      <c r="AB15" s="3">
        <f>[22]Setembro!$C$31</f>
        <v>31.6</v>
      </c>
      <c r="AC15" s="3">
        <f>[22]Setembro!$C$32</f>
        <v>32.4</v>
      </c>
      <c r="AD15" s="3">
        <f>[22]Setembro!$C$33</f>
        <v>33.9</v>
      </c>
      <c r="AE15" s="3">
        <f>[22]Setembro!$C$34</f>
        <v>37</v>
      </c>
      <c r="AF15" s="16">
        <f t="shared" si="1"/>
        <v>37</v>
      </c>
      <c r="AG15" s="25">
        <f t="shared" si="2"/>
        <v>28.759999999999994</v>
      </c>
    </row>
    <row r="16" spans="1:33" ht="17.100000000000001" customHeight="1" x14ac:dyDescent="0.2">
      <c r="A16" s="9" t="s">
        <v>9</v>
      </c>
      <c r="B16" s="3">
        <f>[23]Setembro!$C$5</f>
        <v>26</v>
      </c>
      <c r="C16" s="3">
        <f>[23]Setembro!$C$6</f>
        <v>26.6</v>
      </c>
      <c r="D16" s="3">
        <f>[23]Setembro!$C$7</f>
        <v>30.3</v>
      </c>
      <c r="E16" s="3">
        <f>[23]Setembro!$C$8</f>
        <v>35.5</v>
      </c>
      <c r="F16" s="3">
        <f>[23]Setembro!$C$9</f>
        <v>35.9</v>
      </c>
      <c r="G16" s="3">
        <f>[24]Setembro!$C$10</f>
        <v>31.4</v>
      </c>
      <c r="H16" s="3">
        <f>[24]Setembro!$C$11</f>
        <v>32.799999999999997</v>
      </c>
      <c r="I16" s="3">
        <f>[24]Setembro!$C$12</f>
        <v>31.4</v>
      </c>
      <c r="J16" s="3">
        <f>[24]Setembro!$C$13</f>
        <v>22</v>
      </c>
      <c r="K16" s="3">
        <f>[24]Setembro!$C$14</f>
        <v>25.5</v>
      </c>
      <c r="L16" s="3">
        <f>[24]Setembro!$C$15</f>
        <v>28.2</v>
      </c>
      <c r="M16" s="3">
        <f>[24]Setembro!$C$16</f>
        <v>29.9</v>
      </c>
      <c r="N16" s="3">
        <f>[24]Setembro!$C$17</f>
        <v>30.6</v>
      </c>
      <c r="O16" s="3">
        <f>[24]Setembro!$C$18</f>
        <v>29.4</v>
      </c>
      <c r="P16" s="3">
        <f>[24]Setembro!$C$19</f>
        <v>30.1</v>
      </c>
      <c r="Q16" s="3">
        <f>[24]Setembro!$C$20</f>
        <v>32</v>
      </c>
      <c r="R16" s="3">
        <f>[24]Setembro!$C$21</f>
        <v>32.9</v>
      </c>
      <c r="S16" s="3">
        <f>[24]Setembro!$C$22</f>
        <v>27.5</v>
      </c>
      <c r="T16" s="3">
        <f>[24]Setembro!$C$23</f>
        <v>32</v>
      </c>
      <c r="U16" s="3">
        <f>[24]Setembro!$C$24</f>
        <v>29.8</v>
      </c>
      <c r="V16" s="3">
        <f>[24]Setembro!$C$25</f>
        <v>29.8</v>
      </c>
      <c r="W16" s="3">
        <f>[24]Setembro!$C$26</f>
        <v>33.200000000000003</v>
      </c>
      <c r="X16" s="3">
        <f>[24]Setembro!$C$27</f>
        <v>27.5</v>
      </c>
      <c r="Y16" s="3">
        <f>[24]Setembro!$C$28</f>
        <v>25.2</v>
      </c>
      <c r="Z16" s="3">
        <f>[24]Setembro!$C$29</f>
        <v>26.8</v>
      </c>
      <c r="AA16" s="3">
        <f>[24]Setembro!$C$30</f>
        <v>28.4</v>
      </c>
      <c r="AB16" s="3">
        <f>[24]Setembro!$C$31</f>
        <v>32</v>
      </c>
      <c r="AC16" s="3">
        <f>[24]Setembro!$C$32</f>
        <v>33.9</v>
      </c>
      <c r="AD16" s="3">
        <f>[24]Setembro!$C$33</f>
        <v>35.700000000000003</v>
      </c>
      <c r="AE16" s="3">
        <f>[24]Setembro!$C$34</f>
        <v>37.1</v>
      </c>
      <c r="AF16" s="16">
        <f t="shared" si="1"/>
        <v>37.1</v>
      </c>
      <c r="AG16" s="25">
        <f t="shared" si="2"/>
        <v>30.313333333333333</v>
      </c>
    </row>
    <row r="17" spans="1:33" ht="17.100000000000001" customHeight="1" x14ac:dyDescent="0.2">
      <c r="A17" s="9" t="s">
        <v>52</v>
      </c>
      <c r="B17" s="3">
        <f>[25]Setembro!$C$5</f>
        <v>30</v>
      </c>
      <c r="C17" s="3">
        <f>[25]Setembro!$C$6</f>
        <v>32.4</v>
      </c>
      <c r="D17" s="3">
        <f>[25]Setembro!$C$7</f>
        <v>35.9</v>
      </c>
      <c r="E17" s="3">
        <f>[25]Setembro!$C$8</f>
        <v>36.6</v>
      </c>
      <c r="F17" s="3">
        <f>[25]Setembro!$C$9</f>
        <v>33.200000000000003</v>
      </c>
      <c r="G17" s="3">
        <f>[26]Setembro!$C$10</f>
        <v>31.4</v>
      </c>
      <c r="H17" s="3">
        <f>[26]Setembro!$C$11</f>
        <v>32.799999999999997</v>
      </c>
      <c r="I17" s="3">
        <f>[26]Setembro!$C$12</f>
        <v>31.4</v>
      </c>
      <c r="J17" s="3">
        <f>[26]Setembro!$C$13</f>
        <v>22</v>
      </c>
      <c r="K17" s="3">
        <f>[26]Setembro!$C$14</f>
        <v>25.5</v>
      </c>
      <c r="L17" s="3">
        <f>[26]Setembro!$C$15</f>
        <v>28.2</v>
      </c>
      <c r="M17" s="3">
        <f>[26]Setembro!$C$16</f>
        <v>29.9</v>
      </c>
      <c r="N17" s="3">
        <f>[26]Setembro!$C$17</f>
        <v>30.6</v>
      </c>
      <c r="O17" s="3">
        <f>[26]Setembro!$C$18</f>
        <v>34.9</v>
      </c>
      <c r="P17" s="3">
        <f>[26]Setembro!$C$19</f>
        <v>33.799999999999997</v>
      </c>
      <c r="Q17" s="3">
        <f>[26]Setembro!$C$20</f>
        <v>34.6</v>
      </c>
      <c r="R17" s="3">
        <f>[26]Setembro!$C$21</f>
        <v>35.700000000000003</v>
      </c>
      <c r="S17" s="3">
        <f>[26]Setembro!$C$22</f>
        <v>30.2</v>
      </c>
      <c r="T17" s="3">
        <f>[26]Setembro!$C$23</f>
        <v>34</v>
      </c>
      <c r="U17" s="3">
        <f>[26]Setembro!$C$24</f>
        <v>28.6</v>
      </c>
      <c r="V17" s="3">
        <f>[26]Setembro!$C$25</f>
        <v>32</v>
      </c>
      <c r="W17" s="3">
        <f>[26]Setembro!$C$26</f>
        <v>35.799999999999997</v>
      </c>
      <c r="X17" s="3">
        <f>[26]Setembro!$C$27</f>
        <v>29.9</v>
      </c>
      <c r="Y17" s="3">
        <f>[26]Setembro!$C$28</f>
        <v>28.8</v>
      </c>
      <c r="Z17" s="3">
        <f>[26]Setembro!$C$29</f>
        <v>30</v>
      </c>
      <c r="AA17" s="3">
        <f>[26]Setembro!$C$30</f>
        <v>33.200000000000003</v>
      </c>
      <c r="AB17" s="3">
        <f>[26]Setembro!$C$31</f>
        <v>34.5</v>
      </c>
      <c r="AC17" s="3">
        <f>[26]Setembro!$C$32</f>
        <v>36.200000000000003</v>
      </c>
      <c r="AD17" s="3">
        <f>[26]Setembro!$C$33</f>
        <v>35.5</v>
      </c>
      <c r="AE17" s="3">
        <f>[26]Setembro!$C$34</f>
        <v>36.9</v>
      </c>
      <c r="AF17" s="16">
        <f t="shared" ref="AF17" si="5">MAX(B17:AE17)</f>
        <v>36.9</v>
      </c>
      <c r="AG17" s="25">
        <f t="shared" ref="AG17" si="6">AVERAGE(B17:AE17)</f>
        <v>32.15</v>
      </c>
    </row>
    <row r="18" spans="1:33" ht="17.100000000000001" customHeight="1" x14ac:dyDescent="0.2">
      <c r="A18" s="9" t="s">
        <v>10</v>
      </c>
      <c r="B18" s="3">
        <f>[27]Setembro!$C$5</f>
        <v>26</v>
      </c>
      <c r="C18" s="3">
        <f>[27]Setembro!$C$6</f>
        <v>27</v>
      </c>
      <c r="D18" s="3">
        <f>[27]Setembro!$C$7</f>
        <v>29.9</v>
      </c>
      <c r="E18" s="3">
        <f>[27]Setembro!$C$8</f>
        <v>35.700000000000003</v>
      </c>
      <c r="F18" s="3">
        <f>[27]Setembro!$C$9</f>
        <v>33.4</v>
      </c>
      <c r="G18" s="3">
        <f>[28]Setembro!$C$10</f>
        <v>27.7</v>
      </c>
      <c r="H18" s="3">
        <f>[28]Setembro!$C$11</f>
        <v>32.200000000000003</v>
      </c>
      <c r="I18" s="3">
        <f>[28]Setembro!$C$12</f>
        <v>23.9</v>
      </c>
      <c r="J18" s="3">
        <f>[28]Setembro!$C$13</f>
        <v>22</v>
      </c>
      <c r="K18" s="3">
        <f>[28]Setembro!$C$14</f>
        <v>25.5</v>
      </c>
      <c r="L18" s="3">
        <f>[28]Setembro!$C$15</f>
        <v>28.2</v>
      </c>
      <c r="M18" s="3">
        <f>[28]Setembro!$C$16</f>
        <v>29.9</v>
      </c>
      <c r="N18" s="3">
        <f>[28]Setembro!$C$17</f>
        <v>30.6</v>
      </c>
      <c r="O18" s="3">
        <f>[28]Setembro!$C$18</f>
        <v>30.6</v>
      </c>
      <c r="P18" s="3">
        <f>[28]Setembro!$C$19</f>
        <v>30</v>
      </c>
      <c r="Q18" s="3">
        <f>[28]Setembro!$C$20</f>
        <v>32.4</v>
      </c>
      <c r="R18" s="3">
        <f>[28]Setembro!$C$21</f>
        <v>33.299999999999997</v>
      </c>
      <c r="S18" s="3">
        <f>[28]Setembro!$C$22</f>
        <v>28.1</v>
      </c>
      <c r="T18" s="3">
        <f>[28]Setembro!$C$23</f>
        <v>32.700000000000003</v>
      </c>
      <c r="U18" s="3">
        <f>[28]Setembro!$C$24</f>
        <v>27.2</v>
      </c>
      <c r="V18" s="3">
        <f>[28]Setembro!$C$25</f>
        <v>29.5</v>
      </c>
      <c r="W18" s="3">
        <f>[28]Setembro!$C$26</f>
        <v>33.5</v>
      </c>
      <c r="X18" s="3">
        <f>[28]Setembro!$C$27</f>
        <v>27.6</v>
      </c>
      <c r="Y18" s="3">
        <f>[28]Setembro!$C$28</f>
        <v>25.2</v>
      </c>
      <c r="Z18" s="3">
        <f>[28]Setembro!$C$29</f>
        <v>27.3</v>
      </c>
      <c r="AA18" s="3">
        <f>[28]Setembro!$C$30</f>
        <v>28.5</v>
      </c>
      <c r="AB18" s="3">
        <f>[28]Setembro!$C$31</f>
        <v>32.299999999999997</v>
      </c>
      <c r="AC18" s="3">
        <f>[28]Setembro!$C$32</f>
        <v>34</v>
      </c>
      <c r="AD18" s="3">
        <f>[28]Setembro!$C$33</f>
        <v>35.4</v>
      </c>
      <c r="AE18" s="3">
        <f>[28]Setembro!$C$34</f>
        <v>36.9</v>
      </c>
      <c r="AF18" s="16">
        <f t="shared" si="1"/>
        <v>36.9</v>
      </c>
      <c r="AG18" s="25">
        <f t="shared" si="2"/>
        <v>29.883333333333333</v>
      </c>
    </row>
    <row r="19" spans="1:33" ht="17.100000000000001" customHeight="1" x14ac:dyDescent="0.2">
      <c r="A19" s="9" t="s">
        <v>11</v>
      </c>
      <c r="B19" s="3">
        <f>[29]Setembro!$C$5</f>
        <v>27.3</v>
      </c>
      <c r="C19" s="3">
        <f>[29]Setembro!$C$6</f>
        <v>29.6</v>
      </c>
      <c r="D19" s="3">
        <f>[29]Setembro!$C$7</f>
        <v>33.200000000000003</v>
      </c>
      <c r="E19" s="3">
        <f>[29]Setembro!$C$8</f>
        <v>36.799999999999997</v>
      </c>
      <c r="F19" s="3">
        <f>[29]Setembro!$C$9</f>
        <v>36.200000000000003</v>
      </c>
      <c r="G19" s="3">
        <f>[30]Setembro!$C$10</f>
        <v>33.5</v>
      </c>
      <c r="H19" s="3">
        <f>[30]Setembro!$C$11</f>
        <v>35.1</v>
      </c>
      <c r="I19" s="3">
        <f>[30]Setembro!$C$12</f>
        <v>34.6</v>
      </c>
      <c r="J19" s="3">
        <f>[30]Setembro!$C$13</f>
        <v>20.2</v>
      </c>
      <c r="K19" s="3">
        <f>[30]Setembro!$C$14</f>
        <v>24.3</v>
      </c>
      <c r="L19" s="3">
        <f>[30]Setembro!$C$15</f>
        <v>28.9</v>
      </c>
      <c r="M19" s="3">
        <f>[30]Setembro!$C$16</f>
        <v>31</v>
      </c>
      <c r="N19" s="3">
        <f>[30]Setembro!$C$17</f>
        <v>32.4</v>
      </c>
      <c r="O19" s="3">
        <f>[30]Setembro!$C$18</f>
        <v>31.9</v>
      </c>
      <c r="P19" s="3">
        <f>[30]Setembro!$C$19</f>
        <v>31.3</v>
      </c>
      <c r="Q19" s="3">
        <f>[30]Setembro!$C$20</f>
        <v>33.9</v>
      </c>
      <c r="R19" s="3">
        <f>[30]Setembro!$C$21</f>
        <v>36</v>
      </c>
      <c r="S19" s="3">
        <f>[30]Setembro!$C$22</f>
        <v>25.7</v>
      </c>
      <c r="T19" s="3">
        <f>[30]Setembro!$C$23</f>
        <v>34.299999999999997</v>
      </c>
      <c r="U19" s="3">
        <f>[30]Setembro!$C$24</f>
        <v>30.1</v>
      </c>
      <c r="V19" s="3">
        <f>[30]Setembro!$C$25</f>
        <v>30.6</v>
      </c>
      <c r="W19" s="3">
        <f>[30]Setembro!$C$26</f>
        <v>35.9</v>
      </c>
      <c r="X19" s="3">
        <f>[30]Setembro!$C$27</f>
        <v>28.4</v>
      </c>
      <c r="Y19" s="3">
        <f>[30]Setembro!$C$28</f>
        <v>27</v>
      </c>
      <c r="Z19" s="3">
        <f>[30]Setembro!$C$29</f>
        <v>27.1</v>
      </c>
      <c r="AA19" s="3">
        <f>[30]Setembro!$C$30</f>
        <v>30.1</v>
      </c>
      <c r="AB19" s="3">
        <f>[30]Setembro!$C$31</f>
        <v>33.299999999999997</v>
      </c>
      <c r="AC19" s="3">
        <f>[30]Setembro!$C$32</f>
        <v>35.799999999999997</v>
      </c>
      <c r="AD19" s="3">
        <f>[30]Setembro!$C$33</f>
        <v>36.1</v>
      </c>
      <c r="AE19" s="3">
        <f>[30]Setembro!$C$34</f>
        <v>37.5</v>
      </c>
      <c r="AF19" s="16">
        <f t="shared" si="1"/>
        <v>37.5</v>
      </c>
      <c r="AG19" s="25">
        <f t="shared" si="2"/>
        <v>31.603333333333332</v>
      </c>
    </row>
    <row r="20" spans="1:33" ht="17.100000000000001" customHeight="1" x14ac:dyDescent="0.2">
      <c r="A20" s="9" t="s">
        <v>12</v>
      </c>
      <c r="B20" s="3">
        <f>[31]Setembro!$C$5</f>
        <v>30.6</v>
      </c>
      <c r="C20" s="3">
        <f>[31]Setembro!$C$6</f>
        <v>35.200000000000003</v>
      </c>
      <c r="D20" s="3">
        <f>[31]Setembro!$C$7</f>
        <v>37.9</v>
      </c>
      <c r="E20" s="3">
        <f>[31]Setembro!$C$8</f>
        <v>38</v>
      </c>
      <c r="F20" s="3">
        <f>[31]Setembro!$C$9</f>
        <v>34.5</v>
      </c>
      <c r="G20" s="3">
        <f>[32]Setembro!$C$10</f>
        <v>34.299999999999997</v>
      </c>
      <c r="H20" s="3">
        <f>[32]Setembro!$C$11</f>
        <v>36.6</v>
      </c>
      <c r="I20" s="3">
        <f>[32]Setembro!$C$12</f>
        <v>36.4</v>
      </c>
      <c r="J20" s="3">
        <f>[32]Setembro!$C$13</f>
        <v>22.7</v>
      </c>
      <c r="K20" s="3">
        <f>[32]Setembro!$C$14</f>
        <v>26.6</v>
      </c>
      <c r="L20" s="3">
        <f>[32]Setembro!$C$15</f>
        <v>31.3</v>
      </c>
      <c r="M20" s="3">
        <f>[32]Setembro!$C$16</f>
        <v>33.299999999999997</v>
      </c>
      <c r="N20" s="3">
        <f>[32]Setembro!$C$17</f>
        <v>35.9</v>
      </c>
      <c r="O20" s="3">
        <f>[32]Setembro!$C$18</f>
        <v>36.5</v>
      </c>
      <c r="P20" s="3">
        <f>[32]Setembro!$C$19</f>
        <v>35.4</v>
      </c>
      <c r="Q20" s="3">
        <f>[32]Setembro!$C$20</f>
        <v>35.799999999999997</v>
      </c>
      <c r="R20" s="3">
        <f>[32]Setembro!$C$21</f>
        <v>36.9</v>
      </c>
      <c r="S20" s="3">
        <f>[32]Setembro!$C$22</f>
        <v>32.799999999999997</v>
      </c>
      <c r="T20" s="3">
        <f>[32]Setembro!$C$23</f>
        <v>35.299999999999997</v>
      </c>
      <c r="U20" s="3">
        <f>[32]Setembro!$C$24</f>
        <v>32.5</v>
      </c>
      <c r="V20" s="3">
        <f>[32]Setembro!$C$25</f>
        <v>32.700000000000003</v>
      </c>
      <c r="W20" s="3">
        <f>[32]Setembro!$C$26</f>
        <v>37.700000000000003</v>
      </c>
      <c r="X20" s="3">
        <f>[32]Setembro!$C$27</f>
        <v>29.8</v>
      </c>
      <c r="Y20" s="3">
        <f>[32]Setembro!$C$28</f>
        <v>28.9</v>
      </c>
      <c r="Z20" s="3">
        <f>[32]Setembro!$C$29</f>
        <v>31.1</v>
      </c>
      <c r="AA20" s="3">
        <f>[32]Setembro!$C$30</f>
        <v>33.4</v>
      </c>
      <c r="AB20" s="3">
        <f>[32]Setembro!$C$31</f>
        <v>35.4</v>
      </c>
      <c r="AC20" s="3">
        <f>[32]Setembro!$C$32</f>
        <v>37.1</v>
      </c>
      <c r="AD20" s="3">
        <f>[32]Setembro!$C$33</f>
        <v>36</v>
      </c>
      <c r="AE20" s="3">
        <f>[32]Setembro!$C$34</f>
        <v>36.6</v>
      </c>
      <c r="AF20" s="16">
        <f t="shared" si="1"/>
        <v>38</v>
      </c>
      <c r="AG20" s="25">
        <f t="shared" si="2"/>
        <v>33.906666666666666</v>
      </c>
    </row>
    <row r="21" spans="1:33" ht="17.100000000000001" customHeight="1" x14ac:dyDescent="0.2">
      <c r="A21" s="9" t="s">
        <v>13</v>
      </c>
      <c r="B21" s="3" t="str">
        <f>[33]Setembro!$C$5</f>
        <v>**</v>
      </c>
      <c r="C21" s="3" t="str">
        <f>[33]Setembro!$C$6</f>
        <v>**</v>
      </c>
      <c r="D21" s="3" t="str">
        <f>[33]Setembro!$C$7</f>
        <v>**</v>
      </c>
      <c r="E21" s="3" t="str">
        <f>[33]Setembro!$C$8</f>
        <v>**</v>
      </c>
      <c r="F21" s="3" t="str">
        <f>[33]Setembro!$C$9</f>
        <v>**</v>
      </c>
      <c r="G21" s="3" t="str">
        <f>[34]Setembro!$C$10</f>
        <v>**</v>
      </c>
      <c r="H21" s="3" t="str">
        <f>[34]Setembro!$C$11</f>
        <v>**</v>
      </c>
      <c r="I21" s="3" t="str">
        <f>[34]Setembro!$C$12</f>
        <v>**</v>
      </c>
      <c r="J21" s="3" t="str">
        <f>[34]Setembro!$C$13</f>
        <v>**</v>
      </c>
      <c r="K21" s="3" t="str">
        <f>[34]Setembro!$C$14</f>
        <v>**</v>
      </c>
      <c r="L21" s="3" t="str">
        <f>[34]Setembro!$C$15</f>
        <v>**</v>
      </c>
      <c r="M21" s="3" t="str">
        <f>[34]Setembro!$C$16</f>
        <v>**</v>
      </c>
      <c r="N21" s="3" t="str">
        <f>[34]Setembro!$C$17</f>
        <v>**</v>
      </c>
      <c r="O21" s="3" t="str">
        <f>[34]Setembro!$C$18</f>
        <v>**</v>
      </c>
      <c r="P21" s="3" t="str">
        <f>[34]Setembro!$C$19</f>
        <v>**</v>
      </c>
      <c r="Q21" s="3" t="str">
        <f>[34]Setembro!$C$20</f>
        <v>**</v>
      </c>
      <c r="R21" s="3" t="str">
        <f>[34]Setembro!$C$21</f>
        <v>**</v>
      </c>
      <c r="S21" s="3" t="str">
        <f>[34]Setembro!$C$22</f>
        <v>**</v>
      </c>
      <c r="T21" s="3" t="str">
        <f>[34]Setembro!$C$23</f>
        <v>**</v>
      </c>
      <c r="U21" s="3" t="str">
        <f>[34]Setembro!$C$24</f>
        <v>**</v>
      </c>
      <c r="V21" s="3" t="str">
        <f>[34]Setembro!$C$25</f>
        <v>**</v>
      </c>
      <c r="W21" s="3" t="str">
        <f>[34]Setembro!$C$26</f>
        <v>**</v>
      </c>
      <c r="X21" s="3" t="str">
        <f>[34]Setembro!$C$27</f>
        <v>**</v>
      </c>
      <c r="Y21" s="3" t="str">
        <f>[34]Setembro!$C$28</f>
        <v>**</v>
      </c>
      <c r="Z21" s="3" t="str">
        <f>[34]Setembro!$C$29</f>
        <v>**</v>
      </c>
      <c r="AA21" s="3" t="str">
        <f>[34]Setembro!$C$30</f>
        <v>**</v>
      </c>
      <c r="AB21" s="3" t="str">
        <f>[34]Setembro!$C$31</f>
        <v>**</v>
      </c>
      <c r="AC21" s="3" t="str">
        <f>[34]Setembro!$C$32</f>
        <v>**</v>
      </c>
      <c r="AD21" s="3" t="str">
        <f>[34]Setembro!$C$33</f>
        <v>**</v>
      </c>
      <c r="AE21" s="3" t="str">
        <f>[34]Setembro!$C$34</f>
        <v>**</v>
      </c>
      <c r="AF21" s="16" t="s">
        <v>32</v>
      </c>
      <c r="AG21" s="25" t="s">
        <v>32</v>
      </c>
    </row>
    <row r="22" spans="1:33" ht="17.100000000000001" customHeight="1" x14ac:dyDescent="0.2">
      <c r="A22" s="9" t="s">
        <v>14</v>
      </c>
      <c r="B22" s="3">
        <f>[35]Setembro!$C$5</f>
        <v>27.8</v>
      </c>
      <c r="C22" s="3">
        <f>[35]Setembro!$C$6</f>
        <v>30.8</v>
      </c>
      <c r="D22" s="3">
        <f>[35]Setembro!$C$7</f>
        <v>34.1</v>
      </c>
      <c r="E22" s="3">
        <f>[35]Setembro!$C$8</f>
        <v>35.4</v>
      </c>
      <c r="F22" s="3">
        <f>[35]Setembro!$C$9</f>
        <v>36.700000000000003</v>
      </c>
      <c r="G22" s="3">
        <f>[36]Setembro!$C$10</f>
        <v>37.4</v>
      </c>
      <c r="H22" s="3">
        <f>[36]Setembro!$C$11</f>
        <v>38.299999999999997</v>
      </c>
      <c r="I22" s="3">
        <f>[36]Setembro!$C$12</f>
        <v>38.299999999999997</v>
      </c>
      <c r="J22" s="3">
        <f>[36]Setembro!$C$13</f>
        <v>31.6</v>
      </c>
      <c r="K22" s="3">
        <f>[36]Setembro!$C$14</f>
        <v>32.4</v>
      </c>
      <c r="L22" s="3">
        <f>[36]Setembro!$C$15</f>
        <v>30.6</v>
      </c>
      <c r="M22" s="3">
        <f>[36]Setembro!$C$16</f>
        <v>32.6</v>
      </c>
      <c r="N22" s="3">
        <f>[36]Setembro!$C$17</f>
        <v>35.799999999999997</v>
      </c>
      <c r="O22" s="3">
        <f>[36]Setembro!$C$18</f>
        <v>34.6</v>
      </c>
      <c r="P22" s="3">
        <f>[36]Setembro!$C$19</f>
        <v>31.7</v>
      </c>
      <c r="Q22" s="3">
        <f>[36]Setembro!$C$20</f>
        <v>31</v>
      </c>
      <c r="R22" s="3">
        <f>[36]Setembro!$C$21</f>
        <v>32.700000000000003</v>
      </c>
      <c r="S22" s="3">
        <f>[36]Setembro!$C$22</f>
        <v>33.299999999999997</v>
      </c>
      <c r="T22" s="3">
        <f>[36]Setembro!$C$23</f>
        <v>32.299999999999997</v>
      </c>
      <c r="U22" s="3">
        <f>[36]Setembro!$C$24</f>
        <v>34.799999999999997</v>
      </c>
      <c r="V22" s="3">
        <f>[36]Setembro!$C$25</f>
        <v>35.799999999999997</v>
      </c>
      <c r="W22" s="3">
        <f>[36]Setembro!$C$26</f>
        <v>37</v>
      </c>
      <c r="X22" s="3">
        <f>[36]Setembro!$C$27</f>
        <v>39</v>
      </c>
      <c r="Y22" s="3">
        <f>[36]Setembro!$C$28</f>
        <v>28</v>
      </c>
      <c r="Z22" s="3">
        <f>[36]Setembro!$C$29</f>
        <v>30.4</v>
      </c>
      <c r="AA22" s="3">
        <f>[36]Setembro!$C$30</f>
        <v>34.700000000000003</v>
      </c>
      <c r="AB22" s="3">
        <f>[36]Setembro!$C$31</f>
        <v>35.200000000000003</v>
      </c>
      <c r="AC22" s="3">
        <f>[36]Setembro!$C$32</f>
        <v>35.799999999999997</v>
      </c>
      <c r="AD22" s="3">
        <f>[36]Setembro!$C$33</f>
        <v>37.700000000000003</v>
      </c>
      <c r="AE22" s="3">
        <f>[36]Setembro!$C$34</f>
        <v>37.299999999999997</v>
      </c>
      <c r="AF22" s="16">
        <f t="shared" si="1"/>
        <v>39</v>
      </c>
      <c r="AG22" s="25">
        <f t="shared" si="2"/>
        <v>34.103333333333332</v>
      </c>
    </row>
    <row r="23" spans="1:33" ht="17.100000000000001" customHeight="1" x14ac:dyDescent="0.2">
      <c r="A23" s="9" t="s">
        <v>15</v>
      </c>
      <c r="B23" s="3">
        <f>[37]Setembro!$C$5</f>
        <v>25.6</v>
      </c>
      <c r="C23" s="3">
        <f>[37]Setembro!$C$6</f>
        <v>27.4</v>
      </c>
      <c r="D23" s="3">
        <f>[37]Setembro!$C$7</f>
        <v>29.5</v>
      </c>
      <c r="E23" s="3">
        <f>[37]Setembro!$C$8</f>
        <v>33.200000000000003</v>
      </c>
      <c r="F23" s="3">
        <f>[37]Setembro!$C$9</f>
        <v>30.5</v>
      </c>
      <c r="G23" s="3">
        <f>[38]Setembro!$C$10</f>
        <v>30.5</v>
      </c>
      <c r="H23" s="3">
        <f>[38]Setembro!$C$11</f>
        <v>26.8</v>
      </c>
      <c r="I23" s="3">
        <f>[38]Setembro!$C$12</f>
        <v>30.9</v>
      </c>
      <c r="J23" s="3">
        <f>[38]Setembro!$C$13</f>
        <v>26.5</v>
      </c>
      <c r="K23" s="3">
        <f>[38]Setembro!$C$14</f>
        <v>20.6</v>
      </c>
      <c r="L23" s="3">
        <f>[38]Setembro!$C$15</f>
        <v>24.9</v>
      </c>
      <c r="M23" s="3">
        <f>[38]Setembro!$C$16</f>
        <v>26.8</v>
      </c>
      <c r="N23" s="3">
        <f>[38]Setembro!$C$17</f>
        <v>29.6</v>
      </c>
      <c r="O23" s="3">
        <f>[38]Setembro!$C$18</f>
        <v>30.5</v>
      </c>
      <c r="P23" s="3">
        <f>[38]Setembro!$C$19</f>
        <v>31.4</v>
      </c>
      <c r="Q23" s="3">
        <f>[38]Setembro!$C$20</f>
        <v>29.7</v>
      </c>
      <c r="R23" s="3">
        <f>[38]Setembro!$C$21</f>
        <v>31.5</v>
      </c>
      <c r="S23" s="3">
        <f>[38]Setembro!$C$22</f>
        <v>33.5</v>
      </c>
      <c r="T23" s="3">
        <f>[38]Setembro!$C$23</f>
        <v>26.8</v>
      </c>
      <c r="U23" s="3">
        <f>[38]Setembro!$C$24</f>
        <v>31.2</v>
      </c>
      <c r="V23" s="3">
        <f>[38]Setembro!$C$25</f>
        <v>24</v>
      </c>
      <c r="W23" s="3">
        <f>[38]Setembro!$C$26</f>
        <v>27.3</v>
      </c>
      <c r="X23" s="3">
        <f>[38]Setembro!$C$27</f>
        <v>31.9</v>
      </c>
      <c r="Y23" s="3">
        <f>[38]Setembro!$C$28</f>
        <v>24.8</v>
      </c>
      <c r="Z23" s="3">
        <f>[38]Setembro!$C$29</f>
        <v>23.7</v>
      </c>
      <c r="AA23" s="3">
        <f>[38]Setembro!$C$30</f>
        <v>25.9</v>
      </c>
      <c r="AB23" s="3">
        <f>[38]Setembro!$C$31</f>
        <v>29.1</v>
      </c>
      <c r="AC23" s="3">
        <f>[38]Setembro!$C$32</f>
        <v>31.3</v>
      </c>
      <c r="AD23" s="3">
        <f>[38]Setembro!$C$33</f>
        <v>33</v>
      </c>
      <c r="AE23" s="3">
        <f>[38]Setembro!$C$34</f>
        <v>34.200000000000003</v>
      </c>
      <c r="AF23" s="16">
        <f t="shared" si="1"/>
        <v>34.200000000000003</v>
      </c>
      <c r="AG23" s="25">
        <f t="shared" si="2"/>
        <v>28.75333333333333</v>
      </c>
    </row>
    <row r="24" spans="1:33" ht="17.100000000000001" customHeight="1" x14ac:dyDescent="0.2">
      <c r="A24" s="9" t="s">
        <v>16</v>
      </c>
      <c r="B24" s="3">
        <f>[39]Setembro!$C$5</f>
        <v>30.6</v>
      </c>
      <c r="C24" s="3">
        <f>[39]Setembro!$C$6</f>
        <v>37</v>
      </c>
      <c r="D24" s="3">
        <f>[39]Setembro!$C$7</f>
        <v>38.799999999999997</v>
      </c>
      <c r="E24" s="3">
        <f>[39]Setembro!$C$8</f>
        <v>38.5</v>
      </c>
      <c r="F24" s="3">
        <f>[39]Setembro!$C$9</f>
        <v>34</v>
      </c>
      <c r="G24" s="3">
        <f>[40]Setembro!$C$10</f>
        <v>27.3</v>
      </c>
      <c r="H24" s="3">
        <f>[40]Setembro!$C$11</f>
        <v>34.200000000000003</v>
      </c>
      <c r="I24" s="3">
        <f>[40]Setembro!$C$12</f>
        <v>27.2</v>
      </c>
      <c r="J24" s="3">
        <f>[40]Setembro!$C$13</f>
        <v>26.1</v>
      </c>
      <c r="K24" s="3">
        <f>[40]Setembro!$C$14</f>
        <v>27.7</v>
      </c>
      <c r="L24" s="3">
        <f>[40]Setembro!$C$15</f>
        <v>32.5</v>
      </c>
      <c r="M24" s="3">
        <f>[40]Setembro!$C$16</f>
        <v>35</v>
      </c>
      <c r="N24" s="3">
        <f>[40]Setembro!$C$17</f>
        <v>36.799999999999997</v>
      </c>
      <c r="O24" s="3">
        <f>[40]Setembro!$C$18</f>
        <v>38</v>
      </c>
      <c r="P24" s="3">
        <f>[40]Setembro!$C$19</f>
        <v>39.200000000000003</v>
      </c>
      <c r="Q24" s="3">
        <f>[40]Setembro!$C$20</f>
        <v>37.1</v>
      </c>
      <c r="R24" s="3">
        <f>[40]Setembro!$C$21</f>
        <v>37.9</v>
      </c>
      <c r="S24" s="3">
        <f>[40]Setembro!$C$22</f>
        <v>25.5</v>
      </c>
      <c r="T24" s="3">
        <f>[40]Setembro!$C$23</f>
        <v>27.1</v>
      </c>
      <c r="U24" s="3">
        <f>[40]Setembro!$C$24</f>
        <v>25.9</v>
      </c>
      <c r="V24" s="3">
        <f>[40]Setembro!$C$25</f>
        <v>31.3</v>
      </c>
      <c r="W24" s="3">
        <f>[40]Setembro!$C$26</f>
        <v>36.4</v>
      </c>
      <c r="X24" s="3">
        <f>[40]Setembro!$C$27</f>
        <v>31.3</v>
      </c>
      <c r="Y24" s="3">
        <f>[40]Setembro!$C$28</f>
        <v>27.3</v>
      </c>
      <c r="Z24" s="3">
        <f>[40]Setembro!$C$29</f>
        <v>31.3</v>
      </c>
      <c r="AA24" s="3">
        <f>[40]Setembro!$C$30</f>
        <v>34.299999999999997</v>
      </c>
      <c r="AB24" s="3">
        <f>[40]Setembro!$C$31</f>
        <v>34.6</v>
      </c>
      <c r="AC24" s="3">
        <f>[40]Setembro!$C$32</f>
        <v>36.799999999999997</v>
      </c>
      <c r="AD24" s="3">
        <f>[40]Setembro!$C$33</f>
        <v>37.200000000000003</v>
      </c>
      <c r="AE24" s="3">
        <f>[40]Setembro!$C$34</f>
        <v>37.299999999999997</v>
      </c>
      <c r="AF24" s="16">
        <f t="shared" si="1"/>
        <v>39.200000000000003</v>
      </c>
      <c r="AG24" s="25">
        <f t="shared" si="2"/>
        <v>33.139999999999993</v>
      </c>
    </row>
    <row r="25" spans="1:33" ht="17.100000000000001" customHeight="1" x14ac:dyDescent="0.2">
      <c r="A25" s="9" t="s">
        <v>17</v>
      </c>
      <c r="B25" s="3">
        <f>[41]Setembro!$C$5</f>
        <v>28</v>
      </c>
      <c r="C25" s="3">
        <f>[41]Setembro!$C$6</f>
        <v>29.2</v>
      </c>
      <c r="D25" s="3">
        <f>[41]Setembro!$C$7</f>
        <v>32.5</v>
      </c>
      <c r="E25" s="3">
        <f>[41]Setembro!$C$8</f>
        <v>37.5</v>
      </c>
      <c r="F25" s="3">
        <f>[41]Setembro!$C$9</f>
        <v>37</v>
      </c>
      <c r="G25" s="3">
        <f>[42]Setembro!$C$10</f>
        <v>33.6</v>
      </c>
      <c r="H25" s="3">
        <f>[42]Setembro!$C$11</f>
        <v>35.200000000000003</v>
      </c>
      <c r="I25" s="3">
        <f>[42]Setembro!$C$12</f>
        <v>35.299999999999997</v>
      </c>
      <c r="J25" s="3">
        <f>[42]Setembro!$C$13</f>
        <v>21.8</v>
      </c>
      <c r="K25" s="3">
        <f>[42]Setembro!$C$14</f>
        <v>26.3</v>
      </c>
      <c r="L25" s="3">
        <f>[42]Setembro!$C$15</f>
        <v>29.4</v>
      </c>
      <c r="M25" s="3">
        <f>[42]Setembro!$C$16</f>
        <v>32</v>
      </c>
      <c r="N25" s="3">
        <f>[42]Setembro!$C$17</f>
        <v>32.5</v>
      </c>
      <c r="O25" s="3">
        <f>[42]Setembro!$C$18</f>
        <v>32.4</v>
      </c>
      <c r="P25" s="3">
        <f>[42]Setembro!$C$19</f>
        <v>31.9</v>
      </c>
      <c r="Q25" s="3">
        <f>[42]Setembro!$C$20</f>
        <v>34.799999999999997</v>
      </c>
      <c r="R25" s="3">
        <f>[42]Setembro!$C$21</f>
        <v>35</v>
      </c>
      <c r="S25" s="3">
        <f>[42]Setembro!$C$22</f>
        <v>29.1</v>
      </c>
      <c r="T25" s="3">
        <f>[42]Setembro!$C$23</f>
        <v>34.1</v>
      </c>
      <c r="U25" s="3">
        <f>[42]Setembro!$C$24</f>
        <v>31.2</v>
      </c>
      <c r="V25" s="3">
        <f>[42]Setembro!$C$25</f>
        <v>30.6</v>
      </c>
      <c r="W25" s="3">
        <f>[42]Setembro!$C$26</f>
        <v>35.5</v>
      </c>
      <c r="X25" s="3">
        <f>[42]Setembro!$C$27</f>
        <v>28</v>
      </c>
      <c r="Y25" s="3">
        <f>[42]Setembro!$C$28</f>
        <v>25.7</v>
      </c>
      <c r="Z25" s="3">
        <f>[42]Setembro!$C$29</f>
        <v>28.5</v>
      </c>
      <c r="AA25" s="3">
        <f>[42]Setembro!$C$30</f>
        <v>30.1</v>
      </c>
      <c r="AB25" s="3">
        <f>[42]Setembro!$C$31</f>
        <v>34.200000000000003</v>
      </c>
      <c r="AC25" s="3">
        <f>[42]Setembro!$C$32</f>
        <v>35.700000000000003</v>
      </c>
      <c r="AD25" s="3">
        <f>[42]Setembro!$C$33</f>
        <v>36.9</v>
      </c>
      <c r="AE25" s="3">
        <f>[42]Setembro!$C$34</f>
        <v>37.4</v>
      </c>
      <c r="AF25" s="16">
        <f t="shared" si="1"/>
        <v>37.5</v>
      </c>
      <c r="AG25" s="25">
        <f t="shared" si="2"/>
        <v>32.046666666666674</v>
      </c>
    </row>
    <row r="26" spans="1:33" ht="17.100000000000001" customHeight="1" x14ac:dyDescent="0.2">
      <c r="A26" s="9" t="s">
        <v>18</v>
      </c>
      <c r="B26" s="3">
        <f>[43]Setembro!$C$5</f>
        <v>29.8</v>
      </c>
      <c r="C26" s="3">
        <f>[43]Setembro!$C$6</f>
        <v>31.7</v>
      </c>
      <c r="D26" s="3">
        <f>[43]Setembro!$C$7</f>
        <v>34.799999999999997</v>
      </c>
      <c r="E26" s="3">
        <f>[43]Setembro!$C$8</f>
        <v>35.1</v>
      </c>
      <c r="F26" s="3">
        <f>[43]Setembro!$C$9</f>
        <v>35</v>
      </c>
      <c r="G26" s="3">
        <f>[44]Setembro!$C$10</f>
        <v>34.9</v>
      </c>
      <c r="H26" s="3">
        <f>[44]Setembro!$C$11</f>
        <v>35.5</v>
      </c>
      <c r="I26" s="3">
        <f>[44]Setembro!$C$12</f>
        <v>35.200000000000003</v>
      </c>
      <c r="J26" s="3">
        <f>[44]Setembro!$C$13</f>
        <v>24.4</v>
      </c>
      <c r="K26" s="3">
        <f>[44]Setembro!$C$14</f>
        <v>28.1</v>
      </c>
      <c r="L26" s="3">
        <f>[44]Setembro!$C$15</f>
        <v>29.8</v>
      </c>
      <c r="M26" s="3">
        <f>[44]Setembro!$C$16</f>
        <v>32.6</v>
      </c>
      <c r="N26" s="3">
        <f>[44]Setembro!$C$17</f>
        <v>34.6</v>
      </c>
      <c r="O26" s="3">
        <f>[44]Setembro!$C$18</f>
        <v>34.9</v>
      </c>
      <c r="P26" s="3">
        <f>[44]Setembro!$C$19</f>
        <v>33.5</v>
      </c>
      <c r="Q26" s="3">
        <f>[44]Setembro!$C$20</f>
        <v>33.6</v>
      </c>
      <c r="R26" s="3">
        <f>[44]Setembro!$C$21</f>
        <v>34.9</v>
      </c>
      <c r="S26" s="3">
        <f>[44]Setembro!$C$22</f>
        <v>34.6</v>
      </c>
      <c r="T26" s="3">
        <f>[44]Setembro!$C$23</f>
        <v>34.9</v>
      </c>
      <c r="U26" s="3">
        <f>[44]Setembro!$C$24</f>
        <v>33.1</v>
      </c>
      <c r="V26" s="3">
        <f>[44]Setembro!$C$25</f>
        <v>32.200000000000003</v>
      </c>
      <c r="W26" s="3">
        <f>[44]Setembro!$C$26</f>
        <v>36.799999999999997</v>
      </c>
      <c r="X26" s="3">
        <f>[44]Setembro!$C$27</f>
        <v>34.9</v>
      </c>
      <c r="Y26" s="3">
        <f>[44]Setembro!$C$28</f>
        <v>26.1</v>
      </c>
      <c r="Z26" s="3">
        <f>[44]Setembro!$C$29</f>
        <v>31.3</v>
      </c>
      <c r="AA26" s="3">
        <f>[44]Setembro!$C$30</f>
        <v>35.1</v>
      </c>
      <c r="AB26" s="3">
        <f>[44]Setembro!$C$31</f>
        <v>35.6</v>
      </c>
      <c r="AC26" s="3">
        <f>[44]Setembro!$C$32</f>
        <v>35.700000000000003</v>
      </c>
      <c r="AD26" s="3">
        <f>[44]Setembro!$C$33</f>
        <v>34.5</v>
      </c>
      <c r="AE26" s="3">
        <f>[44]Setembro!$C$34</f>
        <v>34.9</v>
      </c>
      <c r="AF26" s="16">
        <f t="shared" si="1"/>
        <v>36.799999999999997</v>
      </c>
      <c r="AG26" s="25">
        <f t="shared" si="2"/>
        <v>33.270000000000003</v>
      </c>
    </row>
    <row r="27" spans="1:33" ht="17.100000000000001" customHeight="1" x14ac:dyDescent="0.2">
      <c r="A27" s="9" t="s">
        <v>19</v>
      </c>
      <c r="B27" s="3">
        <f>[45]Setembro!$C$5</f>
        <v>24.9</v>
      </c>
      <c r="C27" s="3">
        <f>[45]Setembro!$C$6</f>
        <v>26.8</v>
      </c>
      <c r="D27" s="3">
        <f>[45]Setembro!$C$7</f>
        <v>28.4</v>
      </c>
      <c r="E27" s="3">
        <f>[45]Setembro!$C$8</f>
        <v>34.200000000000003</v>
      </c>
      <c r="F27" s="3">
        <f>[45]Setembro!$C$9</f>
        <v>29.4</v>
      </c>
      <c r="G27" s="3">
        <f>[46]Setembro!$C$10</f>
        <v>23.8</v>
      </c>
      <c r="H27" s="3">
        <f>[46]Setembro!$C$11</f>
        <v>28.1</v>
      </c>
      <c r="I27" s="3">
        <f>[46]Setembro!$C$12</f>
        <v>22.9</v>
      </c>
      <c r="J27" s="3">
        <f>[46]Setembro!$C$13</f>
        <v>21.6</v>
      </c>
      <c r="K27" s="3">
        <f>[46]Setembro!$C$14</f>
        <v>25.2</v>
      </c>
      <c r="L27" s="3">
        <f>[46]Setembro!$C$15</f>
        <v>28.3</v>
      </c>
      <c r="M27" s="3">
        <f>[46]Setembro!$C$16</f>
        <v>28.9</v>
      </c>
      <c r="N27" s="3">
        <f>[46]Setembro!$C$17</f>
        <v>30.6</v>
      </c>
      <c r="O27" s="3">
        <f>[46]Setembro!$C$18</f>
        <v>30</v>
      </c>
      <c r="P27" s="3">
        <f>[46]Setembro!$C$19</f>
        <v>29.8</v>
      </c>
      <c r="Q27" s="3">
        <f>[46]Setembro!$C$20</f>
        <v>30.4</v>
      </c>
      <c r="R27" s="3">
        <f>[46]Setembro!$C$21</f>
        <v>30.7</v>
      </c>
      <c r="S27" s="3">
        <f>[46]Setembro!$C$22</f>
        <v>26.9</v>
      </c>
      <c r="T27" s="3">
        <f>[46]Setembro!$C$23</f>
        <v>30.7</v>
      </c>
      <c r="U27" s="3">
        <f>[46]Setembro!$C$24</f>
        <v>24.2</v>
      </c>
      <c r="V27" s="3">
        <f>[46]Setembro!$C$25</f>
        <v>26.6</v>
      </c>
      <c r="W27" s="3">
        <f>[46]Setembro!$C$26</f>
        <v>31.4</v>
      </c>
      <c r="X27" s="3">
        <f>[46]Setembro!$C$27</f>
        <v>25.9</v>
      </c>
      <c r="Y27" s="3">
        <f>[46]Setembro!$C$28</f>
        <v>24.2</v>
      </c>
      <c r="Z27" s="3">
        <f>[46]Setembro!$C$29</f>
        <v>26.9</v>
      </c>
      <c r="AA27" s="3">
        <f>[46]Setembro!$C$30</f>
        <v>28</v>
      </c>
      <c r="AB27" s="3">
        <f>[46]Setembro!$C$31</f>
        <v>31.6</v>
      </c>
      <c r="AC27" s="3">
        <f>[46]Setembro!$C$32</f>
        <v>32.700000000000003</v>
      </c>
      <c r="AD27" s="3">
        <f>[46]Setembro!$C$33</f>
        <v>34.299999999999997</v>
      </c>
      <c r="AE27" s="3">
        <f>[46]Setembro!$C$34</f>
        <v>36.299999999999997</v>
      </c>
      <c r="AF27" s="16">
        <f t="shared" si="1"/>
        <v>36.299999999999997</v>
      </c>
      <c r="AG27" s="25">
        <f t="shared" si="2"/>
        <v>28.456666666666667</v>
      </c>
    </row>
    <row r="28" spans="1:33" ht="17.100000000000001" customHeight="1" x14ac:dyDescent="0.2">
      <c r="A28" s="9" t="s">
        <v>31</v>
      </c>
      <c r="B28" s="3">
        <f>[47]Setembro!$C$5</f>
        <v>29</v>
      </c>
      <c r="C28" s="3">
        <f>[47]Setembro!$C$6</f>
        <v>31.2</v>
      </c>
      <c r="D28" s="3">
        <f>[47]Setembro!$C$7</f>
        <v>35.5</v>
      </c>
      <c r="E28" s="3">
        <f>[47]Setembro!$C$8</f>
        <v>36</v>
      </c>
      <c r="F28" s="3">
        <f>[47]Setembro!$C$9</f>
        <v>35.4</v>
      </c>
      <c r="G28" s="3">
        <f>[48]Setembro!$C$10</f>
        <v>34.4</v>
      </c>
      <c r="H28" s="3">
        <f>[48]Setembro!$C$11</f>
        <v>35.299999999999997</v>
      </c>
      <c r="I28" s="3">
        <f>[48]Setembro!$C$12</f>
        <v>35.1</v>
      </c>
      <c r="J28" s="3">
        <f>[48]Setembro!$C$13</f>
        <v>22.6</v>
      </c>
      <c r="K28" s="3">
        <f>[48]Setembro!$C$14</f>
        <v>25.5</v>
      </c>
      <c r="L28" s="3">
        <f>[48]Setembro!$C$15</f>
        <v>27.9</v>
      </c>
      <c r="M28" s="3">
        <f>[48]Setembro!$C$16</f>
        <v>31.5</v>
      </c>
      <c r="N28" s="3">
        <f>[48]Setembro!$C$17</f>
        <v>33.799999999999997</v>
      </c>
      <c r="O28" s="3">
        <f>[48]Setembro!$C$18</f>
        <v>33.9</v>
      </c>
      <c r="P28" s="3">
        <f>[48]Setembro!$C$19</f>
        <v>33.4</v>
      </c>
      <c r="Q28" s="3">
        <f>[48]Setembro!$C$20</f>
        <v>34.6</v>
      </c>
      <c r="R28" s="3">
        <f>[48]Setembro!$C$21</f>
        <v>36</v>
      </c>
      <c r="S28" s="3">
        <f>[48]Setembro!$C$22</f>
        <v>28.6</v>
      </c>
      <c r="T28" s="3">
        <f>[48]Setembro!$C$23</f>
        <v>34.799999999999997</v>
      </c>
      <c r="U28" s="3">
        <f>[48]Setembro!$C$24</f>
        <v>31.1</v>
      </c>
      <c r="V28" s="3">
        <f>[48]Setembro!$C$25</f>
        <v>30</v>
      </c>
      <c r="W28" s="3">
        <f>[48]Setembro!$C$26</f>
        <v>36.200000000000003</v>
      </c>
      <c r="X28" s="3">
        <f>[48]Setembro!$C$27</f>
        <v>29.7</v>
      </c>
      <c r="Y28" s="3">
        <f>[48]Setembro!$C$28</f>
        <v>26.1</v>
      </c>
      <c r="Z28" s="3">
        <f>[48]Setembro!$C$29</f>
        <v>28.9</v>
      </c>
      <c r="AA28" s="3">
        <f>[48]Setembro!$C$30</f>
        <v>32.1</v>
      </c>
      <c r="AB28" s="3">
        <f>[48]Setembro!$C$31</f>
        <v>34.200000000000003</v>
      </c>
      <c r="AC28" s="3">
        <f>[48]Setembro!$C$32</f>
        <v>36</v>
      </c>
      <c r="AD28" s="3">
        <f>[48]Setembro!$C$33</f>
        <v>35.5</v>
      </c>
      <c r="AE28" s="3">
        <f>[48]Setembro!$C$34</f>
        <v>36.9</v>
      </c>
      <c r="AF28" s="16">
        <f t="shared" si="1"/>
        <v>36.9</v>
      </c>
      <c r="AG28" s="25">
        <f t="shared" si="2"/>
        <v>32.373333333333342</v>
      </c>
    </row>
    <row r="29" spans="1:33" ht="17.100000000000001" customHeight="1" x14ac:dyDescent="0.2">
      <c r="A29" s="9" t="s">
        <v>20</v>
      </c>
      <c r="B29" s="3">
        <f>[49]Setembro!$C$5</f>
        <v>27.6</v>
      </c>
      <c r="C29" s="3">
        <f>[49]Setembro!$C$6</f>
        <v>30.3</v>
      </c>
      <c r="D29" s="3">
        <f>[49]Setembro!$C$7</f>
        <v>32.299999999999997</v>
      </c>
      <c r="E29" s="3">
        <f>[49]Setembro!$C$8</f>
        <v>35.700000000000003</v>
      </c>
      <c r="F29" s="3">
        <f>[49]Setembro!$C$9</f>
        <v>38.4</v>
      </c>
      <c r="G29" s="3">
        <f>[50]Setembro!$C$10</f>
        <v>38.4</v>
      </c>
      <c r="H29" s="3">
        <f>[50]Setembro!$C$11</f>
        <v>37.299999999999997</v>
      </c>
      <c r="I29" s="3">
        <f>[50]Setembro!$C$12</f>
        <v>38.200000000000003</v>
      </c>
      <c r="J29" s="3">
        <f>[50]Setembro!$C$13</f>
        <v>31.4</v>
      </c>
      <c r="K29" s="3">
        <f>[50]Setembro!$C$14</f>
        <v>31.3</v>
      </c>
      <c r="L29" s="3">
        <f>[50]Setembro!$C$15</f>
        <v>31.7</v>
      </c>
      <c r="M29" s="3">
        <f>[50]Setembro!$C$16</f>
        <v>32.9</v>
      </c>
      <c r="N29" s="3">
        <f>[50]Setembro!$C$17</f>
        <v>35.1</v>
      </c>
      <c r="O29" s="3">
        <f>[50]Setembro!$C$18</f>
        <v>34.1</v>
      </c>
      <c r="P29" s="3">
        <f>[50]Setembro!$C$19</f>
        <v>33.299999999999997</v>
      </c>
      <c r="Q29" s="3">
        <f>[50]Setembro!$C$20</f>
        <v>32.6</v>
      </c>
      <c r="R29" s="3">
        <f>[50]Setembro!$C$21</f>
        <v>33.700000000000003</v>
      </c>
      <c r="S29" s="3">
        <f>[50]Setembro!$C$22</f>
        <v>34.5</v>
      </c>
      <c r="T29" s="3">
        <f>[50]Setembro!$C$23</f>
        <v>33.700000000000003</v>
      </c>
      <c r="U29" s="3">
        <f>[50]Setembro!$C$24</f>
        <v>35.6</v>
      </c>
      <c r="V29" s="3">
        <f>[50]Setembro!$C$25</f>
        <v>33.200000000000003</v>
      </c>
      <c r="W29" s="3">
        <f>[50]Setembro!$C$26</f>
        <v>37.200000000000003</v>
      </c>
      <c r="X29" s="3">
        <f>[50]Setembro!$C$27</f>
        <v>37.1</v>
      </c>
      <c r="Y29" s="3">
        <f>[50]Setembro!$C$28</f>
        <v>26.8</v>
      </c>
      <c r="Z29" s="3">
        <f>[50]Setembro!$C$29</f>
        <v>31.1</v>
      </c>
      <c r="AA29" s="3">
        <f>[50]Setembro!$C$30</f>
        <v>34.200000000000003</v>
      </c>
      <c r="AB29" s="3">
        <f>[50]Setembro!$C$31</f>
        <v>35.6</v>
      </c>
      <c r="AC29" s="3">
        <f>[50]Setembro!$C$32</f>
        <v>36.9</v>
      </c>
      <c r="AD29" s="3">
        <f>[50]Setembro!$C$33</f>
        <v>39.200000000000003</v>
      </c>
      <c r="AE29" s="3">
        <f>[50]Setembro!$C$34</f>
        <v>39.799999999999997</v>
      </c>
      <c r="AF29" s="16">
        <f t="shared" si="1"/>
        <v>39.799999999999997</v>
      </c>
      <c r="AG29" s="25">
        <f t="shared" si="2"/>
        <v>34.306666666666679</v>
      </c>
    </row>
    <row r="30" spans="1:33" s="5" customFormat="1" ht="17.100000000000001" customHeight="1" x14ac:dyDescent="0.2">
      <c r="A30" s="13" t="s">
        <v>34</v>
      </c>
      <c r="B30" s="21">
        <f>MAX(B5:B29)</f>
        <v>33.1</v>
      </c>
      <c r="C30" s="21">
        <f t="shared" ref="C30:AG30" si="7">MAX(C5:C29)</f>
        <v>37</v>
      </c>
      <c r="D30" s="21">
        <f t="shared" si="7"/>
        <v>38.799999999999997</v>
      </c>
      <c r="E30" s="21">
        <f t="shared" si="7"/>
        <v>38.5</v>
      </c>
      <c r="F30" s="21">
        <f t="shared" si="7"/>
        <v>38.799999999999997</v>
      </c>
      <c r="G30" s="21">
        <f t="shared" si="7"/>
        <v>38.5</v>
      </c>
      <c r="H30" s="21">
        <f t="shared" si="7"/>
        <v>39.5</v>
      </c>
      <c r="I30" s="21">
        <f t="shared" si="7"/>
        <v>38.4</v>
      </c>
      <c r="J30" s="21">
        <f t="shared" si="7"/>
        <v>31.6</v>
      </c>
      <c r="K30" s="21">
        <f t="shared" si="7"/>
        <v>33.4</v>
      </c>
      <c r="L30" s="21">
        <f t="shared" si="7"/>
        <v>34.5</v>
      </c>
      <c r="M30" s="21">
        <f t="shared" si="7"/>
        <v>36.200000000000003</v>
      </c>
      <c r="N30" s="21">
        <f t="shared" si="7"/>
        <v>38.1</v>
      </c>
      <c r="O30" s="21">
        <f t="shared" si="7"/>
        <v>38.5</v>
      </c>
      <c r="P30" s="21">
        <f t="shared" si="7"/>
        <v>39.200000000000003</v>
      </c>
      <c r="Q30" s="21">
        <f t="shared" si="7"/>
        <v>37.6</v>
      </c>
      <c r="R30" s="21">
        <f t="shared" si="7"/>
        <v>39</v>
      </c>
      <c r="S30" s="21">
        <f t="shared" si="7"/>
        <v>38.1</v>
      </c>
      <c r="T30" s="21">
        <f t="shared" si="7"/>
        <v>38.5</v>
      </c>
      <c r="U30" s="21">
        <f t="shared" si="7"/>
        <v>36.9</v>
      </c>
      <c r="V30" s="21">
        <f t="shared" si="7"/>
        <v>36.9</v>
      </c>
      <c r="W30" s="21">
        <f t="shared" si="7"/>
        <v>39.700000000000003</v>
      </c>
      <c r="X30" s="21">
        <f t="shared" si="7"/>
        <v>39</v>
      </c>
      <c r="Y30" s="21">
        <f t="shared" si="7"/>
        <v>29.3</v>
      </c>
      <c r="Z30" s="21">
        <f t="shared" si="7"/>
        <v>34.9</v>
      </c>
      <c r="AA30" s="21">
        <f t="shared" si="7"/>
        <v>37.9</v>
      </c>
      <c r="AB30" s="21">
        <f t="shared" si="7"/>
        <v>38</v>
      </c>
      <c r="AC30" s="21">
        <f t="shared" si="7"/>
        <v>39</v>
      </c>
      <c r="AD30" s="21">
        <f t="shared" si="7"/>
        <v>39.700000000000003</v>
      </c>
      <c r="AE30" s="53">
        <f t="shared" si="7"/>
        <v>40.200000000000003</v>
      </c>
      <c r="AF30" s="21">
        <f t="shared" si="7"/>
        <v>40.200000000000003</v>
      </c>
      <c r="AG30" s="21">
        <f t="shared" si="7"/>
        <v>36.869999999999997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5"/>
      <c r="AG31" s="33"/>
    </row>
  </sheetData>
  <mergeCells count="33">
    <mergeCell ref="F3:F4"/>
    <mergeCell ref="B3:B4"/>
    <mergeCell ref="M3:M4"/>
    <mergeCell ref="E3:E4"/>
    <mergeCell ref="C3:C4"/>
    <mergeCell ref="G3:G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G32" sqref="AG32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8" bestFit="1" customWidth="1"/>
    <col min="33" max="33" width="7.28515625" style="1" bestFit="1" customWidth="1"/>
  </cols>
  <sheetData>
    <row r="1" spans="1:33" ht="20.100000000000001" customHeight="1" thickBot="1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43</v>
      </c>
      <c r="AG3" s="32" t="s">
        <v>41</v>
      </c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8" t="s">
        <v>48</v>
      </c>
      <c r="B5" s="42">
        <f>[1]Setembro!$D$5</f>
        <v>13.5</v>
      </c>
      <c r="C5" s="42">
        <f>[1]Setembro!$D$6</f>
        <v>9.6</v>
      </c>
      <c r="D5" s="42">
        <f>[1]Setembro!$D$7</f>
        <v>9.4</v>
      </c>
      <c r="E5" s="42">
        <f>[1]Setembro!$D$8</f>
        <v>15.6</v>
      </c>
      <c r="F5" s="42">
        <f>[1]Setembro!$D$9</f>
        <v>14.2</v>
      </c>
      <c r="G5" s="42">
        <f>[2]Setembro!$D$10</f>
        <v>18.3</v>
      </c>
      <c r="H5" s="42">
        <f>[2]Setembro!$D$11</f>
        <v>19.600000000000001</v>
      </c>
      <c r="I5" s="42">
        <f>[2]Setembro!$D$12</f>
        <v>14.7</v>
      </c>
      <c r="J5" s="42">
        <f>[2]Setembro!$D$13</f>
        <v>17.399999999999999</v>
      </c>
      <c r="K5" s="42">
        <f>[2]Setembro!$D$14</f>
        <v>16.2</v>
      </c>
      <c r="L5" s="42">
        <f>[2]Setembro!$D$15</f>
        <v>19.600000000000001</v>
      </c>
      <c r="M5" s="42">
        <f>[2]Setembro!$D$16</f>
        <v>13</v>
      </c>
      <c r="N5" s="42">
        <f>[2]Setembro!$D$17</f>
        <v>13.1</v>
      </c>
      <c r="O5" s="42">
        <f>[2]Setembro!$D$18</f>
        <v>11.5</v>
      </c>
      <c r="P5" s="42">
        <f>[2]Setembro!$D$19</f>
        <v>16.2</v>
      </c>
      <c r="Q5" s="42">
        <f>[2]Setembro!$D$20</f>
        <v>20.8</v>
      </c>
      <c r="R5" s="42">
        <f>[2]Setembro!$D$21</f>
        <v>19.5</v>
      </c>
      <c r="S5" s="42">
        <f>[2]Setembro!$D$22</f>
        <v>19.8</v>
      </c>
      <c r="T5" s="42">
        <f>[2]Setembro!$D$23</f>
        <v>17.100000000000001</v>
      </c>
      <c r="U5" s="42">
        <f>[2]Setembro!$D$24</f>
        <v>17.600000000000001</v>
      </c>
      <c r="V5" s="42">
        <f>[2]Setembro!$D$25</f>
        <v>19</v>
      </c>
      <c r="W5" s="42">
        <f>[2]Setembro!$D$26</f>
        <v>17.399999999999999</v>
      </c>
      <c r="X5" s="42">
        <f>[2]Setembro!$D$27</f>
        <v>19.8</v>
      </c>
      <c r="Y5" s="42">
        <f>[2]Setembro!$D$28</f>
        <v>19.100000000000001</v>
      </c>
      <c r="Z5" s="42">
        <f>[2]Setembro!$D$29</f>
        <v>14.1</v>
      </c>
      <c r="AA5" s="42">
        <f>[2]Setembro!$D$30</f>
        <v>13.9</v>
      </c>
      <c r="AB5" s="42">
        <f>[2]Setembro!$D$31</f>
        <v>15.7</v>
      </c>
      <c r="AC5" s="42">
        <f>[2]Setembro!$D$32</f>
        <v>16.7</v>
      </c>
      <c r="AD5" s="42">
        <f>[2]Setembro!$D$33</f>
        <v>19.100000000000001</v>
      </c>
      <c r="AE5" s="42">
        <f>[2]Setembro!$D$34</f>
        <v>19.2</v>
      </c>
      <c r="AF5" s="43">
        <f t="shared" ref="AF5:AF29" si="1">MIN(B5:AE5)</f>
        <v>9.4</v>
      </c>
      <c r="AG5" s="44">
        <f t="shared" ref="AG5:AG29" si="2">AVERAGE(B5:AE5)</f>
        <v>16.356666666666666</v>
      </c>
    </row>
    <row r="6" spans="1:33" ht="17.100000000000001" customHeight="1" x14ac:dyDescent="0.2">
      <c r="A6" s="9" t="s">
        <v>0</v>
      </c>
      <c r="B6" s="3">
        <f>[3]Setembro!$D$5</f>
        <v>7</v>
      </c>
      <c r="C6" s="3">
        <f>[3]Setembro!$D$6</f>
        <v>6.8</v>
      </c>
      <c r="D6" s="3">
        <f>[3]Setembro!$D$7</f>
        <v>7.4</v>
      </c>
      <c r="E6" s="3">
        <f>[3]Setembro!$D$8</f>
        <v>13</v>
      </c>
      <c r="F6" s="3">
        <f>[3]Setembro!$D$9</f>
        <v>18.899999999999999</v>
      </c>
      <c r="G6" s="3">
        <f>[4]Setembro!$D$10</f>
        <v>15.5</v>
      </c>
      <c r="H6" s="3">
        <f>[4]Setembro!$D$11</f>
        <v>14.8</v>
      </c>
      <c r="I6" s="3">
        <f>[4]Setembro!$D$12</f>
        <v>16.7</v>
      </c>
      <c r="J6" s="3">
        <f>[4]Setembro!$D$13</f>
        <v>14.3</v>
      </c>
      <c r="K6" s="3">
        <f>[4]Setembro!$D$14</f>
        <v>9.6</v>
      </c>
      <c r="L6" s="3">
        <f>[4]Setembro!$D$15</f>
        <v>11.4</v>
      </c>
      <c r="M6" s="3">
        <f>[4]Setembro!$D$16</f>
        <v>8.9</v>
      </c>
      <c r="N6" s="3">
        <f>[4]Setembro!$D$17</f>
        <v>9</v>
      </c>
      <c r="O6" s="3">
        <f>[4]Setembro!$D$18</f>
        <v>10.5</v>
      </c>
      <c r="P6" s="3">
        <f>[4]Setembro!$D$19</f>
        <v>13</v>
      </c>
      <c r="Q6" s="3">
        <f>[4]Setembro!$D$20</f>
        <v>16.5</v>
      </c>
      <c r="R6" s="3">
        <f>[4]Setembro!$D$21</f>
        <v>17.899999999999999</v>
      </c>
      <c r="S6" s="3">
        <f>[4]Setembro!$D$22</f>
        <v>18</v>
      </c>
      <c r="T6" s="3">
        <f>[4]Setembro!$D$23</f>
        <v>17.5</v>
      </c>
      <c r="U6" s="3">
        <f>[4]Setembro!$D$24</f>
        <v>17.100000000000001</v>
      </c>
      <c r="V6" s="3">
        <f>[4]Setembro!$D$25</f>
        <v>11.7</v>
      </c>
      <c r="W6" s="3">
        <f>[4]Setembro!$D$26</f>
        <v>9.5</v>
      </c>
      <c r="X6" s="3">
        <f>[4]Setembro!$D$27</f>
        <v>17.3</v>
      </c>
      <c r="Y6" s="3">
        <f>[4]Setembro!$D$28</f>
        <v>14</v>
      </c>
      <c r="Z6" s="3">
        <f>[4]Setembro!$D$29</f>
        <v>10.1</v>
      </c>
      <c r="AA6" s="3">
        <f>[4]Setembro!$D$30</f>
        <v>10.8</v>
      </c>
      <c r="AB6" s="3">
        <f>[4]Setembro!$D$31</f>
        <v>11.5</v>
      </c>
      <c r="AC6" s="3">
        <f>[4]Setembro!$D$32</f>
        <v>11.3</v>
      </c>
      <c r="AD6" s="3">
        <f>[4]Setembro!$D$33</f>
        <v>15.2</v>
      </c>
      <c r="AE6" s="3">
        <f>[4]Setembro!$D$34</f>
        <v>16.899999999999999</v>
      </c>
      <c r="AF6" s="16">
        <f t="shared" si="1"/>
        <v>6.8</v>
      </c>
      <c r="AG6" s="25">
        <f t="shared" si="2"/>
        <v>13.07</v>
      </c>
    </row>
    <row r="7" spans="1:33" ht="17.100000000000001" customHeight="1" x14ac:dyDescent="0.2">
      <c r="A7" s="9" t="s">
        <v>1</v>
      </c>
      <c r="B7" s="3">
        <f>[5]Setembro!$D$5</f>
        <v>12.5</v>
      </c>
      <c r="C7" s="3">
        <f>[5]Setembro!$D$6</f>
        <v>17.8</v>
      </c>
      <c r="D7" s="3">
        <f>[5]Setembro!$D$7</f>
        <v>20.9</v>
      </c>
      <c r="E7" s="3">
        <f>[5]Setembro!$D$8</f>
        <v>21.4</v>
      </c>
      <c r="F7" s="3">
        <f>[5]Setembro!$D$9</f>
        <v>19.5</v>
      </c>
      <c r="G7" s="3">
        <f>[6]Setembro!$D$10</f>
        <v>20.399999999999999</v>
      </c>
      <c r="H7" s="3">
        <f>[6]Setembro!$D$11</f>
        <v>18.899999999999999</v>
      </c>
      <c r="I7" s="3">
        <f>[6]Setembro!$D$12</f>
        <v>18.600000000000001</v>
      </c>
      <c r="J7" s="3">
        <f>[6]Setembro!$D$13</f>
        <v>14.2</v>
      </c>
      <c r="K7" s="3">
        <f>[6]Setembro!$D$14</f>
        <v>14</v>
      </c>
      <c r="L7" s="3">
        <f>[6]Setembro!$D$15</f>
        <v>18.7</v>
      </c>
      <c r="M7" s="3">
        <f>[6]Setembro!$D$16</f>
        <v>14.2</v>
      </c>
      <c r="N7" s="3">
        <f>[6]Setembro!$D$17</f>
        <v>16.2</v>
      </c>
      <c r="O7" s="3">
        <f>[6]Setembro!$D$18</f>
        <v>19.8</v>
      </c>
      <c r="P7" s="3">
        <f>[6]Setembro!$D$19</f>
        <v>20.7</v>
      </c>
      <c r="Q7" s="3">
        <f>[6]Setembro!$D$20</f>
        <v>20.8</v>
      </c>
      <c r="R7" s="3">
        <f>[6]Setembro!$D$21</f>
        <v>24.4</v>
      </c>
      <c r="S7" s="3">
        <f>[6]Setembro!$D$22</f>
        <v>20.7</v>
      </c>
      <c r="T7" s="3">
        <f>[6]Setembro!$D$23</f>
        <v>20.2</v>
      </c>
      <c r="U7" s="3">
        <f>[6]Setembro!$D$24</f>
        <v>21.5</v>
      </c>
      <c r="V7" s="3">
        <f>[6]Setembro!$D$25</f>
        <v>18.399999999999999</v>
      </c>
      <c r="W7" s="3">
        <f>[6]Setembro!$D$26</f>
        <v>18.7</v>
      </c>
      <c r="X7" s="3">
        <f>[6]Setembro!$D$27</f>
        <v>20.9</v>
      </c>
      <c r="Y7" s="3">
        <f>[6]Setembro!$D$28</f>
        <v>19.899999999999999</v>
      </c>
      <c r="Z7" s="3">
        <f>[6]Setembro!$D$29</f>
        <v>15.6</v>
      </c>
      <c r="AA7" s="3">
        <f>[6]Setembro!$D$30</f>
        <v>19.899999999999999</v>
      </c>
      <c r="AB7" s="3">
        <f>[6]Setembro!$D$31</f>
        <v>18.5</v>
      </c>
      <c r="AC7" s="3">
        <f>[6]Setembro!$D$32</f>
        <v>19.3</v>
      </c>
      <c r="AD7" s="3">
        <f>[6]Setembro!$D$33</f>
        <v>19.2</v>
      </c>
      <c r="AE7" s="3">
        <f>[6]Setembro!$D$34</f>
        <v>20.5</v>
      </c>
      <c r="AF7" s="16">
        <f t="shared" si="1"/>
        <v>12.5</v>
      </c>
      <c r="AG7" s="25">
        <f t="shared" si="2"/>
        <v>18.876666666666662</v>
      </c>
    </row>
    <row r="8" spans="1:33" ht="17.100000000000001" customHeight="1" x14ac:dyDescent="0.2">
      <c r="A8" s="9" t="s">
        <v>51</v>
      </c>
      <c r="B8" s="3">
        <f>[7]Setembro!$D$5</f>
        <v>4.8</v>
      </c>
      <c r="C8" s="3">
        <f>[7]Setembro!$D$6</f>
        <v>11.9</v>
      </c>
      <c r="D8" s="3">
        <f>[7]Setembro!$D$7</f>
        <v>15.2</v>
      </c>
      <c r="E8" s="3">
        <f>[7]Setembro!$D$8</f>
        <v>19.399999999999999</v>
      </c>
      <c r="F8" s="3">
        <f>[7]Setembro!$D$9</f>
        <v>22.6</v>
      </c>
      <c r="G8" s="3">
        <f>[8]Setembro!$D$10</f>
        <v>15.3</v>
      </c>
      <c r="H8" s="3">
        <f>[8]Setembro!$D$11</f>
        <v>14.5</v>
      </c>
      <c r="I8" s="3">
        <f>[8]Setembro!$D$12</f>
        <v>17.600000000000001</v>
      </c>
      <c r="J8" s="3">
        <f>[8]Setembro!$D$13</f>
        <v>14.4</v>
      </c>
      <c r="K8" s="3">
        <f>[8]Setembro!$D$14</f>
        <v>10.6</v>
      </c>
      <c r="L8" s="3">
        <f>[8]Setembro!$D$15</f>
        <v>12.3</v>
      </c>
      <c r="M8" s="3">
        <f>[8]Setembro!$D$16</f>
        <v>6.5</v>
      </c>
      <c r="N8" s="3">
        <f>[8]Setembro!$D$17</f>
        <v>8.1999999999999993</v>
      </c>
      <c r="O8" s="3">
        <f>[8]Setembro!$D$18</f>
        <v>10.1</v>
      </c>
      <c r="P8" s="3">
        <f>[8]Setembro!$D$19</f>
        <v>18.3</v>
      </c>
      <c r="Q8" s="3">
        <f>[8]Setembro!$D$20</f>
        <v>18.2</v>
      </c>
      <c r="R8" s="3">
        <f>[8]Setembro!$D$21</f>
        <v>21</v>
      </c>
      <c r="S8" s="3">
        <f>[8]Setembro!$D$22</f>
        <v>19.2</v>
      </c>
      <c r="T8" s="3">
        <f>[8]Setembro!$D$23</f>
        <v>19.899999999999999</v>
      </c>
      <c r="U8" s="3">
        <f>[8]Setembro!$D$24</f>
        <v>17.100000000000001</v>
      </c>
      <c r="V8" s="3">
        <f>[8]Setembro!$D$25</f>
        <v>13.2</v>
      </c>
      <c r="W8" s="3">
        <f>[8]Setembro!$D$26</f>
        <v>11</v>
      </c>
      <c r="X8" s="3">
        <f>[8]Setembro!$D$27</f>
        <v>19.5</v>
      </c>
      <c r="Y8" s="3">
        <f>[8]Setembro!$D$28</f>
        <v>15.1</v>
      </c>
      <c r="Z8" s="3">
        <f>[8]Setembro!$D$29</f>
        <v>10.6</v>
      </c>
      <c r="AA8" s="3">
        <f>[8]Setembro!$D$30</f>
        <v>11.1</v>
      </c>
      <c r="AB8" s="3">
        <f>[8]Setembro!$D$31</f>
        <v>10.5</v>
      </c>
      <c r="AC8" s="3">
        <f>[8]Setembro!$D$32</f>
        <v>12.1</v>
      </c>
      <c r="AD8" s="3">
        <f>[8]Setembro!$D$33</f>
        <v>16</v>
      </c>
      <c r="AE8" s="3">
        <f>[8]Setembro!$D$34</f>
        <v>19.7</v>
      </c>
      <c r="AF8" s="16">
        <f t="shared" ref="AF8" si="3">MIN(B8:AE8)</f>
        <v>4.8</v>
      </c>
      <c r="AG8" s="25">
        <f t="shared" ref="AG8" si="4">AVERAGE(B8:AE8)</f>
        <v>14.530000000000003</v>
      </c>
    </row>
    <row r="9" spans="1:33" ht="17.100000000000001" customHeight="1" x14ac:dyDescent="0.2">
      <c r="A9" s="9" t="s">
        <v>2</v>
      </c>
      <c r="B9" s="3">
        <f>[9]Setembro!$D$5</f>
        <v>11.8</v>
      </c>
      <c r="C9" s="3">
        <f>[9]Setembro!$D$6</f>
        <v>16.2</v>
      </c>
      <c r="D9" s="3">
        <f>[9]Setembro!$D$7</f>
        <v>16</v>
      </c>
      <c r="E9" s="3">
        <f>[9]Setembro!$D$8</f>
        <v>23.1</v>
      </c>
      <c r="F9" s="3">
        <f>[9]Setembro!$D$9</f>
        <v>22.7</v>
      </c>
      <c r="G9" s="3">
        <f>[10]Setembro!$D$10</f>
        <v>19.7</v>
      </c>
      <c r="H9" s="3">
        <f>[10]Setembro!$D$11</f>
        <v>18.3</v>
      </c>
      <c r="I9" s="3">
        <f>[10]Setembro!$D$12</f>
        <v>20.9</v>
      </c>
      <c r="J9" s="3">
        <f>[10]Setembro!$D$13</f>
        <v>14.1</v>
      </c>
      <c r="K9" s="3">
        <f>[10]Setembro!$D$14</f>
        <v>14.3</v>
      </c>
      <c r="L9" s="3">
        <f>[10]Setembro!$D$15</f>
        <v>18.399999999999999</v>
      </c>
      <c r="M9" s="3">
        <f>[10]Setembro!$D$16</f>
        <v>15.6</v>
      </c>
      <c r="N9" s="3">
        <f>[10]Setembro!$D$17</f>
        <v>19</v>
      </c>
      <c r="O9" s="3">
        <f>[10]Setembro!$D$18</f>
        <v>16.100000000000001</v>
      </c>
      <c r="P9" s="3">
        <f>[10]Setembro!$D$19</f>
        <v>18.399999999999999</v>
      </c>
      <c r="Q9" s="3">
        <f>[10]Setembro!$D$20</f>
        <v>20.5</v>
      </c>
      <c r="R9" s="3">
        <f>[10]Setembro!$D$21</f>
        <v>23.1</v>
      </c>
      <c r="S9" s="3">
        <f>[10]Setembro!$D$22</f>
        <v>18.899999999999999</v>
      </c>
      <c r="T9" s="3">
        <f>[10]Setembro!$D$23</f>
        <v>21.1</v>
      </c>
      <c r="U9" s="3">
        <f>[10]Setembro!$D$24</f>
        <v>18</v>
      </c>
      <c r="V9" s="3">
        <f>[10]Setembro!$D$25</f>
        <v>17.399999999999999</v>
      </c>
      <c r="W9" s="3">
        <f>[10]Setembro!$D$26</f>
        <v>20.8</v>
      </c>
      <c r="X9" s="3">
        <f>[10]Setembro!$D$27</f>
        <v>18.8</v>
      </c>
      <c r="Y9" s="3">
        <f>[10]Setembro!$D$28</f>
        <v>17.5</v>
      </c>
      <c r="Z9" s="3">
        <f>[10]Setembro!$D$29</f>
        <v>16.100000000000001</v>
      </c>
      <c r="AA9" s="3">
        <f>[10]Setembro!$D$30</f>
        <v>17.3</v>
      </c>
      <c r="AB9" s="3">
        <f>[10]Setembro!$D$31</f>
        <v>17.600000000000001</v>
      </c>
      <c r="AC9" s="3">
        <f>[10]Setembro!$D$32</f>
        <v>21.3</v>
      </c>
      <c r="AD9" s="3">
        <f>[10]Setembro!$D$33</f>
        <v>21.8</v>
      </c>
      <c r="AE9" s="3">
        <f>[10]Setembro!$D$34</f>
        <v>20</v>
      </c>
      <c r="AF9" s="16">
        <f t="shared" si="1"/>
        <v>11.8</v>
      </c>
      <c r="AG9" s="25">
        <f t="shared" si="2"/>
        <v>18.493333333333332</v>
      </c>
    </row>
    <row r="10" spans="1:33" ht="17.100000000000001" customHeight="1" x14ac:dyDescent="0.2">
      <c r="A10" s="9" t="s">
        <v>3</v>
      </c>
      <c r="B10" s="3">
        <f>[11]Setembro!$D$5</f>
        <v>15.9</v>
      </c>
      <c r="C10" s="3">
        <f>[11]Setembro!$D$6</f>
        <v>12.2</v>
      </c>
      <c r="D10" s="3">
        <f>[11]Setembro!$D$7</f>
        <v>13.5</v>
      </c>
      <c r="E10" s="3">
        <f>[11]Setembro!$D$8</f>
        <v>15.9</v>
      </c>
      <c r="F10" s="3">
        <f>[11]Setembro!$D$9</f>
        <v>13.9</v>
      </c>
      <c r="G10" s="3">
        <f>[12]Setembro!$D$10</f>
        <v>14.5</v>
      </c>
      <c r="H10" s="3">
        <f>[12]Setembro!$D$11</f>
        <v>16.3</v>
      </c>
      <c r="I10" s="3">
        <f>[12]Setembro!$D$12</f>
        <v>16.7</v>
      </c>
      <c r="J10" s="3">
        <f>[12]Setembro!$D$13</f>
        <v>18.2</v>
      </c>
      <c r="K10" s="3">
        <f>[12]Setembro!$D$14</f>
        <v>18.2</v>
      </c>
      <c r="L10" s="3">
        <f>[12]Setembro!$D$15</f>
        <v>20.8</v>
      </c>
      <c r="M10" s="3">
        <f>[12]Setembro!$D$16</f>
        <v>17.899999999999999</v>
      </c>
      <c r="N10" s="3">
        <f>[12]Setembro!$D$17</f>
        <v>17.8</v>
      </c>
      <c r="O10" s="3">
        <f>[12]Setembro!$D$18</f>
        <v>19.899999999999999</v>
      </c>
      <c r="P10" s="3">
        <f>[12]Setembro!$D$19</f>
        <v>18.600000000000001</v>
      </c>
      <c r="Q10" s="3">
        <f>[12]Setembro!$D$20</f>
        <v>19</v>
      </c>
      <c r="R10" s="3">
        <f>[12]Setembro!$D$21</f>
        <v>17.399999999999999</v>
      </c>
      <c r="S10" s="3">
        <f>[12]Setembro!$D$22</f>
        <v>17.899999999999999</v>
      </c>
      <c r="T10" s="3">
        <f>[12]Setembro!$D$23</f>
        <v>16.600000000000001</v>
      </c>
      <c r="U10" s="3">
        <f>[12]Setembro!$D$24</f>
        <v>17.100000000000001</v>
      </c>
      <c r="V10" s="3">
        <f>[12]Setembro!$D$25</f>
        <v>16.5</v>
      </c>
      <c r="W10" s="3">
        <f>[12]Setembro!$D$26</f>
        <v>19.8</v>
      </c>
      <c r="X10" s="3">
        <f>[12]Setembro!$D$27</f>
        <v>20.3</v>
      </c>
      <c r="Y10" s="3">
        <f>[12]Setembro!$D$28</f>
        <v>18.7</v>
      </c>
      <c r="Z10" s="3">
        <f>[12]Setembro!$D$29</f>
        <v>18</v>
      </c>
      <c r="AA10" s="3">
        <f>[12]Setembro!$D$30</f>
        <v>17.600000000000001</v>
      </c>
      <c r="AB10" s="3">
        <f>[12]Setembro!$D$31</f>
        <v>17.600000000000001</v>
      </c>
      <c r="AC10" s="3">
        <f>[12]Setembro!$D$32</f>
        <v>19.3</v>
      </c>
      <c r="AD10" s="3">
        <f>[12]Setembro!$D$33</f>
        <v>18.899999999999999</v>
      </c>
      <c r="AE10" s="3">
        <f>[12]Setembro!$D$34</f>
        <v>19.100000000000001</v>
      </c>
      <c r="AF10" s="16">
        <f t="shared" si="1"/>
        <v>12.2</v>
      </c>
      <c r="AG10" s="25">
        <f t="shared" si="2"/>
        <v>17.470000000000002</v>
      </c>
    </row>
    <row r="11" spans="1:33" ht="17.100000000000001" customHeight="1" x14ac:dyDescent="0.2">
      <c r="A11" s="9" t="s">
        <v>4</v>
      </c>
      <c r="B11" s="3">
        <f>[13]Setembro!$D$5</f>
        <v>15.3</v>
      </c>
      <c r="C11" s="3">
        <f>[13]Setembro!$D$6</f>
        <v>13.6</v>
      </c>
      <c r="D11" s="3">
        <f>[13]Setembro!$D$7</f>
        <v>14.5</v>
      </c>
      <c r="E11" s="3">
        <f>[13]Setembro!$D$8</f>
        <v>19</v>
      </c>
      <c r="F11" s="3">
        <f>[13]Setembro!$D$9</f>
        <v>18.399999999999999</v>
      </c>
      <c r="G11" s="3">
        <f>[14]Setembro!$D$10</f>
        <v>19.7</v>
      </c>
      <c r="H11" s="3">
        <f>[14]Setembro!$D$11</f>
        <v>19.8</v>
      </c>
      <c r="I11" s="3">
        <f>[14]Setembro!$D$12</f>
        <v>20.2</v>
      </c>
      <c r="J11" s="3">
        <f>[14]Setembro!$D$13</f>
        <v>17.2</v>
      </c>
      <c r="K11" s="3">
        <f>[14]Setembro!$D$14</f>
        <v>15.9</v>
      </c>
      <c r="L11" s="3">
        <f>[14]Setembro!$D$15</f>
        <v>17.3</v>
      </c>
      <c r="M11" s="3">
        <f>[14]Setembro!$D$16</f>
        <v>16.3</v>
      </c>
      <c r="N11" s="3">
        <f>[14]Setembro!$D$17</f>
        <v>19.600000000000001</v>
      </c>
      <c r="O11" s="3">
        <f>[14]Setembro!$D$18</f>
        <v>19.600000000000001</v>
      </c>
      <c r="P11" s="3">
        <f>[14]Setembro!$D$19</f>
        <v>18.7</v>
      </c>
      <c r="Q11" s="3">
        <f>[14]Setembro!$D$20</f>
        <v>17.600000000000001</v>
      </c>
      <c r="R11" s="3">
        <f>[14]Setembro!$D$21</f>
        <v>17.899999999999999</v>
      </c>
      <c r="S11" s="3">
        <f>[14]Setembro!$D$22</f>
        <v>19.100000000000001</v>
      </c>
      <c r="T11" s="3">
        <f>[14]Setembro!$D$23</f>
        <v>18.100000000000001</v>
      </c>
      <c r="U11" s="3">
        <f>[14]Setembro!$D$24</f>
        <v>18.3</v>
      </c>
      <c r="V11" s="3">
        <f>[14]Setembro!$D$25</f>
        <v>18.2</v>
      </c>
      <c r="W11" s="3">
        <f>[14]Setembro!$D$26</f>
        <v>20.5</v>
      </c>
      <c r="X11" s="3">
        <f>[14]Setembro!$D$27</f>
        <v>20.7</v>
      </c>
      <c r="Y11" s="3">
        <f>[14]Setembro!$D$28</f>
        <v>16.8</v>
      </c>
      <c r="Z11" s="3">
        <f>[14]Setembro!$D$29</f>
        <v>16</v>
      </c>
      <c r="AA11" s="3">
        <f>[14]Setembro!$D$30</f>
        <v>18.3</v>
      </c>
      <c r="AB11" s="3">
        <f>[14]Setembro!$D$31</f>
        <v>17.8</v>
      </c>
      <c r="AC11" s="3">
        <f>[14]Setembro!$D$32</f>
        <v>21.1</v>
      </c>
      <c r="AD11" s="3">
        <f>[14]Setembro!$D$33</f>
        <v>21.2</v>
      </c>
      <c r="AE11" s="3">
        <f>[14]Setembro!$D$34</f>
        <v>21.7</v>
      </c>
      <c r="AF11" s="16">
        <f t="shared" si="1"/>
        <v>13.6</v>
      </c>
      <c r="AG11" s="25">
        <f t="shared" si="2"/>
        <v>18.280000000000008</v>
      </c>
    </row>
    <row r="12" spans="1:33" ht="17.100000000000001" customHeight="1" x14ac:dyDescent="0.2">
      <c r="A12" s="9" t="s">
        <v>5</v>
      </c>
      <c r="B12" s="3">
        <f>[15]Setembro!$D$5</f>
        <v>18.3</v>
      </c>
      <c r="C12" s="3">
        <f>[15]Setembro!$D$6</f>
        <v>20.8</v>
      </c>
      <c r="D12" s="14">
        <f>[15]Setembro!$D$7</f>
        <v>24.1</v>
      </c>
      <c r="E12" s="14">
        <f>[15]Setembro!$D$8</f>
        <v>25.7</v>
      </c>
      <c r="F12" s="14">
        <f>[15]Setembro!$D$9</f>
        <v>26.6</v>
      </c>
      <c r="G12" s="14">
        <f>[16]Setembro!$D$10</f>
        <v>21.4</v>
      </c>
      <c r="H12" s="14">
        <f>[16]Setembro!$D$11</f>
        <v>21.3</v>
      </c>
      <c r="I12" s="14">
        <f>[16]Setembro!$D$12</f>
        <v>22.1</v>
      </c>
      <c r="J12" s="14">
        <f>[16]Setembro!$D$13</f>
        <v>15.3</v>
      </c>
      <c r="K12" s="14">
        <f>[16]Setembro!$D$14</f>
        <v>17.2</v>
      </c>
      <c r="L12" s="14">
        <f>[16]Setembro!$D$15</f>
        <v>17.2</v>
      </c>
      <c r="M12" s="14">
        <f>[16]Setembro!$D$16</f>
        <v>20.100000000000001</v>
      </c>
      <c r="N12" s="14">
        <f>[16]Setembro!$D$17</f>
        <v>20.6</v>
      </c>
      <c r="O12" s="14">
        <f>[16]Setembro!$D$18</f>
        <v>24</v>
      </c>
      <c r="P12" s="3">
        <f>[16]Setembro!$D$19</f>
        <v>24</v>
      </c>
      <c r="Q12" s="3">
        <f>[16]Setembro!$D$20</f>
        <v>24.8</v>
      </c>
      <c r="R12" s="3">
        <f>[16]Setembro!$D$21</f>
        <v>25.5</v>
      </c>
      <c r="S12" s="3">
        <f>[16]Setembro!$D$22</f>
        <v>19.7</v>
      </c>
      <c r="T12" s="3">
        <f>[16]Setembro!$D$23</f>
        <v>18.3</v>
      </c>
      <c r="U12" s="3">
        <f>[16]Setembro!$D$24</f>
        <v>21.9</v>
      </c>
      <c r="V12" s="3">
        <f>[16]Setembro!$D$25</f>
        <v>20.9</v>
      </c>
      <c r="W12" s="3">
        <f>[16]Setembro!$D$26</f>
        <v>21.9</v>
      </c>
      <c r="X12" s="3">
        <f>[16]Setembro!$D$27</f>
        <v>22.9</v>
      </c>
      <c r="Y12" s="3">
        <f>[16]Setembro!$D$28</f>
        <v>21.5</v>
      </c>
      <c r="Z12" s="3">
        <f>[16]Setembro!$D$29</f>
        <v>19.3</v>
      </c>
      <c r="AA12" s="3">
        <f>[16]Setembro!$D$30</f>
        <v>22.1</v>
      </c>
      <c r="AB12" s="3">
        <f>[16]Setembro!$D$31</f>
        <v>22.7</v>
      </c>
      <c r="AC12" s="3">
        <f>[16]Setembro!$D$32</f>
        <v>21.9</v>
      </c>
      <c r="AD12" s="3">
        <f>[16]Setembro!$D$33</f>
        <v>25.8</v>
      </c>
      <c r="AE12" s="3">
        <f>[16]Setembro!$D$34</f>
        <v>27.3</v>
      </c>
      <c r="AF12" s="16">
        <f t="shared" si="1"/>
        <v>15.3</v>
      </c>
      <c r="AG12" s="25">
        <f t="shared" si="2"/>
        <v>21.839999999999993</v>
      </c>
    </row>
    <row r="13" spans="1:33" ht="17.100000000000001" customHeight="1" x14ac:dyDescent="0.2">
      <c r="A13" s="9" t="s">
        <v>6</v>
      </c>
      <c r="B13" s="14">
        <f>[17]Setembro!$D$5</f>
        <v>16.7</v>
      </c>
      <c r="C13" s="14">
        <f>[17]Setembro!$D$6</f>
        <v>14.5</v>
      </c>
      <c r="D13" s="14">
        <f>[17]Setembro!$D$7</f>
        <v>15.7</v>
      </c>
      <c r="E13" s="14">
        <f>[17]Setembro!$D$8</f>
        <v>18.8</v>
      </c>
      <c r="F13" s="14">
        <f>[17]Setembro!$D$9</f>
        <v>17.899999999999999</v>
      </c>
      <c r="G13" s="14">
        <f>[18]Setembro!$D$10</f>
        <v>19</v>
      </c>
      <c r="H13" s="14">
        <f>[18]Setembro!$D$11</f>
        <v>19.2</v>
      </c>
      <c r="I13" s="14">
        <f>[18]Setembro!$D$12</f>
        <v>15.9</v>
      </c>
      <c r="J13" s="14">
        <f>[18]Setembro!$D$13</f>
        <v>17.5</v>
      </c>
      <c r="K13" s="14">
        <f>[18]Setembro!$D$14</f>
        <v>17</v>
      </c>
      <c r="L13" s="14">
        <f>[18]Setembro!$D$15</f>
        <v>21.3</v>
      </c>
      <c r="M13" s="14">
        <f>[18]Setembro!$D$16</f>
        <v>19.2</v>
      </c>
      <c r="N13" s="14">
        <f>[18]Setembro!$D$17</f>
        <v>18</v>
      </c>
      <c r="O13" s="14">
        <f>[18]Setembro!$D$18</f>
        <v>19.2</v>
      </c>
      <c r="P13" s="14">
        <f>[18]Setembro!$D$19</f>
        <v>18.7</v>
      </c>
      <c r="Q13" s="14">
        <f>[18]Setembro!$D$20</f>
        <v>18.8</v>
      </c>
      <c r="R13" s="14">
        <f>[18]Setembro!$D$21</f>
        <v>20.2</v>
      </c>
      <c r="S13" s="14">
        <f>[18]Setembro!$D$22</f>
        <v>20.399999999999999</v>
      </c>
      <c r="T13" s="14">
        <f>[18]Setembro!$D$23</f>
        <v>19.399999999999999</v>
      </c>
      <c r="U13" s="14">
        <f>[18]Setembro!$D$24</f>
        <v>20.8</v>
      </c>
      <c r="V13" s="14">
        <f>[18]Setembro!$D$25</f>
        <v>19.8</v>
      </c>
      <c r="W13" s="14">
        <f>[18]Setembro!$D$26</f>
        <v>22</v>
      </c>
      <c r="X13" s="14">
        <f>[18]Setembro!$D$27</f>
        <v>20</v>
      </c>
      <c r="Y13" s="14">
        <f>[18]Setembro!$D$28</f>
        <v>20.7</v>
      </c>
      <c r="Z13" s="14">
        <f>[18]Setembro!$D$29</f>
        <v>18.7</v>
      </c>
      <c r="AA13" s="14">
        <f>[18]Setembro!$D$30</f>
        <v>18.8</v>
      </c>
      <c r="AB13" s="14">
        <f>[18]Setembro!$D$31</f>
        <v>19.899999999999999</v>
      </c>
      <c r="AC13" s="14">
        <f>[18]Setembro!$D$32</f>
        <v>21.8</v>
      </c>
      <c r="AD13" s="14">
        <f>[18]Setembro!$D$33</f>
        <v>21</v>
      </c>
      <c r="AE13" s="14">
        <f>[18]Setembro!$D$34</f>
        <v>20.100000000000001</v>
      </c>
      <c r="AF13" s="16">
        <f t="shared" si="1"/>
        <v>14.5</v>
      </c>
      <c r="AG13" s="25">
        <f t="shared" si="2"/>
        <v>19.033333333333328</v>
      </c>
    </row>
    <row r="14" spans="1:33" ht="17.100000000000001" customHeight="1" x14ac:dyDescent="0.2">
      <c r="A14" s="9" t="s">
        <v>7</v>
      </c>
      <c r="B14" s="14">
        <f>[19]Setembro!$D$5</f>
        <v>8</v>
      </c>
      <c r="C14" s="14">
        <f>[19]Setembro!$D$6</f>
        <v>13.4</v>
      </c>
      <c r="D14" s="14">
        <f>[19]Setembro!$D$7</f>
        <v>11.5</v>
      </c>
      <c r="E14" s="14">
        <f>[19]Setembro!$D$8</f>
        <v>18.399999999999999</v>
      </c>
      <c r="F14" s="14">
        <f>[19]Setembro!$D$9</f>
        <v>21.7</v>
      </c>
      <c r="G14" s="14">
        <f>[20]Setembro!$D$10</f>
        <v>17.8</v>
      </c>
      <c r="H14" s="14">
        <f>[20]Setembro!$D$11</f>
        <v>16.899999999999999</v>
      </c>
      <c r="I14" s="14">
        <f>[20]Setembro!$D$12</f>
        <v>18</v>
      </c>
      <c r="J14" s="14">
        <f>[20]Setembro!$D$13</f>
        <v>14.6</v>
      </c>
      <c r="K14" s="14">
        <f>[20]Setembro!$D$14</f>
        <v>9.3000000000000007</v>
      </c>
      <c r="L14" s="14">
        <f>[20]Setembro!$D$15</f>
        <v>14.9</v>
      </c>
      <c r="M14" s="14">
        <f>[20]Setembro!$D$16</f>
        <v>11.9</v>
      </c>
      <c r="N14" s="14">
        <f>[20]Setembro!$D$17</f>
        <v>16.3</v>
      </c>
      <c r="O14" s="14">
        <f>[20]Setembro!$D$18</f>
        <v>14.7</v>
      </c>
      <c r="P14" s="14">
        <f>[20]Setembro!$D$19</f>
        <v>14.5</v>
      </c>
      <c r="Q14" s="14">
        <f>[20]Setembro!$D$20</f>
        <v>19.3</v>
      </c>
      <c r="R14" s="14">
        <f>[20]Setembro!$D$21</f>
        <v>19.7</v>
      </c>
      <c r="S14" s="14">
        <f>[20]Setembro!$D$22</f>
        <v>18.8</v>
      </c>
      <c r="T14" s="14">
        <f>[20]Setembro!$D$23</f>
        <v>18.3</v>
      </c>
      <c r="U14" s="14">
        <f>[20]Setembro!$D$24</f>
        <v>18.7</v>
      </c>
      <c r="V14" s="14">
        <f>[20]Setembro!$D$25</f>
        <v>14</v>
      </c>
      <c r="W14" s="14">
        <f>[20]Setembro!$D$26</f>
        <v>15.5</v>
      </c>
      <c r="X14" s="14">
        <f>[20]Setembro!$D$27</f>
        <v>17.7</v>
      </c>
      <c r="Y14" s="14">
        <f>[20]Setembro!$D$28</f>
        <v>15.4</v>
      </c>
      <c r="Z14" s="14">
        <f>[20]Setembro!$D$29</f>
        <v>14.7</v>
      </c>
      <c r="AA14" s="14">
        <f>[20]Setembro!$D$30</f>
        <v>13.6</v>
      </c>
      <c r="AB14" s="14">
        <f>[20]Setembro!$D$31</f>
        <v>13.8</v>
      </c>
      <c r="AC14" s="14">
        <f>[20]Setembro!$D$32</f>
        <v>20.3</v>
      </c>
      <c r="AD14" s="14">
        <f>[20]Setembro!$D$33</f>
        <v>21.6</v>
      </c>
      <c r="AE14" s="14">
        <f>[20]Setembro!$D$34</f>
        <v>20.100000000000001</v>
      </c>
      <c r="AF14" s="16">
        <f t="shared" si="1"/>
        <v>8</v>
      </c>
      <c r="AG14" s="25">
        <f t="shared" si="2"/>
        <v>16.113333333333337</v>
      </c>
    </row>
    <row r="15" spans="1:33" ht="17.100000000000001" customHeight="1" x14ac:dyDescent="0.2">
      <c r="A15" s="9" t="s">
        <v>8</v>
      </c>
      <c r="B15" s="14">
        <f>[21]Setembro!$D$5</f>
        <v>7.7</v>
      </c>
      <c r="C15" s="14">
        <f>[21]Setembro!$D$6</f>
        <v>8.8000000000000007</v>
      </c>
      <c r="D15" s="14">
        <f>[21]Setembro!$D$7</f>
        <v>10.7</v>
      </c>
      <c r="E15" s="14">
        <f>[21]Setembro!$D$8</f>
        <v>15.9</v>
      </c>
      <c r="F15" s="14">
        <f>[21]Setembro!$D$9</f>
        <v>20.399999999999999</v>
      </c>
      <c r="G15" s="14">
        <f>[22]Setembro!$D$10</f>
        <v>17.8</v>
      </c>
      <c r="H15" s="14">
        <f>[22]Setembro!$D$11</f>
        <v>17.600000000000001</v>
      </c>
      <c r="I15" s="14">
        <f>[22]Setembro!$D$12</f>
        <v>18.100000000000001</v>
      </c>
      <c r="J15" s="14">
        <f>[22]Setembro!$D$13</f>
        <v>15.6</v>
      </c>
      <c r="K15" s="14">
        <f>[22]Setembro!$D$14</f>
        <v>10.7</v>
      </c>
      <c r="L15" s="14">
        <f>[22]Setembro!$D$15</f>
        <v>13.4</v>
      </c>
      <c r="M15" s="14">
        <f>[22]Setembro!$D$16</f>
        <v>11.7</v>
      </c>
      <c r="N15" s="14">
        <f>[22]Setembro!$D$17</f>
        <v>14.4</v>
      </c>
      <c r="O15" s="14">
        <f>[22]Setembro!$D$18</f>
        <v>12.8</v>
      </c>
      <c r="P15" s="14">
        <f>[22]Setembro!$D$19</f>
        <v>13.5</v>
      </c>
      <c r="Q15" s="14">
        <f>[22]Setembro!$D$20</f>
        <v>17.3</v>
      </c>
      <c r="R15" s="14">
        <f>[22]Setembro!$D$21</f>
        <v>18.899999999999999</v>
      </c>
      <c r="S15" s="14">
        <f>[22]Setembro!$D$22</f>
        <v>18.5</v>
      </c>
      <c r="T15" s="14">
        <f>[22]Setembro!$D$23</f>
        <v>17.899999999999999</v>
      </c>
      <c r="U15" s="14">
        <f>[22]Setembro!$D$24</f>
        <v>19</v>
      </c>
      <c r="V15" s="14">
        <f>[22]Setembro!$D$25</f>
        <v>13.9</v>
      </c>
      <c r="W15" s="14">
        <f>[22]Setembro!$D$26</f>
        <v>9.1</v>
      </c>
      <c r="X15" s="14">
        <f>[22]Setembro!$D$27</f>
        <v>17.7</v>
      </c>
      <c r="Y15" s="14">
        <f>[22]Setembro!$D$28</f>
        <v>15.9</v>
      </c>
      <c r="Z15" s="14">
        <f>[22]Setembro!$D$29</f>
        <v>14</v>
      </c>
      <c r="AA15" s="14">
        <f>[22]Setembro!$D$30</f>
        <v>12.8</v>
      </c>
      <c r="AB15" s="14">
        <f>[22]Setembro!$D$31</f>
        <v>14</v>
      </c>
      <c r="AC15" s="14">
        <f>[22]Setembro!$D$32</f>
        <v>15.5</v>
      </c>
      <c r="AD15" s="14">
        <f>[22]Setembro!$D$33</f>
        <v>18.100000000000001</v>
      </c>
      <c r="AE15" s="14">
        <f>[22]Setembro!$D$34</f>
        <v>18.100000000000001</v>
      </c>
      <c r="AF15" s="16">
        <f t="shared" si="1"/>
        <v>7.7</v>
      </c>
      <c r="AG15" s="25">
        <f t="shared" si="2"/>
        <v>14.993333333333334</v>
      </c>
    </row>
    <row r="16" spans="1:33" ht="17.100000000000001" customHeight="1" x14ac:dyDescent="0.2">
      <c r="A16" s="9" t="s">
        <v>9</v>
      </c>
      <c r="B16" s="14">
        <f>[23]Setembro!$D$5</f>
        <v>9.6999999999999993</v>
      </c>
      <c r="C16" s="14">
        <f>[23]Setembro!$D$6</f>
        <v>11.9</v>
      </c>
      <c r="D16" s="14">
        <f>[23]Setembro!$D$7</f>
        <v>11.1</v>
      </c>
      <c r="E16" s="14">
        <f>[23]Setembro!$D$8</f>
        <v>18.7</v>
      </c>
      <c r="F16" s="14">
        <f>[23]Setembro!$D$9</f>
        <v>19.899999999999999</v>
      </c>
      <c r="G16" s="14">
        <f>[24]Setembro!$D$10</f>
        <v>19.600000000000001</v>
      </c>
      <c r="H16" s="14">
        <f>[24]Setembro!$D$11</f>
        <v>18.600000000000001</v>
      </c>
      <c r="I16" s="14">
        <f>[24]Setembro!$D$12</f>
        <v>20.100000000000001</v>
      </c>
      <c r="J16" s="14">
        <f>[24]Setembro!$D$13</f>
        <v>16.3</v>
      </c>
      <c r="K16" s="14">
        <f>[24]Setembro!$D$14</f>
        <v>11.5</v>
      </c>
      <c r="L16" s="14">
        <f>[24]Setembro!$D$15</f>
        <v>16.600000000000001</v>
      </c>
      <c r="M16" s="14">
        <f>[24]Setembro!$D$16</f>
        <v>14.6</v>
      </c>
      <c r="N16" s="14">
        <f>[24]Setembro!$D$17</f>
        <v>18.2</v>
      </c>
      <c r="O16" s="14">
        <f>[24]Setembro!$D$18</f>
        <v>16.8</v>
      </c>
      <c r="P16" s="14">
        <f>[24]Setembro!$D$19</f>
        <v>14.8</v>
      </c>
      <c r="Q16" s="14">
        <f>[24]Setembro!$D$20</f>
        <v>18.600000000000001</v>
      </c>
      <c r="R16" s="14">
        <f>[24]Setembro!$D$21</f>
        <v>20.3</v>
      </c>
      <c r="S16" s="14">
        <f>[24]Setembro!$D$22</f>
        <v>18.8</v>
      </c>
      <c r="T16" s="14">
        <f>[24]Setembro!$D$23</f>
        <v>21</v>
      </c>
      <c r="U16" s="14">
        <f>[24]Setembro!$D$24</f>
        <v>20</v>
      </c>
      <c r="V16" s="14">
        <f>[24]Setembro!$D$25</f>
        <v>16.2</v>
      </c>
      <c r="W16" s="14">
        <f>[24]Setembro!$D$26</f>
        <v>17.5</v>
      </c>
      <c r="X16" s="14">
        <f>[24]Setembro!$D$27</f>
        <v>18.2</v>
      </c>
      <c r="Y16" s="14">
        <f>[24]Setembro!$D$28</f>
        <v>17.3</v>
      </c>
      <c r="Z16" s="14">
        <f>[24]Setembro!$D$29</f>
        <v>14.6</v>
      </c>
      <c r="AA16" s="14">
        <f>[24]Setembro!$D$30</f>
        <v>14</v>
      </c>
      <c r="AB16" s="14">
        <f>[24]Setembro!$D$31</f>
        <v>16.5</v>
      </c>
      <c r="AC16" s="14">
        <f>[24]Setembro!$D$32</f>
        <v>19.2</v>
      </c>
      <c r="AD16" s="14">
        <f>[24]Setembro!$D$33</f>
        <v>20.6</v>
      </c>
      <c r="AE16" s="14">
        <f>[24]Setembro!$D$34</f>
        <v>23.4</v>
      </c>
      <c r="AF16" s="16">
        <f t="shared" si="1"/>
        <v>9.6999999999999993</v>
      </c>
      <c r="AG16" s="25">
        <f t="shared" si="2"/>
        <v>17.153333333333332</v>
      </c>
    </row>
    <row r="17" spans="1:33" ht="17.100000000000001" customHeight="1" x14ac:dyDescent="0.2">
      <c r="A17" s="9" t="s">
        <v>52</v>
      </c>
      <c r="B17" s="14">
        <f>[25]Setembro!$D$5</f>
        <v>7.4</v>
      </c>
      <c r="C17" s="14">
        <f>[25]Setembro!$D$6</f>
        <v>9.1</v>
      </c>
      <c r="D17" s="14">
        <f>[25]Setembro!$D$7</f>
        <v>16.5</v>
      </c>
      <c r="E17" s="14">
        <f>[25]Setembro!$D$8</f>
        <v>22.9</v>
      </c>
      <c r="F17" s="14">
        <f>[25]Setembro!$D$9</f>
        <v>22.6</v>
      </c>
      <c r="G17" s="14">
        <f>[26]Setembro!$D$10</f>
        <v>19.600000000000001</v>
      </c>
      <c r="H17" s="14">
        <f>[26]Setembro!$D$11</f>
        <v>18.600000000000001</v>
      </c>
      <c r="I17" s="14">
        <f>[26]Setembro!$D$12</f>
        <v>20.100000000000001</v>
      </c>
      <c r="J17" s="14">
        <f>[26]Setembro!$D$13</f>
        <v>16.3</v>
      </c>
      <c r="K17" s="14">
        <f>[26]Setembro!$D$14</f>
        <v>11.5</v>
      </c>
      <c r="L17" s="14">
        <f>[26]Setembro!$D$15</f>
        <v>16.600000000000001</v>
      </c>
      <c r="M17" s="14">
        <f>[26]Setembro!$D$16</f>
        <v>14.6</v>
      </c>
      <c r="N17" s="14">
        <f>[26]Setembro!$D$17</f>
        <v>18.2</v>
      </c>
      <c r="O17" s="14">
        <f>[26]Setembro!$D$18</f>
        <v>14</v>
      </c>
      <c r="P17" s="14">
        <f>[26]Setembro!$D$19</f>
        <v>18.8</v>
      </c>
      <c r="Q17" s="14">
        <f>[26]Setembro!$D$20</f>
        <v>19.3</v>
      </c>
      <c r="R17" s="14">
        <f>[26]Setembro!$D$21</f>
        <v>23.1</v>
      </c>
      <c r="S17" s="14">
        <f>[26]Setembro!$D$22</f>
        <v>19.8</v>
      </c>
      <c r="T17" s="14">
        <f>[26]Setembro!$D$23</f>
        <v>19.600000000000001</v>
      </c>
      <c r="U17" s="14">
        <f>[26]Setembro!$D$24</f>
        <v>19.3</v>
      </c>
      <c r="V17" s="14">
        <f>[26]Setembro!$D$25</f>
        <v>15.6</v>
      </c>
      <c r="W17" s="14">
        <f>[26]Setembro!$D$26</f>
        <v>14.5</v>
      </c>
      <c r="X17" s="14">
        <f>[26]Setembro!$D$27</f>
        <v>20.6</v>
      </c>
      <c r="Y17" s="14">
        <f>[26]Setembro!$D$28</f>
        <v>18.100000000000001</v>
      </c>
      <c r="Z17" s="14">
        <f>[26]Setembro!$D$29</f>
        <v>12.8</v>
      </c>
      <c r="AA17" s="14">
        <f>[26]Setembro!$D$30</f>
        <v>18.100000000000001</v>
      </c>
      <c r="AB17" s="14">
        <f>[26]Setembro!$D$31</f>
        <v>14.2</v>
      </c>
      <c r="AC17" s="14">
        <f>[26]Setembro!$D$32</f>
        <v>16.2</v>
      </c>
      <c r="AD17" s="14">
        <f>[26]Setembro!$D$33</f>
        <v>18.2</v>
      </c>
      <c r="AE17" s="14">
        <f>[26]Setembro!$D$34</f>
        <v>19.600000000000001</v>
      </c>
      <c r="AF17" s="16">
        <f t="shared" ref="AF17" si="5">MIN(B17:AE17)</f>
        <v>7.4</v>
      </c>
      <c r="AG17" s="25">
        <f t="shared" ref="AG17" si="6">AVERAGE(B17:AE17)</f>
        <v>17.193333333333335</v>
      </c>
    </row>
    <row r="18" spans="1:33" ht="17.100000000000001" customHeight="1" x14ac:dyDescent="0.2">
      <c r="A18" s="9" t="s">
        <v>10</v>
      </c>
      <c r="B18" s="14">
        <f>[27]Setembro!$D$5</f>
        <v>7.7</v>
      </c>
      <c r="C18" s="14">
        <f>[27]Setembro!$D$6</f>
        <v>9.6999999999999993</v>
      </c>
      <c r="D18" s="14">
        <f>[27]Setembro!$D$7</f>
        <v>11.4</v>
      </c>
      <c r="E18" s="14">
        <f>[27]Setembro!$D$8</f>
        <v>17.7</v>
      </c>
      <c r="F18" s="14">
        <f>[27]Setembro!$D$9</f>
        <v>20.8</v>
      </c>
      <c r="G18" s="14">
        <f>[28]Setembro!$D$10</f>
        <v>17.8</v>
      </c>
      <c r="H18" s="14">
        <f>[28]Setembro!$D$11</f>
        <v>17.399999999999999</v>
      </c>
      <c r="I18" s="14">
        <f>[28]Setembro!$D$12</f>
        <v>17.8</v>
      </c>
      <c r="J18" s="14">
        <f>[28]Setembro!$D$13</f>
        <v>16.3</v>
      </c>
      <c r="K18" s="14">
        <f>[28]Setembro!$D$14</f>
        <v>11.5</v>
      </c>
      <c r="L18" s="14">
        <f>[28]Setembro!$D$15</f>
        <v>16.600000000000001</v>
      </c>
      <c r="M18" s="14">
        <f>[28]Setembro!$D$16</f>
        <v>14.6</v>
      </c>
      <c r="N18" s="14">
        <f>[28]Setembro!$D$17</f>
        <v>18.2</v>
      </c>
      <c r="O18" s="14">
        <f>[28]Setembro!$D$18</f>
        <v>13.4</v>
      </c>
      <c r="P18" s="14">
        <f>[28]Setembro!$D$19</f>
        <v>14.6</v>
      </c>
      <c r="Q18" s="14">
        <f>[28]Setembro!$D$20</f>
        <v>18.5</v>
      </c>
      <c r="R18" s="14">
        <f>[28]Setembro!$D$21</f>
        <v>20.8</v>
      </c>
      <c r="S18" s="14">
        <f>[28]Setembro!$D$22</f>
        <v>18.8</v>
      </c>
      <c r="T18" s="14">
        <f>[28]Setembro!$D$23</f>
        <v>18.600000000000001</v>
      </c>
      <c r="U18" s="14">
        <f>[28]Setembro!$D$24</f>
        <v>19.2</v>
      </c>
      <c r="V18" s="14">
        <f>[28]Setembro!$D$25</f>
        <v>13.9</v>
      </c>
      <c r="W18" s="14">
        <f>[28]Setembro!$D$26</f>
        <v>11.9</v>
      </c>
      <c r="X18" s="14">
        <f>[28]Setembro!$D$27</f>
        <v>17.8</v>
      </c>
      <c r="Y18" s="14">
        <f>[28]Setembro!$D$28</f>
        <v>15.2</v>
      </c>
      <c r="Z18" s="14">
        <f>[28]Setembro!$D$29</f>
        <v>14</v>
      </c>
      <c r="AA18" s="14">
        <f>[28]Setembro!$D$30</f>
        <v>13.1</v>
      </c>
      <c r="AB18" s="14">
        <f>[28]Setembro!$D$31</f>
        <v>12.9</v>
      </c>
      <c r="AC18" s="14">
        <f>[28]Setembro!$D$32</f>
        <v>16.100000000000001</v>
      </c>
      <c r="AD18" s="14">
        <f>[28]Setembro!$D$33</f>
        <v>19.2</v>
      </c>
      <c r="AE18" s="14">
        <f>[28]Setembro!$D$34</f>
        <v>20</v>
      </c>
      <c r="AF18" s="16">
        <f t="shared" si="1"/>
        <v>7.7</v>
      </c>
      <c r="AG18" s="25">
        <f t="shared" si="2"/>
        <v>15.849999999999998</v>
      </c>
    </row>
    <row r="19" spans="1:33" ht="17.100000000000001" customHeight="1" x14ac:dyDescent="0.2">
      <c r="A19" s="9" t="s">
        <v>11</v>
      </c>
      <c r="B19" s="14">
        <f>[29]Setembro!$D$5</f>
        <v>9.6999999999999993</v>
      </c>
      <c r="C19" s="14">
        <f>[29]Setembro!$D$6</f>
        <v>8.9</v>
      </c>
      <c r="D19" s="14">
        <f>[29]Setembro!$D$7</f>
        <v>11</v>
      </c>
      <c r="E19" s="14">
        <f>[29]Setembro!$D$8</f>
        <v>11.7</v>
      </c>
      <c r="F19" s="14">
        <f>[29]Setembro!$D$9</f>
        <v>16.899999999999999</v>
      </c>
      <c r="G19" s="14">
        <f>[30]Setembro!$D$10</f>
        <v>19.5</v>
      </c>
      <c r="H19" s="14">
        <f>[30]Setembro!$D$11</f>
        <v>16.100000000000001</v>
      </c>
      <c r="I19" s="14">
        <f>[30]Setembro!$D$12</f>
        <v>15.8</v>
      </c>
      <c r="J19" s="14">
        <f>[30]Setembro!$D$13</f>
        <v>14.6</v>
      </c>
      <c r="K19" s="14">
        <f>[30]Setembro!$D$14</f>
        <v>10.9</v>
      </c>
      <c r="L19" s="14">
        <f>[30]Setembro!$D$15</f>
        <v>14.4</v>
      </c>
      <c r="M19" s="14">
        <f>[30]Setembro!$D$16</f>
        <v>11.5</v>
      </c>
      <c r="N19" s="14">
        <f>[30]Setembro!$D$17</f>
        <v>10.7</v>
      </c>
      <c r="O19" s="14">
        <f>[30]Setembro!$D$18</f>
        <v>10.8</v>
      </c>
      <c r="P19" s="14">
        <f>[30]Setembro!$D$19</f>
        <v>15.4</v>
      </c>
      <c r="Q19" s="14">
        <f>[30]Setembro!$D$20</f>
        <v>15.8</v>
      </c>
      <c r="R19" s="14">
        <f>[30]Setembro!$D$21</f>
        <v>15.8</v>
      </c>
      <c r="S19" s="14">
        <f>[30]Setembro!$D$22</f>
        <v>19.399999999999999</v>
      </c>
      <c r="T19" s="14">
        <f>[30]Setembro!$D$23</f>
        <v>17.399999999999999</v>
      </c>
      <c r="U19" s="14">
        <f>[30]Setembro!$D$24</f>
        <v>19.399999999999999</v>
      </c>
      <c r="V19" s="14">
        <f>[30]Setembro!$D$25</f>
        <v>15.9</v>
      </c>
      <c r="W19" s="14">
        <f>[30]Setembro!$D$26</f>
        <v>12.2</v>
      </c>
      <c r="X19" s="14">
        <f>[30]Setembro!$D$27</f>
        <v>18.5</v>
      </c>
      <c r="Y19" s="14">
        <f>[30]Setembro!$D$28</f>
        <v>17.100000000000001</v>
      </c>
      <c r="Z19" s="14">
        <f>[30]Setembro!$D$29</f>
        <v>11.3</v>
      </c>
      <c r="AA19" s="14">
        <f>[30]Setembro!$D$30</f>
        <v>13.8</v>
      </c>
      <c r="AB19" s="14">
        <f>[30]Setembro!$D$31</f>
        <v>11.9</v>
      </c>
      <c r="AC19" s="14">
        <f>[30]Setembro!$D$32</f>
        <v>13.9</v>
      </c>
      <c r="AD19" s="14">
        <f>[30]Setembro!$D$33</f>
        <v>15.7</v>
      </c>
      <c r="AE19" s="14">
        <f>[30]Setembro!$D$34</f>
        <v>19</v>
      </c>
      <c r="AF19" s="16">
        <f t="shared" si="1"/>
        <v>8.9</v>
      </c>
      <c r="AG19" s="25">
        <f t="shared" si="2"/>
        <v>14.499999999999998</v>
      </c>
    </row>
    <row r="20" spans="1:33" ht="17.100000000000001" customHeight="1" x14ac:dyDescent="0.2">
      <c r="A20" s="9" t="s">
        <v>12</v>
      </c>
      <c r="B20" s="14">
        <f>[31]Setembro!$D$5</f>
        <v>14.5</v>
      </c>
      <c r="C20" s="14">
        <f>[31]Setembro!$D$6</f>
        <v>16.399999999999999</v>
      </c>
      <c r="D20" s="14">
        <f>[31]Setembro!$D$7</f>
        <v>18.100000000000001</v>
      </c>
      <c r="E20" s="14">
        <f>[31]Setembro!$D$8</f>
        <v>19.7</v>
      </c>
      <c r="F20" s="14">
        <f>[31]Setembro!$D$9</f>
        <v>21.7</v>
      </c>
      <c r="G20" s="14">
        <f>[32]Setembro!$D$10</f>
        <v>20.5</v>
      </c>
      <c r="H20" s="14">
        <f>[32]Setembro!$D$11</f>
        <v>18.7</v>
      </c>
      <c r="I20" s="14">
        <f>[32]Setembro!$D$12</f>
        <v>18.8</v>
      </c>
      <c r="J20" s="14">
        <f>[32]Setembro!$D$13</f>
        <v>13.7</v>
      </c>
      <c r="K20" s="14">
        <f>[32]Setembro!$D$14</f>
        <v>12.8</v>
      </c>
      <c r="L20" s="14">
        <f>[32]Setembro!$D$15</f>
        <v>18.600000000000001</v>
      </c>
      <c r="M20" s="14">
        <f>[32]Setembro!$D$16</f>
        <v>15.6</v>
      </c>
      <c r="N20" s="14">
        <f>[32]Setembro!$D$17</f>
        <v>15.2</v>
      </c>
      <c r="O20" s="14">
        <f>[32]Setembro!$D$18</f>
        <v>18.5</v>
      </c>
      <c r="P20" s="14">
        <f>[32]Setembro!$D$19</f>
        <v>18.7</v>
      </c>
      <c r="Q20" s="14">
        <f>[32]Setembro!$D$20</f>
        <v>18.8</v>
      </c>
      <c r="R20" s="14">
        <f>[32]Setembro!$D$21</f>
        <v>21.6</v>
      </c>
      <c r="S20" s="14">
        <f>[32]Setembro!$D$22</f>
        <v>21.8</v>
      </c>
      <c r="T20" s="14">
        <f>[32]Setembro!$D$23</f>
        <v>20.3</v>
      </c>
      <c r="U20" s="14">
        <f>[32]Setembro!$D$24</f>
        <v>22</v>
      </c>
      <c r="V20" s="14">
        <f>[32]Setembro!$D$25</f>
        <v>17.8</v>
      </c>
      <c r="W20" s="14">
        <f>[32]Setembro!$D$26</f>
        <v>18.600000000000001</v>
      </c>
      <c r="X20" s="14">
        <f>[32]Setembro!$D$27</f>
        <v>20.8</v>
      </c>
      <c r="Y20" s="14">
        <f>[32]Setembro!$D$28</f>
        <v>19.7</v>
      </c>
      <c r="Z20" s="14">
        <f>[32]Setembro!$D$29</f>
        <v>15.9</v>
      </c>
      <c r="AA20" s="14">
        <f>[32]Setembro!$D$30</f>
        <v>19</v>
      </c>
      <c r="AB20" s="14">
        <f>[32]Setembro!$D$31</f>
        <v>19</v>
      </c>
      <c r="AC20" s="14">
        <f>[32]Setembro!$D$32</f>
        <v>18.7</v>
      </c>
      <c r="AD20" s="14">
        <f>[32]Setembro!$D$33</f>
        <v>17.3</v>
      </c>
      <c r="AE20" s="14">
        <f>[32]Setembro!$D$34</f>
        <v>21.2</v>
      </c>
      <c r="AF20" s="16">
        <f t="shared" si="1"/>
        <v>12.8</v>
      </c>
      <c r="AG20" s="25">
        <f t="shared" si="2"/>
        <v>18.466666666666672</v>
      </c>
    </row>
    <row r="21" spans="1:33" ht="17.100000000000001" customHeight="1" x14ac:dyDescent="0.2">
      <c r="A21" s="9" t="s">
        <v>13</v>
      </c>
      <c r="B21" s="14" t="str">
        <f>[33]Setembro!$D$5</f>
        <v>**</v>
      </c>
      <c r="C21" s="14" t="str">
        <f>[33]Setembro!$D$6</f>
        <v>**</v>
      </c>
      <c r="D21" s="14" t="str">
        <f>[33]Setembro!$D$7</f>
        <v>**</v>
      </c>
      <c r="E21" s="14" t="str">
        <f>[33]Setembro!$D$8</f>
        <v>**</v>
      </c>
      <c r="F21" s="14" t="str">
        <f>[33]Setembro!$D$9</f>
        <v>**</v>
      </c>
      <c r="G21" s="14" t="str">
        <f>[34]Setembro!$D$10</f>
        <v>**</v>
      </c>
      <c r="H21" s="14" t="str">
        <f>[34]Setembro!$D$11</f>
        <v>**</v>
      </c>
      <c r="I21" s="14" t="str">
        <f>[34]Setembro!$D$12</f>
        <v>**</v>
      </c>
      <c r="J21" s="14" t="str">
        <f>[34]Setembro!$D$13</f>
        <v>**</v>
      </c>
      <c r="K21" s="14" t="str">
        <f>[34]Setembro!$D$14</f>
        <v>**</v>
      </c>
      <c r="L21" s="14" t="str">
        <f>[34]Setembro!$D$15</f>
        <v>**</v>
      </c>
      <c r="M21" s="14" t="str">
        <f>[34]Setembro!$D$16</f>
        <v>**</v>
      </c>
      <c r="N21" s="14" t="str">
        <f>[34]Setembro!$D$17</f>
        <v>**</v>
      </c>
      <c r="O21" s="14" t="str">
        <f>[34]Setembro!$D$18</f>
        <v>**</v>
      </c>
      <c r="P21" s="14" t="str">
        <f>[34]Setembro!$D$19</f>
        <v>**</v>
      </c>
      <c r="Q21" s="14" t="str">
        <f>[34]Setembro!$D$20</f>
        <v>**</v>
      </c>
      <c r="R21" s="14" t="str">
        <f>[34]Setembro!$D$21</f>
        <v>**</v>
      </c>
      <c r="S21" s="14" t="str">
        <f>[34]Setembro!$D$22</f>
        <v>**</v>
      </c>
      <c r="T21" s="14" t="str">
        <f>[34]Setembro!$D$23</f>
        <v>**</v>
      </c>
      <c r="U21" s="14" t="str">
        <f>[34]Setembro!$D$24</f>
        <v>**</v>
      </c>
      <c r="V21" s="14" t="str">
        <f>[34]Setembro!$D$25</f>
        <v>**</v>
      </c>
      <c r="W21" s="14" t="str">
        <f>[34]Setembro!$D$26</f>
        <v>**</v>
      </c>
      <c r="X21" s="14" t="str">
        <f>[34]Setembro!$D$27</f>
        <v>**</v>
      </c>
      <c r="Y21" s="14" t="str">
        <f>[34]Setembro!$D$28</f>
        <v>**</v>
      </c>
      <c r="Z21" s="14" t="str">
        <f>[34]Setembro!$D$29</f>
        <v>**</v>
      </c>
      <c r="AA21" s="14" t="str">
        <f>[34]Setembro!$D$30</f>
        <v>**</v>
      </c>
      <c r="AB21" s="14" t="str">
        <f>[34]Setembro!$D$31</f>
        <v>**</v>
      </c>
      <c r="AC21" s="14" t="str">
        <f>[34]Setembro!$D$32</f>
        <v>**</v>
      </c>
      <c r="AD21" s="14" t="str">
        <f>[34]Setembro!$D$33</f>
        <v>**</v>
      </c>
      <c r="AE21" s="14" t="str">
        <f>[34]Setembro!$D$34</f>
        <v>**</v>
      </c>
      <c r="AF21" s="16" t="s">
        <v>32</v>
      </c>
      <c r="AG21" s="25" t="s">
        <v>32</v>
      </c>
    </row>
    <row r="22" spans="1:33" ht="17.100000000000001" customHeight="1" x14ac:dyDescent="0.2">
      <c r="A22" s="9" t="s">
        <v>14</v>
      </c>
      <c r="B22" s="14">
        <f>[35]Setembro!$D$5</f>
        <v>14.6</v>
      </c>
      <c r="C22" s="14">
        <f>[35]Setembro!$D$6</f>
        <v>12</v>
      </c>
      <c r="D22" s="14">
        <f>[35]Setembro!$D$7</f>
        <v>11.4</v>
      </c>
      <c r="E22" s="14">
        <f>[35]Setembro!$D$8</f>
        <v>19.100000000000001</v>
      </c>
      <c r="F22" s="14">
        <f>[35]Setembro!$D$9</f>
        <v>18.7</v>
      </c>
      <c r="G22" s="14">
        <f>[36]Setembro!$D$10</f>
        <v>16.5</v>
      </c>
      <c r="H22" s="14">
        <f>[36]Setembro!$D$11</f>
        <v>17.2</v>
      </c>
      <c r="I22" s="14">
        <f>[36]Setembro!$D$12</f>
        <v>16.399999999999999</v>
      </c>
      <c r="J22" s="14">
        <f>[36]Setembro!$D$13</f>
        <v>20</v>
      </c>
      <c r="K22" s="14">
        <f>[36]Setembro!$D$14</f>
        <v>18.8</v>
      </c>
      <c r="L22" s="14">
        <f>[36]Setembro!$D$15</f>
        <v>20.3</v>
      </c>
      <c r="M22" s="14">
        <f>[36]Setembro!$D$16</f>
        <v>18</v>
      </c>
      <c r="N22" s="14">
        <f>[36]Setembro!$D$17</f>
        <v>16.2</v>
      </c>
      <c r="O22" s="14">
        <f>[36]Setembro!$D$18</f>
        <v>18.3</v>
      </c>
      <c r="P22" s="14">
        <f>[36]Setembro!$D$19</f>
        <v>19.899999999999999</v>
      </c>
      <c r="Q22" s="14">
        <f>[36]Setembro!$D$20</f>
        <v>20.100000000000001</v>
      </c>
      <c r="R22" s="14">
        <f>[36]Setembro!$D$21</f>
        <v>19.3</v>
      </c>
      <c r="S22" s="14">
        <f>[36]Setembro!$D$22</f>
        <v>18.3</v>
      </c>
      <c r="T22" s="14">
        <f>[36]Setembro!$D$23</f>
        <v>17.899999999999999</v>
      </c>
      <c r="U22" s="14">
        <f>[36]Setembro!$D$24</f>
        <v>19.100000000000001</v>
      </c>
      <c r="V22" s="14">
        <f>[36]Setembro!$D$25</f>
        <v>17.399999999999999</v>
      </c>
      <c r="W22" s="14">
        <f>[36]Setembro!$D$26</f>
        <v>18.899999999999999</v>
      </c>
      <c r="X22" s="14">
        <f>[36]Setembro!$D$27</f>
        <v>19.8</v>
      </c>
      <c r="Y22" s="14">
        <f>[36]Setembro!$D$28</f>
        <v>19.5</v>
      </c>
      <c r="Z22" s="14">
        <f>[36]Setembro!$D$29</f>
        <v>17.2</v>
      </c>
      <c r="AA22" s="14">
        <f>[36]Setembro!$D$30</f>
        <v>17.2</v>
      </c>
      <c r="AB22" s="14">
        <f>[36]Setembro!$D$31</f>
        <v>19.7</v>
      </c>
      <c r="AC22" s="14">
        <f>[36]Setembro!$D$32</f>
        <v>21.7</v>
      </c>
      <c r="AD22" s="14">
        <f>[36]Setembro!$D$33</f>
        <v>20.6</v>
      </c>
      <c r="AE22" s="14">
        <f>[36]Setembro!$D$34</f>
        <v>20.5</v>
      </c>
      <c r="AF22" s="16">
        <f t="shared" si="1"/>
        <v>11.4</v>
      </c>
      <c r="AG22" s="25">
        <f t="shared" si="2"/>
        <v>18.153333333333332</v>
      </c>
    </row>
    <row r="23" spans="1:33" ht="17.100000000000001" customHeight="1" x14ac:dyDescent="0.2">
      <c r="A23" s="9" t="s">
        <v>15</v>
      </c>
      <c r="B23" s="14">
        <f>[37]Setembro!$D$5</f>
        <v>9.6999999999999993</v>
      </c>
      <c r="C23" s="14">
        <f>[37]Setembro!$D$6</f>
        <v>10.6</v>
      </c>
      <c r="D23" s="14">
        <f>[37]Setembro!$D$7</f>
        <v>9.5</v>
      </c>
      <c r="E23" s="14">
        <f>[37]Setembro!$D$8</f>
        <v>14.4</v>
      </c>
      <c r="F23" s="14">
        <f>[37]Setembro!$D$9</f>
        <v>20</v>
      </c>
      <c r="G23" s="14">
        <f>[38]Setembro!$D$10</f>
        <v>20</v>
      </c>
      <c r="H23" s="14">
        <f>[38]Setembro!$D$11</f>
        <v>14.5</v>
      </c>
      <c r="I23" s="14">
        <f>[38]Setembro!$D$12</f>
        <v>15.7</v>
      </c>
      <c r="J23" s="14">
        <f>[38]Setembro!$D$13</f>
        <v>15.4</v>
      </c>
      <c r="K23" s="14">
        <f>[38]Setembro!$D$14</f>
        <v>12.6</v>
      </c>
      <c r="L23" s="14">
        <f>[38]Setembro!$D$15</f>
        <v>9.1999999999999993</v>
      </c>
      <c r="M23" s="14">
        <f>[38]Setembro!$D$16</f>
        <v>15.1</v>
      </c>
      <c r="N23" s="14">
        <f>[38]Setembro!$D$17</f>
        <v>11.5</v>
      </c>
      <c r="O23" s="14">
        <f>[38]Setembro!$D$18</f>
        <v>14.3</v>
      </c>
      <c r="P23" s="14">
        <f>[38]Setembro!$D$19</f>
        <v>15.3</v>
      </c>
      <c r="Q23" s="14">
        <f>[38]Setembro!$D$20</f>
        <v>13.2</v>
      </c>
      <c r="R23" s="14">
        <f>[38]Setembro!$D$21</f>
        <v>16</v>
      </c>
      <c r="S23" s="14">
        <f>[38]Setembro!$D$22</f>
        <v>17.7</v>
      </c>
      <c r="T23" s="14">
        <f>[38]Setembro!$D$23</f>
        <v>17.2</v>
      </c>
      <c r="U23" s="14">
        <f>[38]Setembro!$D$24</f>
        <v>18</v>
      </c>
      <c r="V23" s="14">
        <f>[38]Setembro!$D$25</f>
        <v>16.3</v>
      </c>
      <c r="W23" s="14">
        <f>[38]Setembro!$D$26</f>
        <v>12.8</v>
      </c>
      <c r="X23" s="14">
        <f>[38]Setembro!$D$27</f>
        <v>13.7</v>
      </c>
      <c r="Y23" s="14">
        <f>[38]Setembro!$D$28</f>
        <v>17.3</v>
      </c>
      <c r="Z23" s="14">
        <f>[38]Setembro!$D$29</f>
        <v>13.2</v>
      </c>
      <c r="AA23" s="14">
        <f>[38]Setembro!$D$30</f>
        <v>13</v>
      </c>
      <c r="AB23" s="14">
        <f>[38]Setembro!$D$31</f>
        <v>11.7</v>
      </c>
      <c r="AC23" s="14">
        <f>[38]Setembro!$D$32</f>
        <v>14.5</v>
      </c>
      <c r="AD23" s="14">
        <f>[38]Setembro!$D$33</f>
        <v>15.7</v>
      </c>
      <c r="AE23" s="14">
        <f>[38]Setembro!$D$34</f>
        <v>18.600000000000001</v>
      </c>
      <c r="AF23" s="16">
        <f t="shared" si="1"/>
        <v>9.1999999999999993</v>
      </c>
      <c r="AG23" s="25">
        <f t="shared" si="2"/>
        <v>14.556666666666667</v>
      </c>
    </row>
    <row r="24" spans="1:33" ht="17.100000000000001" customHeight="1" x14ac:dyDescent="0.2">
      <c r="A24" s="9" t="s">
        <v>16</v>
      </c>
      <c r="B24" s="14">
        <f>[39]Setembro!$D$5</f>
        <v>9.5</v>
      </c>
      <c r="C24" s="14">
        <f>[39]Setembro!$D$6</f>
        <v>13.5</v>
      </c>
      <c r="D24" s="14">
        <f>[39]Setembro!$D$7</f>
        <v>14.7</v>
      </c>
      <c r="E24" s="14">
        <f>[39]Setembro!$D$8</f>
        <v>25</v>
      </c>
      <c r="F24" s="14">
        <f>[39]Setembro!$D$9</f>
        <v>25.8</v>
      </c>
      <c r="G24" s="14">
        <f>[40]Setembro!$D$10</f>
        <v>17.600000000000001</v>
      </c>
      <c r="H24" s="14">
        <f>[40]Setembro!$D$11</f>
        <v>16.7</v>
      </c>
      <c r="I24" s="14">
        <f>[40]Setembro!$D$12</f>
        <v>18.2</v>
      </c>
      <c r="J24" s="14">
        <f>[40]Setembro!$D$13</f>
        <v>16.600000000000001</v>
      </c>
      <c r="K24" s="14">
        <f>[40]Setembro!$D$14</f>
        <v>11.2</v>
      </c>
      <c r="L24" s="14">
        <f>[40]Setembro!$D$15</f>
        <v>16.3</v>
      </c>
      <c r="M24" s="14">
        <f>[40]Setembro!$D$16</f>
        <v>11.7</v>
      </c>
      <c r="N24" s="14">
        <f>[40]Setembro!$D$17</f>
        <v>12.1</v>
      </c>
      <c r="O24" s="14">
        <f>[40]Setembro!$D$18</f>
        <v>17.3</v>
      </c>
      <c r="P24" s="14">
        <f>[40]Setembro!$D$19</f>
        <v>18.600000000000001</v>
      </c>
      <c r="Q24" s="14">
        <f>[40]Setembro!$D$20</f>
        <v>21.4</v>
      </c>
      <c r="R24" s="14">
        <f>[40]Setembro!$D$21</f>
        <v>20.8</v>
      </c>
      <c r="S24" s="14">
        <f>[40]Setembro!$D$22</f>
        <v>19.600000000000001</v>
      </c>
      <c r="T24" s="14">
        <f>[40]Setembro!$D$23</f>
        <v>19.899999999999999</v>
      </c>
      <c r="U24" s="14">
        <f>[40]Setembro!$D$24</f>
        <v>18.100000000000001</v>
      </c>
      <c r="V24" s="14">
        <f>[40]Setembro!$D$25</f>
        <v>15.6</v>
      </c>
      <c r="W24" s="14">
        <f>[40]Setembro!$D$26</f>
        <v>16.7</v>
      </c>
      <c r="X24" s="14">
        <f>[40]Setembro!$D$27</f>
        <v>19.600000000000001</v>
      </c>
      <c r="Y24" s="14">
        <f>[40]Setembro!$D$28</f>
        <v>17.2</v>
      </c>
      <c r="Z24" s="14">
        <f>[40]Setembro!$D$29</f>
        <v>14.4</v>
      </c>
      <c r="AA24" s="14">
        <f>[40]Setembro!$D$30</f>
        <v>16.3</v>
      </c>
      <c r="AB24" s="14">
        <f>[40]Setembro!$D$31</f>
        <v>15.7</v>
      </c>
      <c r="AC24" s="14">
        <f>[40]Setembro!$D$32</f>
        <v>15.9</v>
      </c>
      <c r="AD24" s="14">
        <f>[40]Setembro!$D$33</f>
        <v>20.9</v>
      </c>
      <c r="AE24" s="14">
        <f>[40]Setembro!$D$34</f>
        <v>22.5</v>
      </c>
      <c r="AF24" s="16">
        <f t="shared" si="1"/>
        <v>9.5</v>
      </c>
      <c r="AG24" s="25">
        <f t="shared" si="2"/>
        <v>17.313333333333333</v>
      </c>
    </row>
    <row r="25" spans="1:33" ht="17.100000000000001" customHeight="1" x14ac:dyDescent="0.2">
      <c r="A25" s="9" t="s">
        <v>17</v>
      </c>
      <c r="B25" s="14">
        <f>[41]Setembro!$D$5</f>
        <v>8.3000000000000007</v>
      </c>
      <c r="C25" s="14">
        <f>[41]Setembro!$D$6</f>
        <v>8.5</v>
      </c>
      <c r="D25" s="14">
        <f>[41]Setembro!$D$7</f>
        <v>10</v>
      </c>
      <c r="E25" s="14">
        <f>[41]Setembro!$D$8</f>
        <v>15.6</v>
      </c>
      <c r="F25" s="14">
        <f>[41]Setembro!$D$9</f>
        <v>19.2</v>
      </c>
      <c r="G25" s="14">
        <f>[42]Setembro!$D$10</f>
        <v>19.8</v>
      </c>
      <c r="H25" s="14">
        <f>[42]Setembro!$D$11</f>
        <v>16.399999999999999</v>
      </c>
      <c r="I25" s="14">
        <f>[42]Setembro!$D$12</f>
        <v>17.3</v>
      </c>
      <c r="J25" s="14">
        <f>[42]Setembro!$D$13</f>
        <v>14.7</v>
      </c>
      <c r="K25" s="14">
        <f>[42]Setembro!$D$14</f>
        <v>10.5</v>
      </c>
      <c r="L25" s="14">
        <f>[42]Setembro!$D$15</f>
        <v>15.6</v>
      </c>
      <c r="M25" s="14">
        <f>[42]Setembro!$D$16</f>
        <v>8.6</v>
      </c>
      <c r="N25" s="14">
        <f>[42]Setembro!$D$17</f>
        <v>10.4</v>
      </c>
      <c r="O25" s="14">
        <f>[42]Setembro!$D$18</f>
        <v>9.9</v>
      </c>
      <c r="P25" s="14">
        <f>[42]Setembro!$D$19</f>
        <v>15.3</v>
      </c>
      <c r="Q25" s="14">
        <f>[42]Setembro!$D$20</f>
        <v>17.5</v>
      </c>
      <c r="R25" s="14">
        <f>[42]Setembro!$D$21</f>
        <v>19.399999999999999</v>
      </c>
      <c r="S25" s="14">
        <f>[42]Setembro!$D$22</f>
        <v>18.8</v>
      </c>
      <c r="T25" s="14">
        <f>[42]Setembro!$D$23</f>
        <v>16.399999999999999</v>
      </c>
      <c r="U25" s="14">
        <f>[42]Setembro!$D$24</f>
        <v>19.8</v>
      </c>
      <c r="V25" s="14">
        <f>[42]Setembro!$D$25</f>
        <v>16.3</v>
      </c>
      <c r="W25" s="14">
        <f>[42]Setembro!$D$26</f>
        <v>12.7</v>
      </c>
      <c r="X25" s="14">
        <f>[42]Setembro!$D$27</f>
        <v>19.2</v>
      </c>
      <c r="Y25" s="14">
        <f>[42]Setembro!$D$28</f>
        <v>17.600000000000001</v>
      </c>
      <c r="Z25" s="14">
        <f>[42]Setembro!$D$29</f>
        <v>13.1</v>
      </c>
      <c r="AA25" s="14">
        <f>[42]Setembro!$D$30</f>
        <v>13</v>
      </c>
      <c r="AB25" s="14">
        <f>[42]Setembro!$D$31</f>
        <v>11.1</v>
      </c>
      <c r="AC25" s="14">
        <f>[42]Setembro!$D$32</f>
        <v>13</v>
      </c>
      <c r="AD25" s="14">
        <f>[42]Setembro!$D$33</f>
        <v>16.8</v>
      </c>
      <c r="AE25" s="14">
        <f>[42]Setembro!$D$34</f>
        <v>18.2</v>
      </c>
      <c r="AF25" s="16">
        <f t="shared" si="1"/>
        <v>8.3000000000000007</v>
      </c>
      <c r="AG25" s="25">
        <f t="shared" si="2"/>
        <v>14.766666666666669</v>
      </c>
    </row>
    <row r="26" spans="1:33" ht="17.100000000000001" customHeight="1" x14ac:dyDescent="0.2">
      <c r="A26" s="9" t="s">
        <v>18</v>
      </c>
      <c r="B26" s="14">
        <f>[43]Setembro!$D$5</f>
        <v>13.2</v>
      </c>
      <c r="C26" s="14">
        <f>[43]Setembro!$D$6</f>
        <v>14.5</v>
      </c>
      <c r="D26" s="14">
        <f>[43]Setembro!$D$7</f>
        <v>15.6</v>
      </c>
      <c r="E26" s="14">
        <f>[43]Setembro!$D$8</f>
        <v>20.100000000000001</v>
      </c>
      <c r="F26" s="14">
        <f>[43]Setembro!$D$9</f>
        <v>19</v>
      </c>
      <c r="G26" s="14">
        <f>[44]Setembro!$D$10</f>
        <v>18.100000000000001</v>
      </c>
      <c r="H26" s="14">
        <f>[44]Setembro!$D$11</f>
        <v>17.5</v>
      </c>
      <c r="I26" s="14">
        <f>[44]Setembro!$D$12</f>
        <v>14.4</v>
      </c>
      <c r="J26" s="14">
        <f>[44]Setembro!$D$13</f>
        <v>14.9</v>
      </c>
      <c r="K26" s="14">
        <f>[44]Setembro!$D$14</f>
        <v>15.1</v>
      </c>
      <c r="L26" s="14">
        <f>[44]Setembro!$D$15</f>
        <v>18</v>
      </c>
      <c r="M26" s="14">
        <f>[44]Setembro!$D$16</f>
        <v>16</v>
      </c>
      <c r="N26" s="14">
        <f>[44]Setembro!$D$17</f>
        <v>17.8</v>
      </c>
      <c r="O26" s="14">
        <f>[44]Setembro!$D$18</f>
        <v>18.2</v>
      </c>
      <c r="P26" s="14">
        <f>[44]Setembro!$D$19</f>
        <v>18.899999999999999</v>
      </c>
      <c r="Q26" s="14">
        <f>[44]Setembro!$D$20</f>
        <v>17.899999999999999</v>
      </c>
      <c r="R26" s="14">
        <f>[44]Setembro!$D$21</f>
        <v>19.2</v>
      </c>
      <c r="S26" s="14">
        <f>[44]Setembro!$D$22</f>
        <v>21</v>
      </c>
      <c r="T26" s="14">
        <f>[44]Setembro!$D$23</f>
        <v>19.399999999999999</v>
      </c>
      <c r="U26" s="14">
        <f>[44]Setembro!$D$24</f>
        <v>19.3</v>
      </c>
      <c r="V26" s="14">
        <f>[44]Setembro!$D$25</f>
        <v>17.8</v>
      </c>
      <c r="W26" s="14">
        <f>[44]Setembro!$D$26</f>
        <v>19.7</v>
      </c>
      <c r="X26" s="14">
        <f>[44]Setembro!$D$27</f>
        <v>20.2</v>
      </c>
      <c r="Y26" s="14">
        <f>[44]Setembro!$D$28</f>
        <v>17.899999999999999</v>
      </c>
      <c r="Z26" s="14">
        <f>[44]Setembro!$D$29</f>
        <v>15.8</v>
      </c>
      <c r="AA26" s="14">
        <f>[44]Setembro!$D$30</f>
        <v>17.600000000000001</v>
      </c>
      <c r="AB26" s="14">
        <f>[44]Setembro!$D$31</f>
        <v>19.100000000000001</v>
      </c>
      <c r="AC26" s="14">
        <f>[44]Setembro!$D$32</f>
        <v>21</v>
      </c>
      <c r="AD26" s="14">
        <f>[44]Setembro!$D$33</f>
        <v>18.5</v>
      </c>
      <c r="AE26" s="14">
        <f>[44]Setembro!$D$34</f>
        <v>19</v>
      </c>
      <c r="AF26" s="16">
        <f t="shared" si="1"/>
        <v>13.2</v>
      </c>
      <c r="AG26" s="25">
        <f t="shared" si="2"/>
        <v>17.823333333333334</v>
      </c>
    </row>
    <row r="27" spans="1:33" ht="17.100000000000001" customHeight="1" x14ac:dyDescent="0.2">
      <c r="A27" s="9" t="s">
        <v>19</v>
      </c>
      <c r="B27" s="14">
        <f>[45]Setembro!$D$5</f>
        <v>8.1</v>
      </c>
      <c r="C27" s="14">
        <f>[45]Setembro!$D$6</f>
        <v>9.3000000000000007</v>
      </c>
      <c r="D27" s="14">
        <f>[45]Setembro!$D$7</f>
        <v>11</v>
      </c>
      <c r="E27" s="14">
        <f>[45]Setembro!$D$8</f>
        <v>15.9</v>
      </c>
      <c r="F27" s="14">
        <f>[45]Setembro!$D$9</f>
        <v>20.9</v>
      </c>
      <c r="G27" s="14">
        <f>[46]Setembro!$D$10</f>
        <v>15.1</v>
      </c>
      <c r="H27" s="14">
        <f>[46]Setembro!$D$11</f>
        <v>16.899999999999999</v>
      </c>
      <c r="I27" s="14">
        <f>[46]Setembro!$D$12</f>
        <v>16.899999999999999</v>
      </c>
      <c r="J27" s="14">
        <f>[46]Setembro!$D$13</f>
        <v>14.9</v>
      </c>
      <c r="K27" s="14">
        <f>[46]Setembro!$D$14</f>
        <v>10.3</v>
      </c>
      <c r="L27" s="14">
        <f>[46]Setembro!$D$15</f>
        <v>13.2</v>
      </c>
      <c r="M27" s="14">
        <f>[46]Setembro!$D$16</f>
        <v>11.8</v>
      </c>
      <c r="N27" s="14">
        <f>[46]Setembro!$D$17</f>
        <v>16.2</v>
      </c>
      <c r="O27" s="14">
        <f>[46]Setembro!$D$18</f>
        <v>16</v>
      </c>
      <c r="P27" s="14">
        <f>[46]Setembro!$D$19</f>
        <v>14.2</v>
      </c>
      <c r="Q27" s="14">
        <f>[46]Setembro!$D$20</f>
        <v>17.399999999999999</v>
      </c>
      <c r="R27" s="14">
        <f>[46]Setembro!$D$21</f>
        <v>19</v>
      </c>
      <c r="S27" s="14">
        <f>[46]Setembro!$D$22</f>
        <v>17.899999999999999</v>
      </c>
      <c r="T27" s="14">
        <f>[46]Setembro!$D$23</f>
        <v>18</v>
      </c>
      <c r="U27" s="14">
        <f>[46]Setembro!$D$24</f>
        <v>16.8</v>
      </c>
      <c r="V27" s="14">
        <f>[46]Setembro!$D$25</f>
        <v>12.1</v>
      </c>
      <c r="W27" s="14">
        <f>[46]Setembro!$D$26</f>
        <v>15.8</v>
      </c>
      <c r="X27" s="14">
        <f>[46]Setembro!$D$27</f>
        <v>17.5</v>
      </c>
      <c r="Y27" s="14">
        <f>[46]Setembro!$D$28</f>
        <v>13.7</v>
      </c>
      <c r="Z27" s="14">
        <f>[46]Setembro!$D$29</f>
        <v>14.3</v>
      </c>
      <c r="AA27" s="14">
        <f>[46]Setembro!$D$30</f>
        <v>13</v>
      </c>
      <c r="AB27" s="14">
        <f>[46]Setembro!$D$31</f>
        <v>15.2</v>
      </c>
      <c r="AC27" s="14">
        <f>[46]Setembro!$D$32</f>
        <v>17.2</v>
      </c>
      <c r="AD27" s="14">
        <f>[46]Setembro!$D$33</f>
        <v>20.2</v>
      </c>
      <c r="AE27" s="14">
        <f>[46]Setembro!$D$34</f>
        <v>22</v>
      </c>
      <c r="AF27" s="16">
        <f t="shared" si="1"/>
        <v>8.1</v>
      </c>
      <c r="AG27" s="25">
        <f t="shared" si="2"/>
        <v>15.360000000000001</v>
      </c>
    </row>
    <row r="28" spans="1:33" ht="17.100000000000001" customHeight="1" x14ac:dyDescent="0.2">
      <c r="A28" s="9" t="s">
        <v>31</v>
      </c>
      <c r="B28" s="14">
        <f>[47]Setembro!$D$5</f>
        <v>7.6</v>
      </c>
      <c r="C28" s="14">
        <f>[47]Setembro!$D$6</f>
        <v>12.7</v>
      </c>
      <c r="D28" s="14">
        <f>[47]Setembro!$D$7</f>
        <v>15.7</v>
      </c>
      <c r="E28" s="14">
        <f>[47]Setembro!$D$8</f>
        <v>22.1</v>
      </c>
      <c r="F28" s="14">
        <f>[47]Setembro!$D$9</f>
        <v>21.3</v>
      </c>
      <c r="G28" s="14">
        <f>[48]Setembro!$D$10</f>
        <v>19.3</v>
      </c>
      <c r="H28" s="14">
        <f>[48]Setembro!$D$11</f>
        <v>16.7</v>
      </c>
      <c r="I28" s="14">
        <f>[48]Setembro!$D$12</f>
        <v>19.8</v>
      </c>
      <c r="J28" s="14">
        <f>[48]Setembro!$D$13</f>
        <v>14.7</v>
      </c>
      <c r="K28" s="14">
        <f>[48]Setembro!$D$14</f>
        <v>10.9</v>
      </c>
      <c r="L28" s="14">
        <f>[48]Setembro!$D$15</f>
        <v>16.3</v>
      </c>
      <c r="M28" s="14">
        <f>[48]Setembro!$D$16</f>
        <v>10.9</v>
      </c>
      <c r="N28" s="14">
        <f>[48]Setembro!$D$17</f>
        <v>13.9</v>
      </c>
      <c r="O28" s="14">
        <f>[48]Setembro!$D$18</f>
        <v>13.5</v>
      </c>
      <c r="P28" s="14">
        <f>[48]Setembro!$D$19</f>
        <v>16</v>
      </c>
      <c r="Q28" s="14">
        <f>[48]Setembro!$D$20</f>
        <v>20.3</v>
      </c>
      <c r="R28" s="14">
        <f>[48]Setembro!$D$21</f>
        <v>22</v>
      </c>
      <c r="S28" s="14">
        <f>[48]Setembro!$D$22</f>
        <v>19</v>
      </c>
      <c r="T28" s="14">
        <f>[48]Setembro!$D$23</f>
        <v>16.2</v>
      </c>
      <c r="U28" s="14">
        <f>[48]Setembro!$D$24</f>
        <v>19.3</v>
      </c>
      <c r="V28" s="14">
        <f>[48]Setembro!$D$25</f>
        <v>16.899999999999999</v>
      </c>
      <c r="W28" s="14">
        <f>[48]Setembro!$D$26</f>
        <v>16.7</v>
      </c>
      <c r="X28" s="14">
        <f>[48]Setembro!$D$27</f>
        <v>19.2</v>
      </c>
      <c r="Y28" s="14">
        <f>[48]Setembro!$D$28</f>
        <v>17.7</v>
      </c>
      <c r="Z28" s="14">
        <f>[48]Setembro!$D$29</f>
        <v>12.1</v>
      </c>
      <c r="AA28" s="14">
        <f>[48]Setembro!$D$30</f>
        <v>13.7</v>
      </c>
      <c r="AB28" s="14">
        <f>[48]Setembro!$D$31</f>
        <v>13.3</v>
      </c>
      <c r="AC28" s="14">
        <f>[48]Setembro!$D$32</f>
        <v>17.2</v>
      </c>
      <c r="AD28" s="14">
        <f>[48]Setembro!$D$33</f>
        <v>18.7</v>
      </c>
      <c r="AE28" s="14">
        <f>[48]Setembro!$D$34</f>
        <v>21</v>
      </c>
      <c r="AF28" s="16">
        <f t="shared" si="1"/>
        <v>7.6</v>
      </c>
      <c r="AG28" s="25">
        <f t="shared" si="2"/>
        <v>16.489999999999998</v>
      </c>
    </row>
    <row r="29" spans="1:33" ht="17.100000000000001" customHeight="1" x14ac:dyDescent="0.2">
      <c r="A29" s="9" t="s">
        <v>20</v>
      </c>
      <c r="B29" s="14">
        <f>[49]Setembro!$D$5</f>
        <v>14.2</v>
      </c>
      <c r="C29" s="14">
        <f>[49]Setembro!$D$6</f>
        <v>11.7</v>
      </c>
      <c r="D29" s="14">
        <f>[49]Setembro!$D$7</f>
        <v>10.7</v>
      </c>
      <c r="E29" s="14">
        <f>[49]Setembro!$D$8</f>
        <v>18.5</v>
      </c>
      <c r="F29" s="14">
        <f>[49]Setembro!$D$9</f>
        <v>17.8</v>
      </c>
      <c r="G29" s="14">
        <f>[50]Setembro!$D$10</f>
        <v>18.899999999999999</v>
      </c>
      <c r="H29" s="14">
        <f>[50]Setembro!$D$11</f>
        <v>17.8</v>
      </c>
      <c r="I29" s="14">
        <f>[50]Setembro!$D$12</f>
        <v>18.100000000000001</v>
      </c>
      <c r="J29" s="14">
        <f>[50]Setembro!$D$13</f>
        <v>19.399999999999999</v>
      </c>
      <c r="K29" s="14">
        <f>[50]Setembro!$D$14</f>
        <v>16.8</v>
      </c>
      <c r="L29" s="14">
        <f>[50]Setembro!$D$15</f>
        <v>20.2</v>
      </c>
      <c r="M29" s="14">
        <f>[50]Setembro!$D$16</f>
        <v>17.5</v>
      </c>
      <c r="N29" s="14">
        <f>[50]Setembro!$D$17</f>
        <v>16.100000000000001</v>
      </c>
      <c r="O29" s="14">
        <f>[50]Setembro!$D$18</f>
        <v>17.100000000000001</v>
      </c>
      <c r="P29" s="14">
        <f>[50]Setembro!$D$19</f>
        <v>16.7</v>
      </c>
      <c r="Q29" s="14">
        <f>[50]Setembro!$D$20</f>
        <v>22.1</v>
      </c>
      <c r="R29" s="14">
        <f>[50]Setembro!$D$21</f>
        <v>20.7</v>
      </c>
      <c r="S29" s="14">
        <f>[50]Setembro!$D$22</f>
        <v>20.3</v>
      </c>
      <c r="T29" s="14">
        <f>[50]Setembro!$D$23</f>
        <v>19.3</v>
      </c>
      <c r="U29" s="14">
        <f>[50]Setembro!$D$24</f>
        <v>20.399999999999999</v>
      </c>
      <c r="V29" s="14">
        <f>[50]Setembro!$D$25</f>
        <v>19.899999999999999</v>
      </c>
      <c r="W29" s="14">
        <f>[50]Setembro!$D$26</f>
        <v>18.8</v>
      </c>
      <c r="X29" s="14">
        <f>[50]Setembro!$D$27</f>
        <v>21.7</v>
      </c>
      <c r="Y29" s="14">
        <f>[50]Setembro!$D$28</f>
        <v>19.100000000000001</v>
      </c>
      <c r="Z29" s="14">
        <f>[50]Setembro!$D$29</f>
        <v>15.2</v>
      </c>
      <c r="AA29" s="14">
        <f>[50]Setembro!$D$30</f>
        <v>15.4</v>
      </c>
      <c r="AB29" s="14">
        <f>[50]Setembro!$D$31</f>
        <v>20</v>
      </c>
      <c r="AC29" s="14">
        <f>[50]Setembro!$D$32</f>
        <v>20.2</v>
      </c>
      <c r="AD29" s="14">
        <f>[50]Setembro!$D$33</f>
        <v>22.7</v>
      </c>
      <c r="AE29" s="14">
        <f>[50]Setembro!$D$34</f>
        <v>22.7</v>
      </c>
      <c r="AF29" s="16">
        <f t="shared" si="1"/>
        <v>10.7</v>
      </c>
      <c r="AG29" s="25">
        <f t="shared" si="2"/>
        <v>18.333333333333332</v>
      </c>
    </row>
    <row r="30" spans="1:33" s="5" customFormat="1" ht="17.100000000000001" customHeight="1" x14ac:dyDescent="0.2">
      <c r="A30" s="13" t="s">
        <v>36</v>
      </c>
      <c r="B30" s="21">
        <f>MIN(B5:B29)</f>
        <v>4.8</v>
      </c>
      <c r="C30" s="21">
        <f t="shared" ref="C30:AG30" si="7">MIN(C5:C29)</f>
        <v>6.8</v>
      </c>
      <c r="D30" s="21">
        <f t="shared" si="7"/>
        <v>7.4</v>
      </c>
      <c r="E30" s="21">
        <f t="shared" si="7"/>
        <v>11.7</v>
      </c>
      <c r="F30" s="21">
        <f t="shared" si="7"/>
        <v>13.9</v>
      </c>
      <c r="G30" s="21">
        <f t="shared" si="7"/>
        <v>14.5</v>
      </c>
      <c r="H30" s="21">
        <f t="shared" si="7"/>
        <v>14.5</v>
      </c>
      <c r="I30" s="21">
        <f t="shared" si="7"/>
        <v>14.4</v>
      </c>
      <c r="J30" s="21">
        <f t="shared" si="7"/>
        <v>13.7</v>
      </c>
      <c r="K30" s="21">
        <f t="shared" si="7"/>
        <v>9.3000000000000007</v>
      </c>
      <c r="L30" s="21">
        <f t="shared" si="7"/>
        <v>9.1999999999999993</v>
      </c>
      <c r="M30" s="21">
        <f t="shared" si="7"/>
        <v>6.5</v>
      </c>
      <c r="N30" s="21">
        <f t="shared" si="7"/>
        <v>8.1999999999999993</v>
      </c>
      <c r="O30" s="21">
        <f t="shared" si="7"/>
        <v>9.9</v>
      </c>
      <c r="P30" s="21">
        <f t="shared" si="7"/>
        <v>13</v>
      </c>
      <c r="Q30" s="21">
        <f t="shared" si="7"/>
        <v>13.2</v>
      </c>
      <c r="R30" s="21">
        <f t="shared" si="7"/>
        <v>15.8</v>
      </c>
      <c r="S30" s="21">
        <f t="shared" si="7"/>
        <v>17.7</v>
      </c>
      <c r="T30" s="21">
        <f t="shared" si="7"/>
        <v>16.2</v>
      </c>
      <c r="U30" s="21">
        <f t="shared" si="7"/>
        <v>16.8</v>
      </c>
      <c r="V30" s="21">
        <f t="shared" si="7"/>
        <v>11.7</v>
      </c>
      <c r="W30" s="21">
        <f t="shared" si="7"/>
        <v>9.1</v>
      </c>
      <c r="X30" s="21">
        <f t="shared" si="7"/>
        <v>13.7</v>
      </c>
      <c r="Y30" s="21">
        <f t="shared" si="7"/>
        <v>13.7</v>
      </c>
      <c r="Z30" s="21">
        <f t="shared" si="7"/>
        <v>10.1</v>
      </c>
      <c r="AA30" s="21">
        <f t="shared" si="7"/>
        <v>10.8</v>
      </c>
      <c r="AB30" s="21">
        <f t="shared" si="7"/>
        <v>10.5</v>
      </c>
      <c r="AC30" s="21">
        <f t="shared" si="7"/>
        <v>11.3</v>
      </c>
      <c r="AD30" s="21">
        <f t="shared" si="7"/>
        <v>15.2</v>
      </c>
      <c r="AE30" s="53">
        <f t="shared" si="7"/>
        <v>16.899999999999999</v>
      </c>
      <c r="AF30" s="21">
        <f t="shared" si="7"/>
        <v>4.8</v>
      </c>
      <c r="AG30" s="21">
        <f t="shared" si="7"/>
        <v>13.07</v>
      </c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B35" sqref="AB3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41</v>
      </c>
      <c r="AG3" s="12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2"/>
    </row>
    <row r="5" spans="1:33" s="5" customFormat="1" ht="20.100000000000001" customHeight="1" thickTop="1" x14ac:dyDescent="0.2">
      <c r="A5" s="8" t="s">
        <v>48</v>
      </c>
      <c r="B5" s="42">
        <f>[1]Setembro!$E$5</f>
        <v>44.625</v>
      </c>
      <c r="C5" s="42">
        <f>[1]Setembro!$E$6</f>
        <v>51.541666666666664</v>
      </c>
      <c r="D5" s="42">
        <f>[1]Setembro!$E$7</f>
        <v>50.666666666666664</v>
      </c>
      <c r="E5" s="42">
        <f>[1]Setembro!$E$8</f>
        <v>42.208333333333336</v>
      </c>
      <c r="F5" s="42">
        <f>[1]Setembro!$E$9</f>
        <v>35.125</v>
      </c>
      <c r="G5" s="42">
        <f>[2]Setembro!$E$10</f>
        <v>43.833333333333336</v>
      </c>
      <c r="H5" s="42">
        <f>[2]Setembro!$E$11</f>
        <v>45.583333333333336</v>
      </c>
      <c r="I5" s="42">
        <f>[2]Setembro!$E$12</f>
        <v>38.291666666666664</v>
      </c>
      <c r="J5" s="42">
        <f>[2]Setembro!$E$13</f>
        <v>70.208333333333329</v>
      </c>
      <c r="K5" s="42">
        <f>[2]Setembro!$E$14</f>
        <v>76.75</v>
      </c>
      <c r="L5" s="42">
        <f>[2]Setembro!$E$15</f>
        <v>66.75</v>
      </c>
      <c r="M5" s="42">
        <f>[2]Setembro!$E$16</f>
        <v>50.041666666666664</v>
      </c>
      <c r="N5" s="42">
        <f>[2]Setembro!$E$17</f>
        <v>49.875</v>
      </c>
      <c r="O5" s="42">
        <f>[2]Setembro!$E$18</f>
        <v>44.375</v>
      </c>
      <c r="P5" s="42">
        <f>[2]Setembro!$E$19</f>
        <v>53.75</v>
      </c>
      <c r="Q5" s="42">
        <f>[2]Setembro!$E$20</f>
        <v>45.666666666666664</v>
      </c>
      <c r="R5" s="42">
        <f>[2]Setembro!$E$21</f>
        <v>36.75</v>
      </c>
      <c r="S5" s="42">
        <f>[2]Setembro!$E$22</f>
        <v>35.875</v>
      </c>
      <c r="T5" s="42">
        <f>[2]Setembro!$E$23</f>
        <v>42.916666666666664</v>
      </c>
      <c r="U5" s="42">
        <f>[2]Setembro!$E$24</f>
        <v>35.875</v>
      </c>
      <c r="V5" s="42">
        <f>[2]Setembro!$E$25</f>
        <v>52.208333333333336</v>
      </c>
      <c r="W5" s="42">
        <f>[2]Setembro!$E$26</f>
        <v>50.333333333333336</v>
      </c>
      <c r="X5" s="42">
        <f>[2]Setembro!$E$27</f>
        <v>51.833333333333336</v>
      </c>
      <c r="Y5" s="42">
        <f>[2]Setembro!$E$28</f>
        <v>75</v>
      </c>
      <c r="Z5" s="42">
        <f>[2]Setembro!$E$29</f>
        <v>59.916666666666664</v>
      </c>
      <c r="AA5" s="42">
        <f>[2]Setembro!$E$30</f>
        <v>52.291666666666664</v>
      </c>
      <c r="AB5" s="42">
        <f>[2]Setembro!$E$31</f>
        <v>49.166666666666664</v>
      </c>
      <c r="AC5" s="42">
        <f>[2]Setembro!$E$32</f>
        <v>45.083333333333336</v>
      </c>
      <c r="AD5" s="42">
        <f>[2]Setembro!$E$33</f>
        <v>39.166666666666664</v>
      </c>
      <c r="AE5" s="42">
        <f>[2]Setembro!$E$34</f>
        <v>34.541666666666664</v>
      </c>
      <c r="AF5" s="43">
        <f t="shared" ref="AF5:AF29" si="1">AVERAGE(B5:AE5)</f>
        <v>49.008333333333333</v>
      </c>
      <c r="AG5" s="12"/>
    </row>
    <row r="6" spans="1:33" ht="17.100000000000001" customHeight="1" x14ac:dyDescent="0.2">
      <c r="A6" s="9" t="s">
        <v>0</v>
      </c>
      <c r="B6" s="3">
        <f>[3]Setembro!$E$5</f>
        <v>42.833333333333336</v>
      </c>
      <c r="C6" s="3">
        <f>[3]Setembro!$E$6</f>
        <v>47</v>
      </c>
      <c r="D6" s="3">
        <f>[3]Setembro!$E$7</f>
        <v>58.083333333333336</v>
      </c>
      <c r="E6" s="3">
        <f>[3]Setembro!$E$8</f>
        <v>53.125</v>
      </c>
      <c r="F6" s="3">
        <f>[3]Setembro!$E$9</f>
        <v>54.583333333333336</v>
      </c>
      <c r="G6" s="3">
        <f>[4]Setembro!$E$10</f>
        <v>82.375</v>
      </c>
      <c r="H6" s="3">
        <f>[4]Setembro!$E$11</f>
        <v>79.125</v>
      </c>
      <c r="I6" s="3">
        <f>[4]Setembro!$E$12</f>
        <v>93.5</v>
      </c>
      <c r="J6" s="3">
        <f>[4]Setembro!$E$13</f>
        <v>84.541666666666671</v>
      </c>
      <c r="K6" s="3">
        <f>[4]Setembro!$E$14</f>
        <v>78.791666666666671</v>
      </c>
      <c r="L6" s="3">
        <f>[4]Setembro!$E$15</f>
        <v>61.75</v>
      </c>
      <c r="M6" s="3">
        <f>[4]Setembro!$E$16</f>
        <v>54.791666666666664</v>
      </c>
      <c r="N6" s="3">
        <f>[4]Setembro!$E$17</f>
        <v>53.208333333333336</v>
      </c>
      <c r="O6" s="3">
        <f>[4]Setembro!$E$18</f>
        <v>55.916666666666664</v>
      </c>
      <c r="P6" s="3">
        <f>[4]Setembro!$E$19</f>
        <v>64.75</v>
      </c>
      <c r="Q6" s="3">
        <f>[4]Setembro!$E$20</f>
        <v>65.833333333333329</v>
      </c>
      <c r="R6" s="3">
        <f>[4]Setembro!$E$21</f>
        <v>53.666666666666664</v>
      </c>
      <c r="S6" s="3">
        <f>[4]Setembro!$E$22</f>
        <v>76.458333333333329</v>
      </c>
      <c r="T6" s="3">
        <f>[4]Setembro!$E$23</f>
        <v>64.208333333333329</v>
      </c>
      <c r="U6" s="3">
        <f>[4]Setembro!$E$24</f>
        <v>85.166666666666671</v>
      </c>
      <c r="V6" s="3">
        <f>[4]Setembro!$E$25</f>
        <v>63.416666666666664</v>
      </c>
      <c r="W6" s="3">
        <f>[4]Setembro!$E$26</f>
        <v>54.583333333333336</v>
      </c>
      <c r="X6" s="3">
        <f>[4]Setembro!$E$27</f>
        <v>83.208333333333329</v>
      </c>
      <c r="Y6" s="3">
        <f>[4]Setembro!$E$28</f>
        <v>73.25</v>
      </c>
      <c r="Z6" s="3">
        <f>[4]Setembro!$E$29</f>
        <v>68.708333333333329</v>
      </c>
      <c r="AA6" s="3">
        <f>[4]Setembro!$E$30</f>
        <v>65.625</v>
      </c>
      <c r="AB6" s="3">
        <f>[4]Setembro!$E$31</f>
        <v>58.083333333333336</v>
      </c>
      <c r="AC6" s="3">
        <f>[4]Setembro!$E$32</f>
        <v>57.25</v>
      </c>
      <c r="AD6" s="3">
        <f>[4]Setembro!$E$33</f>
        <v>53.833333333333336</v>
      </c>
      <c r="AE6" s="3">
        <f>[4]Setembro!$E$34</f>
        <v>51.458333333333336</v>
      </c>
      <c r="AF6" s="16">
        <f t="shared" si="1"/>
        <v>64.637499999999989</v>
      </c>
    </row>
    <row r="7" spans="1:33" ht="17.100000000000001" customHeight="1" x14ac:dyDescent="0.2">
      <c r="A7" s="9" t="s">
        <v>1</v>
      </c>
      <c r="B7" s="3">
        <f>[5]Setembro!$E$5</f>
        <v>35.041666666666664</v>
      </c>
      <c r="C7" s="3">
        <f>[5]Setembro!$E$6</f>
        <v>31.125</v>
      </c>
      <c r="D7" s="3">
        <f>[5]Setembro!$E$7</f>
        <v>23.5</v>
      </c>
      <c r="E7" s="3">
        <f>[5]Setembro!$E$8</f>
        <v>32.25</v>
      </c>
      <c r="F7" s="3">
        <f>[5]Setembro!$E$9</f>
        <v>54.208333333333336</v>
      </c>
      <c r="G7" s="3">
        <f>[6]Setembro!$E$10</f>
        <v>56.416666666666664</v>
      </c>
      <c r="H7" s="3">
        <f>[6]Setembro!$E$11</f>
        <v>56.416666666666664</v>
      </c>
      <c r="I7" s="3">
        <f>[6]Setembro!$E$12</f>
        <v>59.75</v>
      </c>
      <c r="J7" s="3">
        <f>[6]Setembro!$E$13</f>
        <v>89.666666666666671</v>
      </c>
      <c r="K7" s="3">
        <f>[6]Setembro!$E$14</f>
        <v>83.875</v>
      </c>
      <c r="L7" s="3">
        <f>[6]Setembro!$E$15</f>
        <v>66.166666666666671</v>
      </c>
      <c r="M7" s="3">
        <f>[6]Setembro!$E$16</f>
        <v>46.916666666666664</v>
      </c>
      <c r="N7" s="3">
        <f>[6]Setembro!$E$17</f>
        <v>49.958333333333336</v>
      </c>
      <c r="O7" s="3">
        <f>[6]Setembro!$E$18</f>
        <v>37</v>
      </c>
      <c r="P7" s="3">
        <f>[6]Setembro!$E$19</f>
        <v>47.166666666666664</v>
      </c>
      <c r="Q7" s="3">
        <f>[6]Setembro!$E$20</f>
        <v>47.416666666666664</v>
      </c>
      <c r="R7" s="3">
        <f>[6]Setembro!$E$21</f>
        <v>37.125</v>
      </c>
      <c r="S7" s="3">
        <f>[6]Setembro!$E$22</f>
        <v>63.458333333333336</v>
      </c>
      <c r="T7" s="3">
        <f>[6]Setembro!$E$23</f>
        <v>54.625</v>
      </c>
      <c r="U7" s="3">
        <f>[6]Setembro!$E$24</f>
        <v>64.791666666666671</v>
      </c>
      <c r="V7" s="3">
        <f>[6]Setembro!$E$25</f>
        <v>60.458333333333336</v>
      </c>
      <c r="W7" s="3">
        <f>[6]Setembro!$E$26</f>
        <v>54.291666666666664</v>
      </c>
      <c r="X7" s="3">
        <f>[6]Setembro!$E$27</f>
        <v>83.416666666666671</v>
      </c>
      <c r="Y7" s="3">
        <f>[6]Setembro!$E$28</f>
        <v>76.916666666666671</v>
      </c>
      <c r="Z7" s="3">
        <f>[6]Setembro!$E$29</f>
        <v>63</v>
      </c>
      <c r="AA7" s="3">
        <f>[6]Setembro!$E$30</f>
        <v>46.666666666666664</v>
      </c>
      <c r="AB7" s="3">
        <f>[6]Setembro!$E$31</f>
        <v>48.916666666666664</v>
      </c>
      <c r="AC7" s="3">
        <f>[6]Setembro!$E$32</f>
        <v>53.208333333333336</v>
      </c>
      <c r="AD7" s="3">
        <f>[6]Setembro!$E$33</f>
        <v>59.75</v>
      </c>
      <c r="AE7" s="3">
        <f>[6]Setembro!$E$34</f>
        <v>52.875</v>
      </c>
      <c r="AF7" s="16">
        <f t="shared" si="1"/>
        <v>54.545833333333341</v>
      </c>
    </row>
    <row r="8" spans="1:33" ht="17.100000000000001" customHeight="1" x14ac:dyDescent="0.2">
      <c r="A8" s="9" t="s">
        <v>51</v>
      </c>
      <c r="B8" s="3">
        <f>[7]Setembro!$E$5</f>
        <v>46.416666666666664</v>
      </c>
      <c r="C8" s="3">
        <f>[7]Setembro!$E$6</f>
        <v>44.5</v>
      </c>
      <c r="D8" s="3">
        <f>[7]Setembro!$E$7</f>
        <v>32.958333333333336</v>
      </c>
      <c r="E8" s="3">
        <f>[7]Setembro!$E$8</f>
        <v>36.208333333333336</v>
      </c>
      <c r="F8" s="3">
        <f>[7]Setembro!$E$9</f>
        <v>54.666666666666664</v>
      </c>
      <c r="G8" s="3">
        <f>[8]Setembro!$E$10</f>
        <v>73.083333333333329</v>
      </c>
      <c r="H8" s="3">
        <f>[8]Setembro!$E$11</f>
        <v>74.5</v>
      </c>
      <c r="I8" s="3">
        <f>[8]Setembro!$E$12</f>
        <v>85.125</v>
      </c>
      <c r="J8" s="3">
        <f>[8]Setembro!$E$13</f>
        <v>80.416666666666671</v>
      </c>
      <c r="K8" s="3">
        <f>[8]Setembro!$E$14</f>
        <v>80.666666666666671</v>
      </c>
      <c r="L8" s="3">
        <f>[8]Setembro!$E$15</f>
        <v>65.791666666666671</v>
      </c>
      <c r="M8" s="3">
        <f>[8]Setembro!$E$16</f>
        <v>62.875</v>
      </c>
      <c r="N8" s="3">
        <f>[8]Setembro!$E$17</f>
        <v>59.916666666666664</v>
      </c>
      <c r="O8" s="3">
        <f>[8]Setembro!$E$18</f>
        <v>62.125</v>
      </c>
      <c r="P8" s="3">
        <f>[8]Setembro!$E$19</f>
        <v>50.041666666666664</v>
      </c>
      <c r="Q8" s="3">
        <f>[8]Setembro!$E$20</f>
        <v>52.083333333333336</v>
      </c>
      <c r="R8" s="3">
        <f>[8]Setembro!$E$21</f>
        <v>50</v>
      </c>
      <c r="S8" s="3">
        <f>[8]Setembro!$E$22</f>
        <v>78.625</v>
      </c>
      <c r="T8" s="3">
        <f>[8]Setembro!$E$23</f>
        <v>72.583333333333329</v>
      </c>
      <c r="U8" s="3">
        <f>[8]Setembro!$E$24</f>
        <v>83.833333333333329</v>
      </c>
      <c r="V8" s="3">
        <f>[8]Setembro!$E$25</f>
        <v>60.791666666666664</v>
      </c>
      <c r="W8" s="3">
        <f>[8]Setembro!$E$26</f>
        <v>60.125</v>
      </c>
      <c r="X8" s="3">
        <f>[8]Setembro!$E$27</f>
        <v>82</v>
      </c>
      <c r="Y8" s="3">
        <f>[8]Setembro!$E$28</f>
        <v>71.125</v>
      </c>
      <c r="Z8" s="3">
        <f>[8]Setembro!$E$29</f>
        <v>69.541666666666671</v>
      </c>
      <c r="AA8" s="3">
        <f>[8]Setembro!$E$30</f>
        <v>62.958333333333336</v>
      </c>
      <c r="AB8" s="3">
        <f>[8]Setembro!$E$31</f>
        <v>67.541666666666671</v>
      </c>
      <c r="AC8" s="3">
        <f>[8]Setembro!$E$32</f>
        <v>64.416666666666671</v>
      </c>
      <c r="AD8" s="3">
        <f>[8]Setembro!$E$33</f>
        <v>57.125</v>
      </c>
      <c r="AE8" s="3">
        <f>[8]Setembro!$E$34</f>
        <v>64</v>
      </c>
      <c r="AF8" s="16">
        <f t="shared" si="1"/>
        <v>63.534722222222221</v>
      </c>
    </row>
    <row r="9" spans="1:33" ht="17.100000000000001" customHeight="1" x14ac:dyDescent="0.2">
      <c r="A9" s="9" t="s">
        <v>2</v>
      </c>
      <c r="B9" s="3">
        <f>[9]Setembro!$E$5</f>
        <v>38.291666666666664</v>
      </c>
      <c r="C9" s="3">
        <f>[9]Setembro!$E$6</f>
        <v>29.958333333333332</v>
      </c>
      <c r="D9" s="3">
        <f>[9]Setembro!$E$7</f>
        <v>27.416666666666668</v>
      </c>
      <c r="E9" s="3">
        <f>[9]Setembro!$E$8</f>
        <v>25.833333333333332</v>
      </c>
      <c r="F9" s="3">
        <f>[9]Setembro!$E$9</f>
        <v>33.958333333333336</v>
      </c>
      <c r="G9" s="3">
        <f>[10]Setembro!$E$10</f>
        <v>54.25</v>
      </c>
      <c r="H9" s="3">
        <f>[10]Setembro!$E$11</f>
        <v>53.833333333333336</v>
      </c>
      <c r="I9" s="3">
        <f>[10]Setembro!$E$12</f>
        <v>37.375</v>
      </c>
      <c r="J9" s="3">
        <f>[10]Setembro!$E$13</f>
        <v>89.208333333333329</v>
      </c>
      <c r="K9" s="3">
        <f>[10]Setembro!$E$14</f>
        <v>86.25</v>
      </c>
      <c r="L9" s="3">
        <f>[10]Setembro!$E$15</f>
        <v>69.458333333333329</v>
      </c>
      <c r="M9" s="3">
        <f>[10]Setembro!$E$16</f>
        <v>40.083333333333336</v>
      </c>
      <c r="N9" s="3">
        <f>[10]Setembro!$E$17</f>
        <v>40.791666666666664</v>
      </c>
      <c r="O9" s="3">
        <f>[10]Setembro!$E$18</f>
        <v>30.583333333333332</v>
      </c>
      <c r="P9" s="3">
        <f>[10]Setembro!$E$19</f>
        <v>42.958333333333336</v>
      </c>
      <c r="Q9" s="3">
        <f>[10]Setembro!$E$20</f>
        <v>46.125</v>
      </c>
      <c r="R9" s="3">
        <f>[10]Setembro!$E$21</f>
        <v>37.291666666666664</v>
      </c>
      <c r="S9" s="3">
        <f>[10]Setembro!$E$22</f>
        <v>48.291666666666664</v>
      </c>
      <c r="T9" s="3">
        <f>[10]Setembro!$E$23</f>
        <v>40.916666666666664</v>
      </c>
      <c r="U9" s="3">
        <f>[10]Setembro!$E$24</f>
        <v>53.375</v>
      </c>
      <c r="V9" s="3">
        <f>[10]Setembro!$E$25</f>
        <v>63.708333333333336</v>
      </c>
      <c r="W9" s="3">
        <f>[10]Setembro!$E$26</f>
        <v>44.916666666666664</v>
      </c>
      <c r="X9" s="3">
        <f>[10]Setembro!$E$27</f>
        <v>70.583333333333329</v>
      </c>
      <c r="Y9" s="3">
        <f>[10]Setembro!$E$28</f>
        <v>79.125</v>
      </c>
      <c r="Z9" s="3">
        <f>[10]Setembro!$E$29</f>
        <v>59.25</v>
      </c>
      <c r="AA9" s="3">
        <f>[10]Setembro!$E$30</f>
        <v>44.75</v>
      </c>
      <c r="AB9" s="3">
        <f>[10]Setembro!$E$31</f>
        <v>45.458333333333336</v>
      </c>
      <c r="AC9" s="3">
        <f>[10]Setembro!$E$32</f>
        <v>37.291666666666664</v>
      </c>
      <c r="AD9" s="3">
        <f>[10]Setembro!$E$33</f>
        <v>38.875</v>
      </c>
      <c r="AE9" s="3">
        <f>[10]Setembro!$E$34</f>
        <v>51.166666666666664</v>
      </c>
      <c r="AF9" s="16">
        <f t="shared" si="1"/>
        <v>48.712499999999999</v>
      </c>
    </row>
    <row r="10" spans="1:33" ht="17.100000000000001" customHeight="1" x14ac:dyDescent="0.2">
      <c r="A10" s="9" t="s">
        <v>3</v>
      </c>
      <c r="B10" s="3">
        <f>[11]Setembro!$E$5</f>
        <v>55.083333333333336</v>
      </c>
      <c r="C10" s="3">
        <f>[11]Setembro!$E$6</f>
        <v>38.041666666666664</v>
      </c>
      <c r="D10" s="3">
        <f>[11]Setembro!$E$7</f>
        <v>35.375</v>
      </c>
      <c r="E10" s="3">
        <f>[11]Setembro!$E$8</f>
        <v>32.25</v>
      </c>
      <c r="F10" s="3">
        <f>[11]Setembro!$E$9</f>
        <v>32.041666666666664</v>
      </c>
      <c r="G10" s="3">
        <f>[12]Setembro!$E$10</f>
        <v>28.625</v>
      </c>
      <c r="H10" s="3">
        <f>[12]Setembro!$E$11</f>
        <v>25.833333333333332</v>
      </c>
      <c r="I10" s="3">
        <f>[12]Setembro!$E$12</f>
        <v>25.375</v>
      </c>
      <c r="J10" s="3">
        <f>[12]Setembro!$E$13</f>
        <v>48.125</v>
      </c>
      <c r="K10" s="3">
        <f>[12]Setembro!$E$14</f>
        <v>56.208333333333336</v>
      </c>
      <c r="L10" s="3">
        <f>[12]Setembro!$E$15</f>
        <v>54.125</v>
      </c>
      <c r="M10" s="3">
        <f>[12]Setembro!$E$16</f>
        <v>50.5</v>
      </c>
      <c r="N10" s="3">
        <f>[12]Setembro!$E$17</f>
        <v>35.958333333333336</v>
      </c>
      <c r="O10" s="3">
        <f>[12]Setembro!$E$18</f>
        <v>35.291666666666664</v>
      </c>
      <c r="P10" s="3">
        <f>[12]Setembro!$E$19</f>
        <v>53.416666666666664</v>
      </c>
      <c r="Q10" s="3">
        <f>[12]Setembro!$E$20</f>
        <v>60.958333333333336</v>
      </c>
      <c r="R10" s="3">
        <f>[12]Setembro!$E$21</f>
        <v>47.833333333333336</v>
      </c>
      <c r="S10" s="3">
        <f>[12]Setembro!$E$22</f>
        <v>41.125</v>
      </c>
      <c r="T10" s="3">
        <f>[12]Setembro!$E$23</f>
        <v>39.791666666666664</v>
      </c>
      <c r="U10" s="3">
        <f>[12]Setembro!$E$24</f>
        <v>37.291666666666664</v>
      </c>
      <c r="V10" s="3">
        <f>[12]Setembro!$E$25</f>
        <v>36.875</v>
      </c>
      <c r="W10" s="3">
        <f>[12]Setembro!$E$26</f>
        <v>37</v>
      </c>
      <c r="X10" s="3">
        <f>[12]Setembro!$E$27</f>
        <v>44.583333333333336</v>
      </c>
      <c r="Y10" s="3">
        <f>[12]Setembro!$E$28</f>
        <v>65.590909090909093</v>
      </c>
      <c r="Z10" s="3">
        <f>[12]Setembro!$E$29</f>
        <v>49.666666666666664</v>
      </c>
      <c r="AA10" s="3">
        <f>[12]Setembro!$E$30</f>
        <v>41.208333333333336</v>
      </c>
      <c r="AB10" s="3">
        <f>[12]Setembro!$E$31</f>
        <v>43.416666666666664</v>
      </c>
      <c r="AC10" s="3">
        <f>[12]Setembro!$E$32</f>
        <v>37.875</v>
      </c>
      <c r="AD10" s="3">
        <f>[12]Setembro!$E$33</f>
        <v>37</v>
      </c>
      <c r="AE10" s="3">
        <f>[12]Setembro!$E$34</f>
        <v>34.916666666666664</v>
      </c>
      <c r="AF10" s="16">
        <f t="shared" si="1"/>
        <v>42.046085858585862</v>
      </c>
    </row>
    <row r="11" spans="1:33" ht="17.100000000000001" customHeight="1" x14ac:dyDescent="0.2">
      <c r="A11" s="9" t="s">
        <v>4</v>
      </c>
      <c r="B11" s="3">
        <f>[13]Setembro!$E$5</f>
        <v>62.083333333333336</v>
      </c>
      <c r="C11" s="3">
        <f>[13]Setembro!$E$6</f>
        <v>32.041666666666664</v>
      </c>
      <c r="D11" s="3">
        <f>[13]Setembro!$E$7</f>
        <v>29.041666666666668</v>
      </c>
      <c r="E11" s="3">
        <f>[13]Setembro!$E$8</f>
        <v>28.833333333333332</v>
      </c>
      <c r="F11" s="3">
        <f>[13]Setembro!$E$9</f>
        <v>23.625</v>
      </c>
      <c r="G11" s="3">
        <f>[14]Setembro!$E$10</f>
        <v>20.083333333333332</v>
      </c>
      <c r="H11" s="3">
        <f>[14]Setembro!$E$11</f>
        <v>19</v>
      </c>
      <c r="I11" s="3">
        <f>[14]Setembro!$E$12</f>
        <v>17.041666666666668</v>
      </c>
      <c r="J11" s="3">
        <f>[14]Setembro!$E$13</f>
        <v>58.041666666666664</v>
      </c>
      <c r="K11" s="3">
        <f>[14]Setembro!$E$14</f>
        <v>62.125</v>
      </c>
      <c r="L11" s="3">
        <f>[14]Setembro!$E$15</f>
        <v>64.416666666666671</v>
      </c>
      <c r="M11" s="3">
        <f>[14]Setembro!$E$16</f>
        <v>46.708333333333336</v>
      </c>
      <c r="N11" s="3">
        <f>[14]Setembro!$E$17</f>
        <v>35.75</v>
      </c>
      <c r="O11" s="3">
        <f>[14]Setembro!$E$18</f>
        <v>30.458333333333332</v>
      </c>
      <c r="P11" s="3">
        <f>[14]Setembro!$E$19</f>
        <v>49.958333333333336</v>
      </c>
      <c r="Q11" s="3">
        <f>[14]Setembro!$E$20</f>
        <v>64.166666666666671</v>
      </c>
      <c r="R11" s="3">
        <f>[14]Setembro!$E$21</f>
        <v>43.625</v>
      </c>
      <c r="S11" s="3">
        <f>[14]Setembro!$E$22</f>
        <v>36.458333333333336</v>
      </c>
      <c r="T11" s="3">
        <f>[14]Setembro!$E$23</f>
        <v>34.625</v>
      </c>
      <c r="U11" s="3">
        <f>[14]Setembro!$E$24</f>
        <v>32.5</v>
      </c>
      <c r="V11" s="3">
        <f>[14]Setembro!$E$25</f>
        <v>37.708333333333336</v>
      </c>
      <c r="W11" s="3">
        <f>[14]Setembro!$E$26</f>
        <v>39.458333333333336</v>
      </c>
      <c r="X11" s="3">
        <f>[14]Setembro!$E$27</f>
        <v>43.75</v>
      </c>
      <c r="Y11" s="3">
        <f>[14]Setembro!$E$28</f>
        <v>74.75</v>
      </c>
      <c r="Z11" s="3">
        <f>[14]Setembro!$E$29</f>
        <v>56.833333333333336</v>
      </c>
      <c r="AA11" s="3">
        <f>[14]Setembro!$E$30</f>
        <v>39.916666666666664</v>
      </c>
      <c r="AB11" s="3">
        <f>[14]Setembro!$E$31</f>
        <v>41.333333333333336</v>
      </c>
      <c r="AC11" s="3">
        <f>[14]Setembro!$E$32</f>
        <v>33.708333333333336</v>
      </c>
      <c r="AD11" s="3">
        <f>[14]Setembro!$E$33</f>
        <v>32.416666666666664</v>
      </c>
      <c r="AE11" s="3">
        <f>[14]Setembro!$E$34</f>
        <v>32.291666666666664</v>
      </c>
      <c r="AF11" s="16">
        <f t="shared" si="1"/>
        <v>40.75833333333334</v>
      </c>
    </row>
    <row r="12" spans="1:33" ht="17.100000000000001" customHeight="1" x14ac:dyDescent="0.2">
      <c r="A12" s="9" t="s">
        <v>5</v>
      </c>
      <c r="B12" s="3">
        <f>[15]Setembro!$E$5</f>
        <v>30.833333333333332</v>
      </c>
      <c r="C12" s="3">
        <f>[15]Setembro!$E$6</f>
        <v>42.166666666666664</v>
      </c>
      <c r="D12" s="3">
        <f>[15]Setembro!$E$7</f>
        <v>32.958333333333336</v>
      </c>
      <c r="E12" s="3">
        <f>[15]Setembro!$E$8</f>
        <v>45.125</v>
      </c>
      <c r="F12" s="3">
        <f>[15]Setembro!$E$9</f>
        <v>52.541666666666664</v>
      </c>
      <c r="G12" s="3">
        <f>[16]Setembro!$E$10</f>
        <v>47.333333333333336</v>
      </c>
      <c r="H12" s="3">
        <f>[16]Setembro!$E$11</f>
        <v>66.5</v>
      </c>
      <c r="I12" s="3">
        <f>[16]Setembro!$E$12</f>
        <v>55.875</v>
      </c>
      <c r="J12" s="3">
        <f>[16]Setembro!$E$13</f>
        <v>73.416666666666671</v>
      </c>
      <c r="K12" s="3">
        <f>[16]Setembro!$E$14</f>
        <v>85.875</v>
      </c>
      <c r="L12" s="3">
        <f>[16]Setembro!$E$15</f>
        <v>64.536458333333329</v>
      </c>
      <c r="M12" s="3">
        <f>[16]Setembro!$E$16</f>
        <v>40.5</v>
      </c>
      <c r="N12" s="3">
        <f>[16]Setembro!$E$17</f>
        <v>47.041666666666664</v>
      </c>
      <c r="O12" s="3">
        <f>[16]Setembro!$E$18</f>
        <v>38.833333333333336</v>
      </c>
      <c r="P12" s="3">
        <f>[16]Setembro!$E$19</f>
        <v>48.625</v>
      </c>
      <c r="Q12" s="3">
        <f>[16]Setembro!$E$20</f>
        <v>48.541666666666664</v>
      </c>
      <c r="R12" s="3">
        <f>[16]Setembro!$E$21</f>
        <v>47.583333333333336</v>
      </c>
      <c r="S12" s="3">
        <f>[16]Setembro!$E$22</f>
        <v>70.5</v>
      </c>
      <c r="T12" s="3">
        <f>[16]Setembro!$E$23</f>
        <v>75.2</v>
      </c>
      <c r="U12" s="3">
        <f>[16]Setembro!$E$24</f>
        <v>68.434782608695656</v>
      </c>
      <c r="V12" s="3">
        <f>[16]Setembro!$E$25</f>
        <v>51.291666666666664</v>
      </c>
      <c r="W12" s="3">
        <f>[16]Setembro!$E$26</f>
        <v>62.5</v>
      </c>
      <c r="X12" s="3">
        <f>[16]Setembro!$E$27</f>
        <v>60.041666666666664</v>
      </c>
      <c r="Y12" s="3">
        <f>[16]Setembro!$E$28</f>
        <v>70.25</v>
      </c>
      <c r="Z12" s="3">
        <f>[16]Setembro!$E$29</f>
        <v>60.416666666666664</v>
      </c>
      <c r="AA12" s="3">
        <f>[16]Setembro!$E$30</f>
        <v>46.625</v>
      </c>
      <c r="AB12" s="3">
        <f>[16]Setembro!$E$31</f>
        <v>42.958333333333336</v>
      </c>
      <c r="AC12" s="3">
        <f>[16]Setembro!$E$32</f>
        <v>52.375</v>
      </c>
      <c r="AD12" s="3">
        <f>[16]Setembro!$E$33</f>
        <v>48.875</v>
      </c>
      <c r="AE12" s="3">
        <f>[16]Setembro!$E$34</f>
        <v>51.583333333333336</v>
      </c>
      <c r="AF12" s="16">
        <f t="shared" si="1"/>
        <v>54.311263586956528</v>
      </c>
    </row>
    <row r="13" spans="1:33" ht="17.100000000000001" customHeight="1" x14ac:dyDescent="0.2">
      <c r="A13" s="9" t="s">
        <v>6</v>
      </c>
      <c r="B13" s="3">
        <f>[17]Setembro!$E$5</f>
        <v>31.666666666666668</v>
      </c>
      <c r="C13" s="3">
        <f>[17]Setembro!$E$6</f>
        <v>31.958333333333332</v>
      </c>
      <c r="D13" s="3">
        <f>[17]Setembro!$E$7</f>
        <v>26.25</v>
      </c>
      <c r="E13" s="3">
        <f>[17]Setembro!$E$8</f>
        <v>35.458333333333336</v>
      </c>
      <c r="F13" s="3">
        <f>[17]Setembro!$E$9</f>
        <v>47.333333333333336</v>
      </c>
      <c r="G13" s="3">
        <f>[18]Setembro!$E$10</f>
        <v>50.958333333333336</v>
      </c>
      <c r="H13" s="3">
        <f>[18]Setembro!$E$11</f>
        <v>46.666666666666664</v>
      </c>
      <c r="I13" s="3">
        <f>[18]Setembro!$E$12</f>
        <v>33.208333333333336</v>
      </c>
      <c r="J13" s="3">
        <f>[18]Setembro!$E$13</f>
        <v>65.652173913043484</v>
      </c>
      <c r="K13" s="3">
        <f>[18]Setembro!$E$14</f>
        <v>50.666666666666664</v>
      </c>
      <c r="L13" s="3">
        <f>[18]Setembro!$E$15</f>
        <v>59.25</v>
      </c>
      <c r="M13" s="3">
        <f>[18]Setembro!$E$16</f>
        <v>31.5</v>
      </c>
      <c r="N13" s="3">
        <f>[18]Setembro!$E$17</f>
        <v>35.583333333333336</v>
      </c>
      <c r="O13" s="3">
        <f>[18]Setembro!$E$18</f>
        <v>36.791666666666664</v>
      </c>
      <c r="P13" s="3">
        <f>[18]Setembro!$E$19</f>
        <v>37</v>
      </c>
      <c r="Q13" s="3">
        <f>[18]Setembro!$E$20</f>
        <v>44.791666666666664</v>
      </c>
      <c r="R13" s="3">
        <f>[18]Setembro!$E$21</f>
        <v>36.291666666666664</v>
      </c>
      <c r="S13" s="3">
        <f>[18]Setembro!$E$22</f>
        <v>35.458333333333336</v>
      </c>
      <c r="T13" s="3">
        <f>[18]Setembro!$E$23</f>
        <v>35.333333333333336</v>
      </c>
      <c r="U13" s="3">
        <f>[18]Setembro!$E$24</f>
        <v>44.25</v>
      </c>
      <c r="V13" s="3">
        <f>[18]Setembro!$E$25</f>
        <v>54</v>
      </c>
      <c r="W13" s="3">
        <f>[18]Setembro!$E$26</f>
        <v>47.958333333333336</v>
      </c>
      <c r="X13" s="3">
        <f>[18]Setembro!$E$27</f>
        <v>57.333333333333336</v>
      </c>
      <c r="Y13" s="3">
        <f>[18]Setembro!$E$28</f>
        <v>60.5</v>
      </c>
      <c r="Z13" s="3">
        <f>[18]Setembro!$E$29</f>
        <v>50.416666666666664</v>
      </c>
      <c r="AA13" s="3">
        <f>[18]Setembro!$E$30</f>
        <v>34.333333333333336</v>
      </c>
      <c r="AB13" s="3">
        <f>[18]Setembro!$E$31</f>
        <v>39.708333333333336</v>
      </c>
      <c r="AC13" s="3">
        <f>[18]Setembro!$E$32</f>
        <v>37.375</v>
      </c>
      <c r="AD13" s="3">
        <f>[18]Setembro!$E$33</f>
        <v>43.833333333333336</v>
      </c>
      <c r="AE13" s="3">
        <f>[18]Setembro!$E$34</f>
        <v>44.166666666666664</v>
      </c>
      <c r="AF13" s="16">
        <f t="shared" si="1"/>
        <v>42.856461352657007</v>
      </c>
    </row>
    <row r="14" spans="1:33" ht="17.100000000000001" customHeight="1" x14ac:dyDescent="0.2">
      <c r="A14" s="9" t="s">
        <v>7</v>
      </c>
      <c r="B14" s="3">
        <f>[19]Setembro!$E$5</f>
        <v>44.5</v>
      </c>
      <c r="C14" s="3">
        <f>[19]Setembro!$E$6</f>
        <v>38.166666666666664</v>
      </c>
      <c r="D14" s="3">
        <f>[19]Setembro!$E$7</f>
        <v>49</v>
      </c>
      <c r="E14" s="3">
        <f>[19]Setembro!$E$8</f>
        <v>37.958333333333336</v>
      </c>
      <c r="F14" s="3">
        <f>[19]Setembro!$E$9</f>
        <v>44.083333333333336</v>
      </c>
      <c r="G14" s="3">
        <f>[20]Setembro!$E$10</f>
        <v>70.333333333333329</v>
      </c>
      <c r="H14" s="3">
        <f>[20]Setembro!$E$11</f>
        <v>70.958333333333329</v>
      </c>
      <c r="I14" s="3">
        <f>[20]Setembro!$E$12</f>
        <v>66.791666666666671</v>
      </c>
      <c r="J14" s="3">
        <f>[20]Setembro!$E$13</f>
        <v>89.791666666666671</v>
      </c>
      <c r="K14" s="3">
        <f>[20]Setembro!$E$14</f>
        <v>86.625</v>
      </c>
      <c r="L14" s="3">
        <f>[20]Setembro!$E$15</f>
        <v>61.875</v>
      </c>
      <c r="M14" s="3">
        <f>[20]Setembro!$E$16</f>
        <v>49.75</v>
      </c>
      <c r="N14" s="3">
        <f>[20]Setembro!$E$17</f>
        <v>43.25</v>
      </c>
      <c r="O14" s="3">
        <f>[20]Setembro!$E$18</f>
        <v>44.833333333333336</v>
      </c>
      <c r="P14" s="3">
        <f>[20]Setembro!$E$19</f>
        <v>60.291666666666664</v>
      </c>
      <c r="Q14" s="3">
        <f>[20]Setembro!$E$20</f>
        <v>56.333333333333336</v>
      </c>
      <c r="R14" s="3">
        <f>[20]Setembro!$E$21</f>
        <v>47.791666666666664</v>
      </c>
      <c r="S14" s="3">
        <f>[20]Setembro!$E$22</f>
        <v>67.166666666666671</v>
      </c>
      <c r="T14" s="3">
        <f>[20]Setembro!$E$23</f>
        <v>53.541666666666664</v>
      </c>
      <c r="U14" s="3">
        <f>[20]Setembro!$E$24</f>
        <v>73.75</v>
      </c>
      <c r="V14" s="3">
        <f>[20]Setembro!$E$25</f>
        <v>62.291666666666664</v>
      </c>
      <c r="W14" s="3">
        <f>[20]Setembro!$E$26</f>
        <v>37.541666666666664</v>
      </c>
      <c r="X14" s="3">
        <f>[20]Setembro!$E$27</f>
        <v>76.791666666666671</v>
      </c>
      <c r="Y14" s="3">
        <f>[20]Setembro!$E$28</f>
        <v>76.625</v>
      </c>
      <c r="Z14" s="3">
        <f>[20]Setembro!$E$29</f>
        <v>59.166666666666664</v>
      </c>
      <c r="AA14" s="3">
        <f>[20]Setembro!$E$30</f>
        <v>56.75</v>
      </c>
      <c r="AB14" s="3">
        <f>[20]Setembro!$E$31</f>
        <v>51.458333333333336</v>
      </c>
      <c r="AC14" s="3">
        <f>[20]Setembro!$E$32</f>
        <v>42.5</v>
      </c>
      <c r="AD14" s="3">
        <f>[20]Setembro!$E$33</f>
        <v>37.875</v>
      </c>
      <c r="AE14" s="3">
        <f>[20]Setembro!$E$34</f>
        <v>39</v>
      </c>
      <c r="AF14" s="16">
        <f t="shared" si="1"/>
        <v>56.559722222222234</v>
      </c>
    </row>
    <row r="15" spans="1:33" ht="17.100000000000001" customHeight="1" x14ac:dyDescent="0.2">
      <c r="A15" s="9" t="s">
        <v>8</v>
      </c>
      <c r="B15" s="3">
        <f>[21]Setembro!$E$5</f>
        <v>46.875</v>
      </c>
      <c r="C15" s="3">
        <f>[21]Setembro!$E$6</f>
        <v>52.458333333333336</v>
      </c>
      <c r="D15" s="3">
        <f>[21]Setembro!$E$7</f>
        <v>54.583333333333336</v>
      </c>
      <c r="E15" s="3">
        <f>[21]Setembro!$E$8</f>
        <v>44</v>
      </c>
      <c r="F15" s="3">
        <f>[21]Setembro!$E$9</f>
        <v>49.208333333333336</v>
      </c>
      <c r="G15" s="3">
        <f>[22]Setembro!$E$10</f>
        <v>87.125</v>
      </c>
      <c r="H15" s="3">
        <f>[22]Setembro!$E$11</f>
        <v>81.791666666666671</v>
      </c>
      <c r="I15" s="3">
        <f>[22]Setembro!$E$12</f>
        <v>88.458333333333329</v>
      </c>
      <c r="J15" s="3">
        <f>[22]Setembro!$E$13</f>
        <v>87.083333333333329</v>
      </c>
      <c r="K15" s="3">
        <f>[22]Setembro!$E$14</f>
        <v>86.666666666666671</v>
      </c>
      <c r="L15" s="3">
        <f>[22]Setembro!$E$15</f>
        <v>62.458333333333336</v>
      </c>
      <c r="M15" s="3">
        <f>[22]Setembro!$E$16</f>
        <v>59</v>
      </c>
      <c r="N15" s="3">
        <f>[22]Setembro!$E$17</f>
        <v>52.5</v>
      </c>
      <c r="O15" s="3">
        <f>[22]Setembro!$E$18</f>
        <v>58.875</v>
      </c>
      <c r="P15" s="3">
        <f>[22]Setembro!$E$19</f>
        <v>64.958333333333329</v>
      </c>
      <c r="Q15" s="3">
        <f>[22]Setembro!$E$20</f>
        <v>65.25</v>
      </c>
      <c r="R15" s="3">
        <f>[22]Setembro!$E$21</f>
        <v>57.5</v>
      </c>
      <c r="S15" s="3">
        <f>[22]Setembro!$E$22</f>
        <v>73.125</v>
      </c>
      <c r="T15" s="3">
        <f>[22]Setembro!$E$23</f>
        <v>64.25</v>
      </c>
      <c r="U15" s="3">
        <f>[22]Setembro!$E$24</f>
        <v>78.833333333333329</v>
      </c>
      <c r="V15" s="3">
        <f>[22]Setembro!$E$25</f>
        <v>65.958333333333329</v>
      </c>
      <c r="W15" s="3">
        <f>[22]Setembro!$E$26</f>
        <v>58.25</v>
      </c>
      <c r="X15" s="3">
        <f>[22]Setembro!$E$27</f>
        <v>82.458333333333329</v>
      </c>
      <c r="Y15" s="3">
        <f>[22]Setembro!$E$28</f>
        <v>79.125</v>
      </c>
      <c r="Z15" s="3">
        <f>[22]Setembro!$E$29</f>
        <v>64.291666666666671</v>
      </c>
      <c r="AA15" s="3">
        <f>[22]Setembro!$E$30</f>
        <v>61.458333333333336</v>
      </c>
      <c r="AB15" s="3">
        <f>[22]Setembro!$E$31</f>
        <v>58.416666666666664</v>
      </c>
      <c r="AC15" s="3">
        <f>[22]Setembro!$E$32</f>
        <v>52.875</v>
      </c>
      <c r="AD15" s="3">
        <f>[22]Setembro!$E$33</f>
        <v>49.458333333333336</v>
      </c>
      <c r="AE15" s="3">
        <f>[22]Setembro!$E$34</f>
        <v>47.875</v>
      </c>
      <c r="AF15" s="16">
        <f t="shared" si="1"/>
        <v>64.505555555555546</v>
      </c>
    </row>
    <row r="16" spans="1:33" ht="17.100000000000001" customHeight="1" x14ac:dyDescent="0.2">
      <c r="A16" s="9" t="s">
        <v>9</v>
      </c>
      <c r="B16" s="3">
        <f>[23]Setembro!$E$5</f>
        <v>42</v>
      </c>
      <c r="C16" s="3">
        <f>[23]Setembro!$E$6</f>
        <v>43.5</v>
      </c>
      <c r="D16" s="3">
        <f>[23]Setembro!$E$7</f>
        <v>51.208333333333336</v>
      </c>
      <c r="E16" s="3">
        <f>[23]Setembro!$E$8</f>
        <v>34.333333333333336</v>
      </c>
      <c r="F16" s="3">
        <f>[23]Setembro!$E$9</f>
        <v>39.916666666666664</v>
      </c>
      <c r="G16" s="3">
        <f>[24]Setembro!$E$10</f>
        <v>70.458333333333329</v>
      </c>
      <c r="H16" s="3">
        <f>[24]Setembro!$E$11</f>
        <v>69.375</v>
      </c>
      <c r="I16" s="3">
        <f>[24]Setembro!$E$12</f>
        <v>57.083333333333336</v>
      </c>
      <c r="J16" s="3">
        <f>[24]Setembro!$E$13</f>
        <v>91.25</v>
      </c>
      <c r="K16" s="3">
        <f>[24]Setembro!$E$14</f>
        <v>85.75</v>
      </c>
      <c r="L16" s="3">
        <f>[24]Setembro!$E$15</f>
        <v>61.875</v>
      </c>
      <c r="M16" s="3">
        <f>[24]Setembro!$E$16</f>
        <v>54.916666666666664</v>
      </c>
      <c r="N16" s="3">
        <f>[24]Setembro!$E$17</f>
        <v>45.833333333333336</v>
      </c>
      <c r="O16" s="3">
        <f>[24]Setembro!$E$18</f>
        <v>45.583333333333336</v>
      </c>
      <c r="P16" s="3">
        <f>[24]Setembro!$E$19</f>
        <v>61.25</v>
      </c>
      <c r="Q16" s="3">
        <f>[24]Setembro!$E$20</f>
        <v>58.333333333333336</v>
      </c>
      <c r="R16" s="3">
        <f>[24]Setembro!$E$21</f>
        <v>45.958333333333336</v>
      </c>
      <c r="S16" s="3">
        <f>[24]Setembro!$E$22</f>
        <v>58.791666666666664</v>
      </c>
      <c r="T16" s="3">
        <f>[24]Setembro!$E$23</f>
        <v>50.291666666666664</v>
      </c>
      <c r="U16" s="3">
        <f>[24]Setembro!$E$24</f>
        <v>60.541666666666664</v>
      </c>
      <c r="V16" s="3">
        <f>[24]Setembro!$E$25</f>
        <v>61.291666666666664</v>
      </c>
      <c r="W16" s="3">
        <f>[24]Setembro!$E$26</f>
        <v>40.416666666666664</v>
      </c>
      <c r="X16" s="3">
        <f>[24]Setembro!$E$27</f>
        <v>73.833333333333329</v>
      </c>
      <c r="Y16" s="3">
        <f>[24]Setembro!$E$28</f>
        <v>81.666666666666671</v>
      </c>
      <c r="Z16" s="3">
        <f>[24]Setembro!$E$29</f>
        <v>60.125</v>
      </c>
      <c r="AA16" s="3">
        <f>[24]Setembro!$E$30</f>
        <v>59.083333333333336</v>
      </c>
      <c r="AB16" s="3">
        <f>[24]Setembro!$E$31</f>
        <v>49.833333333333336</v>
      </c>
      <c r="AC16" s="3">
        <f>[24]Setembro!$E$32</f>
        <v>44.125</v>
      </c>
      <c r="AD16" s="3">
        <f>[24]Setembro!$E$33</f>
        <v>37.5</v>
      </c>
      <c r="AE16" s="3">
        <f>[24]Setembro!$E$34</f>
        <v>35.5</v>
      </c>
      <c r="AF16" s="16">
        <f t="shared" si="1"/>
        <v>55.720833333333339</v>
      </c>
    </row>
    <row r="17" spans="1:33" ht="17.100000000000001" customHeight="1" x14ac:dyDescent="0.2">
      <c r="A17" s="9" t="s">
        <v>52</v>
      </c>
      <c r="B17" s="3">
        <f>[25]Setembro!$E$5</f>
        <v>43.208333333333336</v>
      </c>
      <c r="C17" s="3">
        <f>[25]Setembro!$E$6</f>
        <v>43.791666666666664</v>
      </c>
      <c r="D17" s="3">
        <f>[25]Setembro!$E$7</f>
        <v>28.875</v>
      </c>
      <c r="E17" s="3">
        <f>[25]Setembro!$E$8</f>
        <v>31.833333333333332</v>
      </c>
      <c r="F17" s="3">
        <f>[25]Setembro!$E$9</f>
        <v>54.083333333333336</v>
      </c>
      <c r="G17" s="3">
        <f>[26]Setembro!$E$10</f>
        <v>70.458333333333329</v>
      </c>
      <c r="H17" s="3">
        <f>[26]Setembro!$E$11</f>
        <v>69.375</v>
      </c>
      <c r="I17" s="3">
        <f>[26]Setembro!$E$12</f>
        <v>57.083333333333336</v>
      </c>
      <c r="J17" s="3">
        <f>[26]Setembro!$E$13</f>
        <v>91.25</v>
      </c>
      <c r="K17" s="3">
        <f>[26]Setembro!$E$14</f>
        <v>85.75</v>
      </c>
      <c r="L17" s="3">
        <f>[26]Setembro!$E$15</f>
        <v>61.875</v>
      </c>
      <c r="M17" s="3">
        <f>[26]Setembro!$E$16</f>
        <v>54.916666666666664</v>
      </c>
      <c r="N17" s="3">
        <f>[26]Setembro!$E$17</f>
        <v>45.833333333333336</v>
      </c>
      <c r="O17" s="3">
        <f>[26]Setembro!$E$18</f>
        <v>45.041666666666664</v>
      </c>
      <c r="P17" s="3">
        <f>[26]Setembro!$E$19</f>
        <v>48.666666666666664</v>
      </c>
      <c r="Q17" s="3">
        <f>[26]Setembro!$E$20</f>
        <v>50.416666666666664</v>
      </c>
      <c r="R17" s="3">
        <f>[26]Setembro!$E$21</f>
        <v>43.25</v>
      </c>
      <c r="S17" s="3">
        <f>[26]Setembro!$E$22</f>
        <v>73.166666666666671</v>
      </c>
      <c r="T17" s="3">
        <f>[26]Setembro!$E$23</f>
        <v>61.083333333333336</v>
      </c>
      <c r="U17" s="3">
        <f>[26]Setembro!$E$24</f>
        <v>79.125</v>
      </c>
      <c r="V17" s="3">
        <f>[26]Setembro!$E$25</f>
        <v>59.75</v>
      </c>
      <c r="W17" s="3">
        <f>[26]Setembro!$E$26</f>
        <v>50.416666666666664</v>
      </c>
      <c r="X17" s="3">
        <f>[26]Setembro!$E$27</f>
        <v>79.166666666666671</v>
      </c>
      <c r="Y17" s="3">
        <f>[26]Setembro!$E$28</f>
        <v>68.083333333333329</v>
      </c>
      <c r="Z17" s="3">
        <f>[26]Setembro!$E$29</f>
        <v>61.041666666666664</v>
      </c>
      <c r="AA17" s="3">
        <f>[26]Setembro!$E$30</f>
        <v>50.956521739130437</v>
      </c>
      <c r="AB17" s="3">
        <f>[26]Setembro!$E$31</f>
        <v>49.52</v>
      </c>
      <c r="AC17" s="3">
        <f>[26]Setembro!$E$32</f>
        <v>54.833333333333336</v>
      </c>
      <c r="AD17" s="3">
        <f>[26]Setembro!$E$33</f>
        <v>54.5</v>
      </c>
      <c r="AE17" s="3">
        <f>[26]Setembro!$E$34</f>
        <v>57.208333333333336</v>
      </c>
      <c r="AF17" s="16">
        <f t="shared" si="1"/>
        <v>57.485328502415449</v>
      </c>
    </row>
    <row r="18" spans="1:33" ht="17.100000000000001" customHeight="1" x14ac:dyDescent="0.2">
      <c r="A18" s="9" t="s">
        <v>10</v>
      </c>
      <c r="B18" s="3">
        <f>[27]Setembro!$E$5</f>
        <v>44.125</v>
      </c>
      <c r="C18" s="3">
        <f>[27]Setembro!$E$6</f>
        <v>47.458333333333336</v>
      </c>
      <c r="D18" s="3">
        <f>[27]Setembro!$E$7</f>
        <v>49.25</v>
      </c>
      <c r="E18" s="3">
        <f>[27]Setembro!$E$8</f>
        <v>37.875</v>
      </c>
      <c r="F18" s="3">
        <f>[27]Setembro!$E$9</f>
        <v>46.083333333333336</v>
      </c>
      <c r="G18" s="3">
        <f>[28]Setembro!$E$10</f>
        <v>78.5</v>
      </c>
      <c r="H18" s="3">
        <f>[28]Setembro!$E$11</f>
        <v>79.083333333333329</v>
      </c>
      <c r="I18" s="3">
        <f>[28]Setembro!$E$12</f>
        <v>79.875</v>
      </c>
      <c r="J18" s="3">
        <f>[28]Setembro!$E$13</f>
        <v>91.25</v>
      </c>
      <c r="K18" s="3">
        <f>[28]Setembro!$E$14</f>
        <v>85.75</v>
      </c>
      <c r="L18" s="3">
        <f>[28]Setembro!$E$15</f>
        <v>61.875</v>
      </c>
      <c r="M18" s="3">
        <f>[28]Setembro!$E$16</f>
        <v>54.916666666666664</v>
      </c>
      <c r="N18" s="3">
        <f>[28]Setembro!$E$17</f>
        <v>45.833333333333336</v>
      </c>
      <c r="O18" s="3">
        <f>[28]Setembro!$E$18</f>
        <v>53.583333333333336</v>
      </c>
      <c r="P18" s="3">
        <f>[28]Setembro!$E$19</f>
        <v>60.541666666666664</v>
      </c>
      <c r="Q18" s="3">
        <f>[28]Setembro!$E$20</f>
        <v>59.166666666666664</v>
      </c>
      <c r="R18" s="3">
        <f>[28]Setembro!$E$21</f>
        <v>45.166666666666664</v>
      </c>
      <c r="S18" s="3">
        <f>[28]Setembro!$E$22</f>
        <v>63.458333333333336</v>
      </c>
      <c r="T18" s="3">
        <f>[28]Setembro!$E$23</f>
        <v>53.833333333333336</v>
      </c>
      <c r="U18" s="3">
        <f>[28]Setembro!$E$24</f>
        <v>76.125</v>
      </c>
      <c r="V18" s="3">
        <f>[28]Setembro!$E$25</f>
        <v>58.916666666666664</v>
      </c>
      <c r="W18" s="3">
        <f>[28]Setembro!$E$26</f>
        <v>49.5</v>
      </c>
      <c r="X18" s="3">
        <f>[28]Setembro!$E$27</f>
        <v>76</v>
      </c>
      <c r="Y18" s="3">
        <f>[28]Setembro!$E$28</f>
        <v>76.958333333333329</v>
      </c>
      <c r="Z18" s="3">
        <f>[28]Setembro!$E$29</f>
        <v>64.708333333333329</v>
      </c>
      <c r="AA18" s="3">
        <f>[28]Setembro!$E$30</f>
        <v>58.375</v>
      </c>
      <c r="AB18" s="3">
        <f>[28]Setembro!$E$31</f>
        <v>60.375</v>
      </c>
      <c r="AC18" s="3">
        <f>[28]Setembro!$E$32</f>
        <v>49.958333333333336</v>
      </c>
      <c r="AD18" s="3">
        <f>[28]Setembro!$E$33</f>
        <v>42.166666666666664</v>
      </c>
      <c r="AE18" s="3">
        <f>[28]Setembro!$E$34</f>
        <v>47.166666666666664</v>
      </c>
      <c r="AF18" s="16">
        <f t="shared" si="1"/>
        <v>59.92916666666666</v>
      </c>
    </row>
    <row r="19" spans="1:33" ht="17.100000000000001" customHeight="1" x14ac:dyDescent="0.2">
      <c r="A19" s="9" t="s">
        <v>11</v>
      </c>
      <c r="B19" s="3">
        <f>[29]Setembro!$E$5</f>
        <v>43.25</v>
      </c>
      <c r="C19" s="3">
        <f>[29]Setembro!$E$6</f>
        <v>44.083333333333336</v>
      </c>
      <c r="D19" s="3">
        <f>[29]Setembro!$E$7</f>
        <v>44.166666666666664</v>
      </c>
      <c r="E19" s="3">
        <f>[29]Setembro!$E$8</f>
        <v>50.166666666666664</v>
      </c>
      <c r="F19" s="3">
        <f>[29]Setembro!$E$9</f>
        <v>57.5</v>
      </c>
      <c r="G19" s="3">
        <f>[30]Setembro!$E$10</f>
        <v>65.791666666666671</v>
      </c>
      <c r="H19" s="3">
        <f>[30]Setembro!$E$11</f>
        <v>66.416666666666671</v>
      </c>
      <c r="I19" s="3">
        <f>[30]Setembro!$E$12</f>
        <v>67.375</v>
      </c>
      <c r="J19" s="3">
        <f>[30]Setembro!$E$13</f>
        <v>92</v>
      </c>
      <c r="K19" s="3">
        <f>[30]Setembro!$E$14</f>
        <v>88.958333333333329</v>
      </c>
      <c r="L19" s="3">
        <f>[30]Setembro!$E$15</f>
        <v>67.125</v>
      </c>
      <c r="M19" s="3">
        <f>[30]Setembro!$E$16</f>
        <v>51.708333333333336</v>
      </c>
      <c r="N19" s="3">
        <f>[30]Setembro!$E$17</f>
        <v>58.958333333333336</v>
      </c>
      <c r="O19" s="3">
        <f>[30]Setembro!$E$18</f>
        <v>55.708333333333336</v>
      </c>
      <c r="P19" s="3">
        <f>[30]Setembro!$E$19</f>
        <v>60.458333333333336</v>
      </c>
      <c r="Q19" s="3">
        <f>[30]Setembro!$E$20</f>
        <v>59.25</v>
      </c>
      <c r="R19" s="3">
        <f>[30]Setembro!$E$21</f>
        <v>52.583333333333336</v>
      </c>
      <c r="S19" s="3">
        <f>[30]Setembro!$E$22</f>
        <v>73</v>
      </c>
      <c r="T19" s="3">
        <f>[30]Setembro!$E$23</f>
        <v>60.458333333333336</v>
      </c>
      <c r="U19" s="3">
        <f>[30]Setembro!$E$24</f>
        <v>70.083333333333329</v>
      </c>
      <c r="V19" s="3">
        <f>[30]Setembro!$E$25</f>
        <v>62.916666666666664</v>
      </c>
      <c r="W19" s="3">
        <f>[30]Setembro!$E$26</f>
        <v>53.416666666666664</v>
      </c>
      <c r="X19" s="3">
        <f>[30]Setembro!$E$27</f>
        <v>88.333333333333329</v>
      </c>
      <c r="Y19" s="3">
        <f>[30]Setembro!$E$28</f>
        <v>75.666666666666671</v>
      </c>
      <c r="Z19" s="3">
        <f>[30]Setembro!$E$29</f>
        <v>71.666666666666671</v>
      </c>
      <c r="AA19" s="3">
        <f>[30]Setembro!$E$30</f>
        <v>62.166666666666664</v>
      </c>
      <c r="AB19" s="3">
        <f>[30]Setembro!$E$31</f>
        <v>58.166666666666664</v>
      </c>
      <c r="AC19" s="3">
        <f>[30]Setembro!$E$32</f>
        <v>58.875</v>
      </c>
      <c r="AD19" s="3">
        <f>[30]Setembro!$E$33</f>
        <v>57.5</v>
      </c>
      <c r="AE19" s="3">
        <f>[30]Setembro!$E$34</f>
        <v>58.5</v>
      </c>
      <c r="AF19" s="16">
        <f t="shared" si="1"/>
        <v>62.541666666666679</v>
      </c>
    </row>
    <row r="20" spans="1:33" ht="17.100000000000001" customHeight="1" x14ac:dyDescent="0.2">
      <c r="A20" s="9" t="s">
        <v>12</v>
      </c>
      <c r="B20" s="3">
        <f>[31]Setembro!$E$5</f>
        <v>30.75</v>
      </c>
      <c r="C20" s="3">
        <f>[31]Setembro!$E$6</f>
        <v>34.041666666666664</v>
      </c>
      <c r="D20" s="3">
        <f>[31]Setembro!$E$7</f>
        <v>25.75</v>
      </c>
      <c r="E20" s="3">
        <f>[31]Setembro!$E$8</f>
        <v>38.833333333333336</v>
      </c>
      <c r="F20" s="3">
        <f>[31]Setembro!$E$9</f>
        <v>57.541666666666664</v>
      </c>
      <c r="G20" s="3">
        <f>[32]Setembro!$E$10</f>
        <v>62.208333333333336</v>
      </c>
      <c r="H20" s="3">
        <f>[32]Setembro!$E$11</f>
        <v>56.541666666666664</v>
      </c>
      <c r="I20" s="3">
        <f>[32]Setembro!$E$12</f>
        <v>61.25</v>
      </c>
      <c r="J20" s="3">
        <f>[32]Setembro!$E$13</f>
        <v>89.333333333333329</v>
      </c>
      <c r="K20" s="3">
        <f>[32]Setembro!$E$14</f>
        <v>81.75</v>
      </c>
      <c r="L20" s="3">
        <f>[32]Setembro!$E$15</f>
        <v>61.875</v>
      </c>
      <c r="M20" s="3">
        <f>[32]Setembro!$E$16</f>
        <v>41.958333333333336</v>
      </c>
      <c r="N20" s="3">
        <f>[32]Setembro!$E$17</f>
        <v>44.25</v>
      </c>
      <c r="O20" s="3">
        <f>[32]Setembro!$E$18</f>
        <v>37.666666666666664</v>
      </c>
      <c r="P20" s="3">
        <f>[32]Setembro!$E$19</f>
        <v>44.375</v>
      </c>
      <c r="Q20" s="3">
        <f>[32]Setembro!$E$20</f>
        <v>51.458333333333336</v>
      </c>
      <c r="R20" s="3">
        <f>[32]Setembro!$E$21</f>
        <v>43.333333333333336</v>
      </c>
      <c r="S20" s="3">
        <f>[32]Setembro!$E$22</f>
        <v>56.166666666666664</v>
      </c>
      <c r="T20" s="3">
        <f>[32]Setembro!$E$23</f>
        <v>54.041666666666664</v>
      </c>
      <c r="U20" s="3">
        <f>[32]Setembro!$E$24</f>
        <v>59.916666666666664</v>
      </c>
      <c r="V20" s="3">
        <f>[32]Setembro!$E$25</f>
        <v>56.75</v>
      </c>
      <c r="W20" s="3">
        <f>[32]Setembro!$E$26</f>
        <v>46.75</v>
      </c>
      <c r="X20" s="3">
        <f>[32]Setembro!$E$27</f>
        <v>81.291666666666671</v>
      </c>
      <c r="Y20" s="3">
        <f>[32]Setembro!$E$28</f>
        <v>70.333333333333329</v>
      </c>
      <c r="Z20" s="3">
        <f>[32]Setembro!$E$29</f>
        <v>55.375</v>
      </c>
      <c r="AA20" s="3">
        <f>[32]Setembro!$E$30</f>
        <v>49.583333333333336</v>
      </c>
      <c r="AB20" s="3">
        <f>[32]Setembro!$E$31</f>
        <v>48.958333333333336</v>
      </c>
      <c r="AC20" s="3">
        <f>[32]Setembro!$E$32</f>
        <v>50.583333333333336</v>
      </c>
      <c r="AD20" s="3">
        <f>[32]Setembro!$E$33</f>
        <v>56.916666666666664</v>
      </c>
      <c r="AE20" s="3">
        <f>[32]Setembro!$E$34</f>
        <v>59.333333333333336</v>
      </c>
      <c r="AF20" s="16">
        <f t="shared" si="1"/>
        <v>53.630555555555553</v>
      </c>
    </row>
    <row r="21" spans="1:33" ht="17.100000000000001" customHeight="1" x14ac:dyDescent="0.2">
      <c r="A21" s="9" t="s">
        <v>13</v>
      </c>
      <c r="B21" s="3" t="str">
        <f>[33]Setembro!$E$5</f>
        <v>**</v>
      </c>
      <c r="C21" s="3" t="str">
        <f>[33]Setembro!$E$6</f>
        <v>**</v>
      </c>
      <c r="D21" s="3" t="str">
        <f>[33]Setembro!$E$7</f>
        <v>**</v>
      </c>
      <c r="E21" s="3" t="str">
        <f>[33]Setembro!$E$8</f>
        <v>**</v>
      </c>
      <c r="F21" s="3" t="str">
        <f>[33]Setembro!$E$9</f>
        <v>**</v>
      </c>
      <c r="G21" s="3" t="str">
        <f>[34]Setembro!$E$10</f>
        <v>**</v>
      </c>
      <c r="H21" s="3" t="str">
        <f>[34]Setembro!$E$11</f>
        <v>**</v>
      </c>
      <c r="I21" s="3" t="str">
        <f>[34]Setembro!$E$12</f>
        <v>**</v>
      </c>
      <c r="J21" s="3" t="str">
        <f>[34]Setembro!$E$13</f>
        <v>**</v>
      </c>
      <c r="K21" s="3" t="str">
        <f>[34]Setembro!$E$14</f>
        <v>**</v>
      </c>
      <c r="L21" s="3" t="str">
        <f>[34]Setembro!$E$15</f>
        <v>**</v>
      </c>
      <c r="M21" s="3" t="str">
        <f>[34]Setembro!$E$16</f>
        <v>**</v>
      </c>
      <c r="N21" s="3" t="str">
        <f>[34]Setembro!$E$17</f>
        <v>**</v>
      </c>
      <c r="O21" s="3" t="str">
        <f>[34]Setembro!$E$18</f>
        <v>**</v>
      </c>
      <c r="P21" s="3" t="str">
        <f>[34]Setembro!$E$19</f>
        <v>**</v>
      </c>
      <c r="Q21" s="3" t="str">
        <f>[34]Setembro!$E$20</f>
        <v>**</v>
      </c>
      <c r="R21" s="3" t="str">
        <f>[34]Setembro!$E$21</f>
        <v>**</v>
      </c>
      <c r="S21" s="3" t="str">
        <f>[34]Setembro!$E$22</f>
        <v>**</v>
      </c>
      <c r="T21" s="3" t="str">
        <f>[34]Setembro!$E$23</f>
        <v>**</v>
      </c>
      <c r="U21" s="3" t="str">
        <f>[34]Setembro!$E$24</f>
        <v>**</v>
      </c>
      <c r="V21" s="3" t="str">
        <f>[34]Setembro!$E$25</f>
        <v>**</v>
      </c>
      <c r="W21" s="3" t="str">
        <f>[34]Setembro!$E$26</f>
        <v>**</v>
      </c>
      <c r="X21" s="3" t="str">
        <f>[34]Setembro!$E$27</f>
        <v>**</v>
      </c>
      <c r="Y21" s="3" t="str">
        <f>[34]Setembro!$E$28</f>
        <v>**</v>
      </c>
      <c r="Z21" s="3" t="str">
        <f>[34]Setembro!$E$29</f>
        <v>**</v>
      </c>
      <c r="AA21" s="3" t="str">
        <f>[34]Setembro!$E$30</f>
        <v>**</v>
      </c>
      <c r="AB21" s="3" t="str">
        <f>[34]Setembro!$E$31</f>
        <v>**</v>
      </c>
      <c r="AC21" s="3" t="str">
        <f>[34]Setembro!$E$32</f>
        <v>**</v>
      </c>
      <c r="AD21" s="3" t="str">
        <f>[34]Setembro!$E$33</f>
        <v>**</v>
      </c>
      <c r="AE21" s="3" t="str">
        <f>[34]Setembro!$E$34</f>
        <v>**</v>
      </c>
      <c r="AF21" s="16" t="s">
        <v>32</v>
      </c>
    </row>
    <row r="22" spans="1:33" ht="17.100000000000001" customHeight="1" x14ac:dyDescent="0.2">
      <c r="A22" s="9" t="s">
        <v>14</v>
      </c>
      <c r="B22" s="3">
        <f>[35]Setembro!$E$5</f>
        <v>61.458333333333336</v>
      </c>
      <c r="C22" s="3">
        <f>[35]Setembro!$E$6</f>
        <v>43.625</v>
      </c>
      <c r="D22" s="3">
        <f>[35]Setembro!$E$7</f>
        <v>43.958333333333336</v>
      </c>
      <c r="E22" s="3">
        <f>[35]Setembro!$E$8</f>
        <v>32.791666666666664</v>
      </c>
      <c r="F22" s="3">
        <f>[35]Setembro!$E$9</f>
        <v>28.416666666666668</v>
      </c>
      <c r="G22" s="3">
        <f>[36]Setembro!$E$10</f>
        <v>26.25</v>
      </c>
      <c r="H22" s="3">
        <f>[36]Setembro!$E$11</f>
        <v>23.291666666666668</v>
      </c>
      <c r="I22" s="3">
        <f>[36]Setembro!$E$12</f>
        <v>24.208333333333332</v>
      </c>
      <c r="J22" s="3">
        <f>[36]Setembro!$E$13</f>
        <v>49.083333333333336</v>
      </c>
      <c r="K22" s="3">
        <f>[36]Setembro!$E$14</f>
        <v>58.833333333333336</v>
      </c>
      <c r="L22" s="3">
        <f>[36]Setembro!$E$15</f>
        <v>61.166666666666664</v>
      </c>
      <c r="M22" s="3">
        <f>[36]Setembro!$E$16</f>
        <v>52.708333333333336</v>
      </c>
      <c r="N22" s="3">
        <f>[36]Setembro!$E$17</f>
        <v>43.625</v>
      </c>
      <c r="O22" s="3">
        <f>[36]Setembro!$E$18</f>
        <v>37.083333333333336</v>
      </c>
      <c r="P22" s="3">
        <f>[36]Setembro!$E$19</f>
        <v>54.25</v>
      </c>
      <c r="Q22" s="3">
        <f>[36]Setembro!$E$20</f>
        <v>62.625</v>
      </c>
      <c r="R22" s="3">
        <f>[36]Setembro!$E$21</f>
        <v>47.541666666666664</v>
      </c>
      <c r="S22" s="3">
        <f>[36]Setembro!$E$22</f>
        <v>44.791666666666664</v>
      </c>
      <c r="T22" s="3">
        <f>[36]Setembro!$E$23</f>
        <v>43.333333333333336</v>
      </c>
      <c r="U22" s="3">
        <f>[36]Setembro!$E$24</f>
        <v>39.375</v>
      </c>
      <c r="V22" s="3">
        <f>[36]Setembro!$E$25</f>
        <v>40.666666666666664</v>
      </c>
      <c r="W22" s="3">
        <f>[36]Setembro!$E$26</f>
        <v>46.65</v>
      </c>
      <c r="X22" s="3">
        <f>[36]Setembro!$E$27</f>
        <v>46.083333333333336</v>
      </c>
      <c r="Y22" s="3">
        <f>[36]Setembro!$E$28</f>
        <v>66.666666666666671</v>
      </c>
      <c r="Z22" s="3">
        <f>[36]Setembro!$E$29</f>
        <v>52.695652173913047</v>
      </c>
      <c r="AA22" s="3">
        <f>[36]Setembro!$E$30</f>
        <v>49.6</v>
      </c>
      <c r="AB22" s="3">
        <f>[36]Setembro!$E$31</f>
        <v>53.588235294117645</v>
      </c>
      <c r="AC22" s="3">
        <f>[36]Setembro!$E$32</f>
        <v>47.176470588235297</v>
      </c>
      <c r="AD22" s="3">
        <f>[36]Setembro!$E$33</f>
        <v>37.833333333333336</v>
      </c>
      <c r="AE22" s="3">
        <f>[36]Setembro!$E$34</f>
        <v>38.333333333333336</v>
      </c>
      <c r="AF22" s="16">
        <f t="shared" si="1"/>
        <v>45.257011935208858</v>
      </c>
    </row>
    <row r="23" spans="1:33" ht="17.100000000000001" customHeight="1" x14ac:dyDescent="0.2">
      <c r="A23" s="9" t="s">
        <v>15</v>
      </c>
      <c r="B23" s="3">
        <f>[37]Setembro!$E$5</f>
        <v>38.166666666666664</v>
      </c>
      <c r="C23" s="3">
        <f>[37]Setembro!$E$6</f>
        <v>39.5</v>
      </c>
      <c r="D23" s="3">
        <f>[37]Setembro!$E$7</f>
        <v>53</v>
      </c>
      <c r="E23" s="3">
        <f>[37]Setembro!$E$8</f>
        <v>48.6</v>
      </c>
      <c r="F23" s="3">
        <f>[37]Setembro!$E$9</f>
        <v>53.958333333333336</v>
      </c>
      <c r="G23" s="3">
        <f>[38]Setembro!$E$10</f>
        <v>53.958333333333336</v>
      </c>
      <c r="H23" s="3">
        <f>[38]Setembro!$E$11</f>
        <v>81.958333333333329</v>
      </c>
      <c r="I23" s="3">
        <f>[38]Setembro!$E$12</f>
        <v>73.291666666666671</v>
      </c>
      <c r="J23" s="3">
        <f>[38]Setembro!$E$13</f>
        <v>86.416666666666671</v>
      </c>
      <c r="K23" s="3">
        <f>[38]Setembro!$E$14</f>
        <v>83.041666666666671</v>
      </c>
      <c r="L23" s="3">
        <f>[38]Setembro!$E$15</f>
        <v>81.5</v>
      </c>
      <c r="M23" s="3">
        <f>[38]Setembro!$E$16</f>
        <v>60.5</v>
      </c>
      <c r="N23" s="3">
        <f>[38]Setembro!$E$17</f>
        <v>45.25</v>
      </c>
      <c r="O23" s="3">
        <f>[38]Setembro!$E$18</f>
        <v>45.541666666666664</v>
      </c>
      <c r="P23" s="3">
        <f>[38]Setembro!$E$19</f>
        <v>45.125</v>
      </c>
      <c r="Q23" s="3">
        <f>[38]Setembro!$E$20</f>
        <v>62.458333333333336</v>
      </c>
      <c r="R23" s="3">
        <f>[38]Setembro!$E$21</f>
        <v>62.083333333333336</v>
      </c>
      <c r="S23" s="3">
        <f>[38]Setembro!$E$22</f>
        <v>56.958333333333336</v>
      </c>
      <c r="T23" s="3">
        <f>[38]Setembro!$E$23</f>
        <v>78.708333333333329</v>
      </c>
      <c r="U23" s="3">
        <f>[38]Setembro!$E$24</f>
        <v>60.791666666666664</v>
      </c>
      <c r="V23" s="3">
        <f>[38]Setembro!$E$25</f>
        <v>95</v>
      </c>
      <c r="W23" s="3">
        <f>[38]Setembro!$E$26</f>
        <v>61.458333333333336</v>
      </c>
      <c r="X23" s="3">
        <f>[38]Setembro!$E$27</f>
        <v>44.625</v>
      </c>
      <c r="Y23" s="3">
        <f>[38]Setembro!$E$28</f>
        <v>83.291666666666671</v>
      </c>
      <c r="Z23" s="3">
        <f>[38]Setembro!$E$29</f>
        <v>75.041666666666671</v>
      </c>
      <c r="AA23" s="3">
        <f>[38]Setembro!$E$30</f>
        <v>64.541666666666671</v>
      </c>
      <c r="AB23" s="3">
        <f>[38]Setembro!$E$31</f>
        <v>58.958333333333336</v>
      </c>
      <c r="AC23" s="3">
        <f>[38]Setembro!$E$32</f>
        <v>49.458333333333336</v>
      </c>
      <c r="AD23" s="3">
        <f>[38]Setembro!$E$33</f>
        <v>47.75</v>
      </c>
      <c r="AE23" s="3">
        <f>[38]Setembro!$E$34</f>
        <v>45.25</v>
      </c>
      <c r="AF23" s="16">
        <f t="shared" si="1"/>
        <v>61.206111111111113</v>
      </c>
    </row>
    <row r="24" spans="1:33" ht="17.100000000000001" customHeight="1" x14ac:dyDescent="0.2">
      <c r="A24" s="9" t="s">
        <v>16</v>
      </c>
      <c r="B24" s="3">
        <f>[39]Setembro!$E$5</f>
        <v>33.166666666666664</v>
      </c>
      <c r="C24" s="3">
        <f>[39]Setembro!$E$6</f>
        <v>37</v>
      </c>
      <c r="D24" s="3">
        <f>[39]Setembro!$E$7</f>
        <v>34.916666666666664</v>
      </c>
      <c r="E24" s="3">
        <f>[39]Setembro!$E$8</f>
        <v>28.166666666666668</v>
      </c>
      <c r="F24" s="3">
        <f>[39]Setembro!$E$9</f>
        <v>42.458333333333336</v>
      </c>
      <c r="G24" s="3">
        <f>[40]Setembro!$E$10</f>
        <v>63.291666666666664</v>
      </c>
      <c r="H24" s="3">
        <f>[40]Setembro!$E$11</f>
        <v>61</v>
      </c>
      <c r="I24" s="3">
        <f>[40]Setembro!$E$12</f>
        <v>69.166666666666671</v>
      </c>
      <c r="J24" s="3">
        <f>[40]Setembro!$E$13</f>
        <v>71.375</v>
      </c>
      <c r="K24" s="3">
        <f>[40]Setembro!$E$14</f>
        <v>75.583333333333329</v>
      </c>
      <c r="L24" s="3">
        <f>[40]Setembro!$E$15</f>
        <v>45.75</v>
      </c>
      <c r="M24" s="3">
        <f>[40]Setembro!$E$16</f>
        <v>40.416666666666664</v>
      </c>
      <c r="N24" s="3">
        <f>[40]Setembro!$E$17</f>
        <v>36</v>
      </c>
      <c r="O24" s="3">
        <f>[40]Setembro!$E$18</f>
        <v>37.458333333333336</v>
      </c>
      <c r="P24" s="3">
        <f>[40]Setembro!$E$19</f>
        <v>33.875</v>
      </c>
      <c r="Q24" s="3">
        <f>[40]Setembro!$E$20</f>
        <v>41.958333333333336</v>
      </c>
      <c r="R24" s="3">
        <f>[40]Setembro!$E$21</f>
        <v>40.541666666666664</v>
      </c>
      <c r="S24" s="3">
        <f>[40]Setembro!$E$22</f>
        <v>87.25</v>
      </c>
      <c r="T24" s="3">
        <f>[40]Setembro!$E$23</f>
        <v>82.708333333333329</v>
      </c>
      <c r="U24" s="3">
        <f>[40]Setembro!$E$24</f>
        <v>70.958333333333329</v>
      </c>
      <c r="V24" s="3">
        <f>[40]Setembro!$E$25</f>
        <v>51.416666666666664</v>
      </c>
      <c r="W24" s="3">
        <f>[40]Setembro!$E$26</f>
        <v>47.625</v>
      </c>
      <c r="X24" s="3">
        <f>[40]Setembro!$E$27</f>
        <v>78.583333333333329</v>
      </c>
      <c r="Y24" s="3">
        <f>[40]Setembro!$E$28</f>
        <v>69.583333333333329</v>
      </c>
      <c r="Z24" s="3">
        <f>[40]Setembro!$E$29</f>
        <v>61.041666666666664</v>
      </c>
      <c r="AA24" s="3">
        <f>[40]Setembro!$E$30</f>
        <v>54.083333333333336</v>
      </c>
      <c r="AB24" s="3">
        <f>[40]Setembro!$E$31</f>
        <v>51.541666666666664</v>
      </c>
      <c r="AC24" s="3">
        <f>[40]Setembro!$E$32</f>
        <v>51.416666666666664</v>
      </c>
      <c r="AD24" s="3">
        <f>[40]Setembro!$E$33</f>
        <v>46.666666666666664</v>
      </c>
      <c r="AE24" s="3">
        <f>[40]Setembro!$E$34</f>
        <v>53.125</v>
      </c>
      <c r="AF24" s="16">
        <f t="shared" si="1"/>
        <v>53.270833333333343</v>
      </c>
    </row>
    <row r="25" spans="1:33" ht="17.100000000000001" customHeight="1" x14ac:dyDescent="0.2">
      <c r="A25" s="9" t="s">
        <v>17</v>
      </c>
      <c r="B25" s="3">
        <f>[41]Setembro!$E$5</f>
        <v>48.166666666666664</v>
      </c>
      <c r="C25" s="3">
        <f>[41]Setembro!$E$6</f>
        <v>47.541666666666664</v>
      </c>
      <c r="D25" s="3">
        <f>[41]Setembro!$E$7</f>
        <v>49.75</v>
      </c>
      <c r="E25" s="3">
        <f>[41]Setembro!$E$8</f>
        <v>40.541666666666664</v>
      </c>
      <c r="F25" s="3">
        <f>[41]Setembro!$E$9</f>
        <v>43.541666666666664</v>
      </c>
      <c r="G25" s="3">
        <f>[42]Setembro!$E$10</f>
        <v>65.958333333333329</v>
      </c>
      <c r="H25" s="3">
        <f>[42]Setembro!$E$11</f>
        <v>70.166666666666671</v>
      </c>
      <c r="I25" s="3">
        <f>[42]Setembro!$E$12</f>
        <v>67.208333333333329</v>
      </c>
      <c r="J25" s="3">
        <f>[42]Setembro!$E$13</f>
        <v>92.833333333333329</v>
      </c>
      <c r="K25" s="3">
        <f>[42]Setembro!$E$14</f>
        <v>87.625</v>
      </c>
      <c r="L25" s="3">
        <f>[42]Setembro!$E$15</f>
        <v>67.833333333333329</v>
      </c>
      <c r="M25" s="3">
        <f>[42]Setembro!$E$16</f>
        <v>58.291666666666664</v>
      </c>
      <c r="N25" s="3">
        <f>[42]Setembro!$E$17</f>
        <v>63.083333333333336</v>
      </c>
      <c r="O25" s="3">
        <f>[42]Setembro!$E$18</f>
        <v>59.125</v>
      </c>
      <c r="P25" s="3">
        <f>[42]Setembro!$E$19</f>
        <v>61.916666666666664</v>
      </c>
      <c r="Q25" s="3">
        <f>[42]Setembro!$E$20</f>
        <v>59.625</v>
      </c>
      <c r="R25" s="3">
        <f>[42]Setembro!$E$21</f>
        <v>49.208333333333336</v>
      </c>
      <c r="S25" s="3">
        <f>[42]Setembro!$E$22</f>
        <v>62.333333333333336</v>
      </c>
      <c r="T25" s="3">
        <f>[42]Setembro!$E$23</f>
        <v>59.875</v>
      </c>
      <c r="U25" s="3">
        <f>[42]Setembro!$E$24</f>
        <v>66.291666666666671</v>
      </c>
      <c r="V25" s="3">
        <f>[42]Setembro!$E$25</f>
        <v>63.458333333333336</v>
      </c>
      <c r="W25" s="3">
        <f>[42]Setembro!$E$26</f>
        <v>55.583333333333336</v>
      </c>
      <c r="X25" s="3">
        <f>[42]Setembro!$E$27</f>
        <v>78.541666666666671</v>
      </c>
      <c r="Y25" s="3">
        <f>[42]Setembro!$E$28</f>
        <v>79.875</v>
      </c>
      <c r="Z25" s="3">
        <f>[42]Setembro!$E$29</f>
        <v>68.458333333333329</v>
      </c>
      <c r="AA25" s="3">
        <f>[42]Setembro!$E$30</f>
        <v>60.041666666666664</v>
      </c>
      <c r="AB25" s="3">
        <f>[42]Setembro!$E$31</f>
        <v>63.791666666666664</v>
      </c>
      <c r="AC25" s="3">
        <f>[42]Setembro!$E$32</f>
        <v>60.083333333333336</v>
      </c>
      <c r="AD25" s="3">
        <f>[42]Setembro!$E$33</f>
        <v>49.875</v>
      </c>
      <c r="AE25" s="3">
        <f>[42]Setembro!$E$34</f>
        <v>60.083333333333336</v>
      </c>
      <c r="AF25" s="16">
        <f t="shared" si="1"/>
        <v>62.023611111111101</v>
      </c>
    </row>
    <row r="26" spans="1:33" ht="17.100000000000001" customHeight="1" x14ac:dyDescent="0.2">
      <c r="A26" s="9" t="s">
        <v>18</v>
      </c>
      <c r="B26" s="3">
        <f>[43]Setembro!$E$5</f>
        <v>37.458333333333336</v>
      </c>
      <c r="C26" s="3">
        <f>[43]Setembro!$E$6</f>
        <v>31.5</v>
      </c>
      <c r="D26" s="3">
        <f>[43]Setembro!$E$7</f>
        <v>27.958333333333332</v>
      </c>
      <c r="E26" s="3">
        <f>[43]Setembro!$E$8</f>
        <v>29</v>
      </c>
      <c r="F26" s="3">
        <f>[43]Setembro!$E$9</f>
        <v>37.666666666666664</v>
      </c>
      <c r="G26" s="3">
        <f>[44]Setembro!$E$10</f>
        <v>48.625</v>
      </c>
      <c r="H26" s="3">
        <f>[44]Setembro!$E$11</f>
        <v>48.5</v>
      </c>
      <c r="I26" s="3">
        <f>[44]Setembro!$E$12</f>
        <v>26.958333333333332</v>
      </c>
      <c r="J26" s="3">
        <f>[44]Setembro!$E$13</f>
        <v>82.375</v>
      </c>
      <c r="K26" s="3">
        <f>[44]Setembro!$E$14</f>
        <v>82.458333333333329</v>
      </c>
      <c r="L26" s="3">
        <f>[44]Setembro!$E$15</f>
        <v>69.416666666666671</v>
      </c>
      <c r="M26" s="3">
        <f>[44]Setembro!$E$16</f>
        <v>37.125</v>
      </c>
      <c r="N26" s="3">
        <f>[44]Setembro!$E$17</f>
        <v>38.083333333333336</v>
      </c>
      <c r="O26" s="3">
        <f>[44]Setembro!$E$18</f>
        <v>28.375</v>
      </c>
      <c r="P26" s="3">
        <f>[44]Setembro!$E$19</f>
        <v>42.291666666666664</v>
      </c>
      <c r="Q26" s="3">
        <f>[44]Setembro!$E$20</f>
        <v>55.458333333333336</v>
      </c>
      <c r="R26" s="3">
        <f>[44]Setembro!$E$21</f>
        <v>39.416666666666664</v>
      </c>
      <c r="S26" s="3">
        <f>[44]Setembro!$E$22</f>
        <v>35.833333333333336</v>
      </c>
      <c r="T26" s="3">
        <f>[44]Setembro!$E$23</f>
        <v>36.791666666666664</v>
      </c>
      <c r="U26" s="3">
        <f>[44]Setembro!$E$24</f>
        <v>39.625</v>
      </c>
      <c r="V26" s="3">
        <f>[44]Setembro!$E$25</f>
        <v>60.75</v>
      </c>
      <c r="W26" s="3">
        <f>[44]Setembro!$E$26</f>
        <v>46.208333333333336</v>
      </c>
      <c r="X26" s="3">
        <f>[44]Setembro!$E$27</f>
        <v>55.333333333333336</v>
      </c>
      <c r="Y26" s="3">
        <f>[44]Setembro!$E$28</f>
        <v>73.083333333333329</v>
      </c>
      <c r="Z26" s="3">
        <f>[44]Setembro!$E$29</f>
        <v>55.25</v>
      </c>
      <c r="AA26" s="3">
        <f>[44]Setembro!$E$30</f>
        <v>37.125</v>
      </c>
      <c r="AB26" s="3">
        <f>[44]Setembro!$E$31</f>
        <v>45.541666666666664</v>
      </c>
      <c r="AC26" s="3">
        <f>[44]Setembro!$E$32</f>
        <v>36.541666666666664</v>
      </c>
      <c r="AD26" s="3">
        <f>[44]Setembro!$E$33</f>
        <v>45.083333333333336</v>
      </c>
      <c r="AE26" s="3">
        <f>[44]Setembro!$E$34</f>
        <v>47.083333333333336</v>
      </c>
      <c r="AF26" s="16">
        <f t="shared" si="1"/>
        <v>45.897222222222219</v>
      </c>
    </row>
    <row r="27" spans="1:33" ht="17.100000000000001" customHeight="1" x14ac:dyDescent="0.2">
      <c r="A27" s="9" t="s">
        <v>19</v>
      </c>
      <c r="B27" s="3">
        <f>[45]Setembro!$E$5</f>
        <v>44.791666666666664</v>
      </c>
      <c r="C27" s="3">
        <f>[45]Setembro!$E$6</f>
        <v>45.666666666666664</v>
      </c>
      <c r="D27" s="3">
        <f>[45]Setembro!$E$7</f>
        <v>50.75</v>
      </c>
      <c r="E27" s="3">
        <f>[45]Setembro!$E$8</f>
        <v>47.791666666666664</v>
      </c>
      <c r="F27" s="3">
        <f>[45]Setembro!$E$9</f>
        <v>52.708333333333336</v>
      </c>
      <c r="G27" s="3">
        <f>[46]Setembro!$E$10</f>
        <v>79.375</v>
      </c>
      <c r="H27" s="3">
        <f>[46]Setembro!$E$11</f>
        <v>78.375</v>
      </c>
      <c r="I27" s="3">
        <f>[46]Setembro!$E$12</f>
        <v>87.375</v>
      </c>
      <c r="J27" s="3">
        <f>[46]Setembro!$E$13</f>
        <v>81.166666666666671</v>
      </c>
      <c r="K27" s="3">
        <f>[46]Setembro!$E$14</f>
        <v>75.041666666666671</v>
      </c>
      <c r="L27" s="3">
        <f>[46]Setembro!$E$15</f>
        <v>60.125</v>
      </c>
      <c r="M27" s="3">
        <f>[46]Setembro!$E$16</f>
        <v>53.208333333333336</v>
      </c>
      <c r="N27" s="3">
        <f>[46]Setembro!$E$17</f>
        <v>47</v>
      </c>
      <c r="O27" s="3">
        <f>[46]Setembro!$E$18</f>
        <v>51.291666666666664</v>
      </c>
      <c r="P27" s="3">
        <f>[46]Setembro!$E$19</f>
        <v>61.625</v>
      </c>
      <c r="Q27" s="3">
        <f>[46]Setembro!$E$20</f>
        <v>64.583333333333329</v>
      </c>
      <c r="R27" s="3">
        <f>[46]Setembro!$E$21</f>
        <v>61.083333333333336</v>
      </c>
      <c r="S27" s="3">
        <f>[46]Setembro!$E$22</f>
        <v>78.125</v>
      </c>
      <c r="T27" s="3">
        <f>[46]Setembro!$E$23</f>
        <v>66.541666666666671</v>
      </c>
      <c r="U27" s="3">
        <f>[46]Setembro!$E$24</f>
        <v>79.625</v>
      </c>
      <c r="V27" s="3">
        <f>[46]Setembro!$E$25</f>
        <v>66.791666666666671</v>
      </c>
      <c r="W27" s="3">
        <f>[46]Setembro!$E$26</f>
        <v>52.041666666666664</v>
      </c>
      <c r="X27" s="3">
        <f>[46]Setembro!$E$27</f>
        <v>74.583333333333329</v>
      </c>
      <c r="Y27" s="3">
        <f>[46]Setembro!$E$28</f>
        <v>75</v>
      </c>
      <c r="Z27" s="3">
        <f>[46]Setembro!$E$29</f>
        <v>65.25</v>
      </c>
      <c r="AA27" s="3">
        <f>[46]Setembro!$E$30</f>
        <v>61.333333333333336</v>
      </c>
      <c r="AB27" s="3">
        <f>[46]Setembro!$E$31</f>
        <v>56.666666666666664</v>
      </c>
      <c r="AC27" s="3">
        <f>[46]Setembro!$E$32</f>
        <v>54.5</v>
      </c>
      <c r="AD27" s="3">
        <f>[46]Setembro!$E$33</f>
        <v>53.458333333333336</v>
      </c>
      <c r="AE27" s="3">
        <f>[46]Setembro!$E$34</f>
        <v>55.333333333333336</v>
      </c>
      <c r="AF27" s="16">
        <f t="shared" si="1"/>
        <v>62.706944444444439</v>
      </c>
    </row>
    <row r="28" spans="1:33" ht="17.100000000000001" customHeight="1" x14ac:dyDescent="0.2">
      <c r="A28" s="9" t="s">
        <v>31</v>
      </c>
      <c r="B28" s="3">
        <f>[47]Setembro!$E$5</f>
        <v>45.166666666666664</v>
      </c>
      <c r="C28" s="3">
        <f>[47]Setembro!$E$6</f>
        <v>41</v>
      </c>
      <c r="D28" s="3">
        <f>[47]Setembro!$E$7</f>
        <v>31.833333333333332</v>
      </c>
      <c r="E28" s="3">
        <f>[47]Setembro!$E$8</f>
        <v>29.541666666666668</v>
      </c>
      <c r="F28" s="3">
        <f>[47]Setembro!$E$9</f>
        <v>39.166666666666664</v>
      </c>
      <c r="G28" s="3">
        <f>[48]Setembro!$E$10</f>
        <v>59.833333333333336</v>
      </c>
      <c r="H28" s="3">
        <f>[48]Setembro!$E$11</f>
        <v>61.25</v>
      </c>
      <c r="I28" s="3">
        <f>[48]Setembro!$E$12</f>
        <v>44.666666666666664</v>
      </c>
      <c r="J28" s="3">
        <f>[48]Setembro!$E$13</f>
        <v>90.625</v>
      </c>
      <c r="K28" s="3">
        <f>[48]Setembro!$E$14</f>
        <v>86.916666666666671</v>
      </c>
      <c r="L28" s="3">
        <f>[48]Setembro!$E$15</f>
        <v>72.75</v>
      </c>
      <c r="M28" s="3">
        <f>[48]Setembro!$E$16</f>
        <v>55.333333333333336</v>
      </c>
      <c r="N28" s="3">
        <f>[48]Setembro!$E$17</f>
        <v>49.291666666666664</v>
      </c>
      <c r="O28" s="3">
        <f>[48]Setembro!$E$18</f>
        <v>45.083333333333336</v>
      </c>
      <c r="P28" s="3">
        <f>[48]Setembro!$E$19</f>
        <v>54.875</v>
      </c>
      <c r="Q28" s="3">
        <f>[48]Setembro!$E$20</f>
        <v>50.791666666666664</v>
      </c>
      <c r="R28" s="3">
        <f>[48]Setembro!$E$21</f>
        <v>42.166666666666664</v>
      </c>
      <c r="S28" s="3">
        <f>[48]Setembro!$E$22</f>
        <v>60.208333333333336</v>
      </c>
      <c r="T28" s="3">
        <f>[48]Setembro!$E$23</f>
        <v>54.666666666666664</v>
      </c>
      <c r="U28" s="3">
        <f>[48]Setembro!$E$24</f>
        <v>61</v>
      </c>
      <c r="V28" s="3">
        <f>[48]Setembro!$E$25</f>
        <v>63.875</v>
      </c>
      <c r="W28" s="3">
        <f>[48]Setembro!$E$26</f>
        <v>49.125</v>
      </c>
      <c r="X28" s="3">
        <f>[48]Setembro!$E$27</f>
        <v>73.291666666666671</v>
      </c>
      <c r="Y28" s="3">
        <f>[48]Setembro!$E$28</f>
        <v>79.041666666666671</v>
      </c>
      <c r="Z28" s="3">
        <f>[48]Setembro!$E$29</f>
        <v>65.333333333333329</v>
      </c>
      <c r="AA28" s="3">
        <f>[48]Setembro!$E$30</f>
        <v>58.541666666666664</v>
      </c>
      <c r="AB28" s="3">
        <f>[48]Setembro!$E$31</f>
        <v>57.541666666666664</v>
      </c>
      <c r="AC28" s="3">
        <f>[48]Setembro!$E$32</f>
        <v>48.875</v>
      </c>
      <c r="AD28" s="3">
        <f>[48]Setembro!$E$33</f>
        <v>45.208333333333336</v>
      </c>
      <c r="AE28" s="3">
        <f>[48]Setembro!$E$34</f>
        <v>50.375</v>
      </c>
      <c r="AF28" s="16">
        <f t="shared" si="1"/>
        <v>55.579166666666666</v>
      </c>
    </row>
    <row r="29" spans="1:33" ht="17.100000000000001" customHeight="1" x14ac:dyDescent="0.2">
      <c r="A29" s="9" t="s">
        <v>20</v>
      </c>
      <c r="B29" s="3">
        <f>[49]Setembro!$E$5</f>
        <v>55.583333333333336</v>
      </c>
      <c r="C29" s="3">
        <f>[49]Setembro!$E$6</f>
        <v>44.791666666666664</v>
      </c>
      <c r="D29" s="3">
        <f>[49]Setembro!$E$7</f>
        <v>45.75</v>
      </c>
      <c r="E29" s="3">
        <f>[49]Setembro!$E$8</f>
        <v>37.5</v>
      </c>
      <c r="F29" s="3">
        <f>[49]Setembro!$E$9</f>
        <v>33.958333333333336</v>
      </c>
      <c r="G29" s="3">
        <f>[50]Setembro!$E$10</f>
        <v>30.541666666666668</v>
      </c>
      <c r="H29" s="3">
        <f>[50]Setembro!$E$11</f>
        <v>37.583333333333336</v>
      </c>
      <c r="I29" s="3">
        <f>[50]Setembro!$E$12</f>
        <v>34.166666666666664</v>
      </c>
      <c r="J29" s="3">
        <f>[50]Setembro!$E$13</f>
        <v>61.541666666666664</v>
      </c>
      <c r="K29" s="3">
        <f>[50]Setembro!$E$14</f>
        <v>71.041666666666671</v>
      </c>
      <c r="L29" s="3">
        <f>[50]Setembro!$E$15</f>
        <v>68</v>
      </c>
      <c r="M29" s="3">
        <f>[50]Setembro!$E$16</f>
        <v>44.416666666666664</v>
      </c>
      <c r="N29" s="3">
        <f>[50]Setembro!$E$17</f>
        <v>40.875</v>
      </c>
      <c r="O29" s="3">
        <f>[50]Setembro!$E$18</f>
        <v>42.166666666666664</v>
      </c>
      <c r="P29" s="3">
        <f>[50]Setembro!$E$19</f>
        <v>52.291666666666664</v>
      </c>
      <c r="Q29" s="3">
        <f>[50]Setembro!$E$20</f>
        <v>52.291666666666664</v>
      </c>
      <c r="R29" s="3">
        <f>[50]Setembro!$E$21</f>
        <v>42</v>
      </c>
      <c r="S29" s="3">
        <f>[50]Setembro!$E$22</f>
        <v>36.625</v>
      </c>
      <c r="T29" s="3">
        <f>[50]Setembro!$E$23</f>
        <v>37.791666666666664</v>
      </c>
      <c r="U29" s="3">
        <f>[50]Setembro!$E$24</f>
        <v>37.125</v>
      </c>
      <c r="V29" s="3">
        <f>[50]Setembro!$E$25</f>
        <v>50.708333333333336</v>
      </c>
      <c r="W29" s="3">
        <f>[50]Setembro!$E$26</f>
        <v>44.208333333333336</v>
      </c>
      <c r="X29" s="3">
        <f>[50]Setembro!$E$27</f>
        <v>52</v>
      </c>
      <c r="Y29" s="3">
        <f>[50]Setembro!$E$28</f>
        <v>68.75</v>
      </c>
      <c r="Z29" s="3">
        <f>[50]Setembro!$E$29</f>
        <v>48.666666666666664</v>
      </c>
      <c r="AA29" s="3">
        <f>[50]Setembro!$E$30</f>
        <v>49.708333333333336</v>
      </c>
      <c r="AB29" s="3">
        <f>[50]Setembro!$E$31</f>
        <v>46.916666666666664</v>
      </c>
      <c r="AC29" s="3">
        <f>[50]Setembro!$E$32</f>
        <v>41.291666666666664</v>
      </c>
      <c r="AD29" s="3">
        <f>[50]Setembro!$E$33</f>
        <v>35.041666666666664</v>
      </c>
      <c r="AE29" s="3">
        <f>[50]Setembro!$E$34</f>
        <v>32.958333333333336</v>
      </c>
      <c r="AF29" s="16">
        <f t="shared" si="1"/>
        <v>45.87638888888889</v>
      </c>
    </row>
    <row r="30" spans="1:33" s="5" customFormat="1" ht="17.100000000000001" customHeight="1" x14ac:dyDescent="0.2">
      <c r="A30" s="13" t="s">
        <v>35</v>
      </c>
      <c r="B30" s="21">
        <f>AVERAGE(B5:B29)</f>
        <v>43.564236111111107</v>
      </c>
      <c r="C30" s="21">
        <f t="shared" ref="C30:AF30" si="2">AVERAGE(C5:C29)</f>
        <v>40.935763888888886</v>
      </c>
      <c r="D30" s="21">
        <f t="shared" si="2"/>
        <v>39.875</v>
      </c>
      <c r="E30" s="21">
        <f t="shared" si="2"/>
        <v>37.509374999999991</v>
      </c>
      <c r="F30" s="21">
        <f t="shared" si="2"/>
        <v>44.515625</v>
      </c>
      <c r="G30" s="21">
        <f t="shared" si="2"/>
        <v>57.902777777777779</v>
      </c>
      <c r="H30" s="21">
        <f t="shared" si="2"/>
        <v>59.296874999999993</v>
      </c>
      <c r="I30" s="21">
        <f t="shared" si="2"/>
        <v>56.270833333333336</v>
      </c>
      <c r="J30" s="21">
        <f t="shared" si="2"/>
        <v>79.443840579710141</v>
      </c>
      <c r="K30" s="21">
        <f t="shared" si="2"/>
        <v>78.458333333333329</v>
      </c>
      <c r="L30" s="21">
        <f t="shared" si="2"/>
        <v>64.072699652777786</v>
      </c>
      <c r="M30" s="21">
        <f t="shared" si="2"/>
        <v>49.71180555555555</v>
      </c>
      <c r="N30" s="21">
        <f t="shared" si="2"/>
        <v>46.156250000000007</v>
      </c>
      <c r="O30" s="21">
        <f t="shared" si="2"/>
        <v>44.11631944444445</v>
      </c>
      <c r="P30" s="21">
        <f t="shared" si="2"/>
        <v>52.269097222222229</v>
      </c>
      <c r="Q30" s="21">
        <f t="shared" si="2"/>
        <v>55.232638888888893</v>
      </c>
      <c r="R30" s="21">
        <f t="shared" si="2"/>
        <v>46.24131944444445</v>
      </c>
      <c r="S30" s="21">
        <f t="shared" si="2"/>
        <v>58.88541666666665</v>
      </c>
      <c r="T30" s="21">
        <f t="shared" si="2"/>
        <v>54.92152777777779</v>
      </c>
      <c r="U30" s="21">
        <f t="shared" si="2"/>
        <v>60.778532608695656</v>
      </c>
      <c r="V30" s="21">
        <f t="shared" si="2"/>
        <v>58.375</v>
      </c>
      <c r="W30" s="21">
        <f t="shared" si="2"/>
        <v>49.59826388888888</v>
      </c>
      <c r="X30" s="21">
        <f t="shared" si="2"/>
        <v>68.2361111111111</v>
      </c>
      <c r="Y30" s="21">
        <f t="shared" si="2"/>
        <v>73.760732323232318</v>
      </c>
      <c r="Z30" s="21">
        <f t="shared" si="2"/>
        <v>61.077596618357489</v>
      </c>
      <c r="AA30" s="21">
        <f t="shared" si="2"/>
        <v>52.821799516908207</v>
      </c>
      <c r="AB30" s="21">
        <f t="shared" si="2"/>
        <v>51.994093137254914</v>
      </c>
      <c r="AC30" s="21">
        <f t="shared" si="2"/>
        <v>48.403186274509807</v>
      </c>
      <c r="AD30" s="21">
        <f t="shared" si="2"/>
        <v>46.154513888888886</v>
      </c>
      <c r="AE30" s="53">
        <f t="shared" si="2"/>
        <v>47.671875</v>
      </c>
      <c r="AF30" s="21">
        <f t="shared" si="2"/>
        <v>54.275047968159306</v>
      </c>
      <c r="AG30" s="12"/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8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11"/>
    </row>
    <row r="3" spans="1:34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32" t="s">
        <v>41</v>
      </c>
      <c r="AH3" s="12"/>
    </row>
    <row r="4" spans="1:34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  <c r="AH4" s="12"/>
    </row>
    <row r="5" spans="1:34" s="5" customFormat="1" ht="20.100000000000001" customHeight="1" thickTop="1" x14ac:dyDescent="0.2">
      <c r="A5" s="8" t="s">
        <v>48</v>
      </c>
      <c r="B5" s="42">
        <f>[1]Setembro!$F$5</f>
        <v>70</v>
      </c>
      <c r="C5" s="42">
        <f>[1]Setembro!$F$6</f>
        <v>90</v>
      </c>
      <c r="D5" s="42">
        <f>[1]Setembro!$F$7</f>
        <v>87</v>
      </c>
      <c r="E5" s="42">
        <f>[1]Setembro!$F$8</f>
        <v>81</v>
      </c>
      <c r="F5" s="42">
        <f>[1]Setembro!$F$9</f>
        <v>83</v>
      </c>
      <c r="G5" s="42">
        <f>[2]Setembro!$F$10</f>
        <v>80</v>
      </c>
      <c r="H5" s="42">
        <f>[2]Setembro!$F$11</f>
        <v>85</v>
      </c>
      <c r="I5" s="42">
        <f>[2]Setembro!$F$12</f>
        <v>80</v>
      </c>
      <c r="J5" s="42">
        <f>[2]Setembro!$F$13</f>
        <v>94</v>
      </c>
      <c r="K5" s="42">
        <f>[2]Setembro!$F$14</f>
        <v>98</v>
      </c>
      <c r="L5" s="42">
        <f>[2]Setembro!$F$15</f>
        <v>95</v>
      </c>
      <c r="M5" s="42">
        <f>[2]Setembro!$F$16</f>
        <v>90</v>
      </c>
      <c r="N5" s="42">
        <f>[2]Setembro!$F$17</f>
        <v>90</v>
      </c>
      <c r="O5" s="42">
        <f>[2]Setembro!$F$18</f>
        <v>85</v>
      </c>
      <c r="P5" s="42">
        <f>[2]Setembro!$F$19</f>
        <v>85</v>
      </c>
      <c r="Q5" s="42">
        <f>[2]Setembro!$F$20</f>
        <v>78</v>
      </c>
      <c r="R5" s="42">
        <f>[2]Setembro!$F$21</f>
        <v>67</v>
      </c>
      <c r="S5" s="42">
        <f>[2]Setembro!$F$22</f>
        <v>62</v>
      </c>
      <c r="T5" s="42">
        <f>[2]Setembro!$F$23</f>
        <v>79</v>
      </c>
      <c r="U5" s="42">
        <f>[2]Setembro!$F$24</f>
        <v>75</v>
      </c>
      <c r="V5" s="42">
        <f>[2]Setembro!$F$25</f>
        <v>84</v>
      </c>
      <c r="W5" s="42">
        <f>[2]Setembro!$F$26</f>
        <v>91</v>
      </c>
      <c r="X5" s="42">
        <f>[2]Setembro!$F$27</f>
        <v>85</v>
      </c>
      <c r="Y5" s="42">
        <f>[2]Setembro!$F$28</f>
        <v>95</v>
      </c>
      <c r="Z5" s="42">
        <f>[2]Setembro!$F$29</f>
        <v>95</v>
      </c>
      <c r="AA5" s="42">
        <f>[2]Setembro!$F$30</f>
        <v>86</v>
      </c>
      <c r="AB5" s="42">
        <f>[2]Setembro!$F$31</f>
        <v>88</v>
      </c>
      <c r="AC5" s="42">
        <f>[2]Setembro!$F$32</f>
        <v>86</v>
      </c>
      <c r="AD5" s="42">
        <f>[2]Setembro!$F$33</f>
        <v>75</v>
      </c>
      <c r="AE5" s="42">
        <f>[2]Setembro!$F$34</f>
        <v>76</v>
      </c>
      <c r="AF5" s="43">
        <f t="shared" ref="AF5:AF29" si="1">MAX(B5:AE5)</f>
        <v>98</v>
      </c>
      <c r="AG5" s="44">
        <f t="shared" ref="AG5:AG29" si="2">AVERAGE(B5:AE5)</f>
        <v>83.833333333333329</v>
      </c>
      <c r="AH5" s="12"/>
    </row>
    <row r="6" spans="1:34" ht="17.100000000000001" customHeight="1" x14ac:dyDescent="0.2">
      <c r="A6" s="9" t="s">
        <v>0</v>
      </c>
      <c r="B6" s="3">
        <f>[3]Setembro!$F$5</f>
        <v>68</v>
      </c>
      <c r="C6" s="3">
        <f>[3]Setembro!$F$6</f>
        <v>77</v>
      </c>
      <c r="D6" s="3">
        <f>[3]Setembro!$F$7</f>
        <v>92</v>
      </c>
      <c r="E6" s="3">
        <f>[3]Setembro!$F$8</f>
        <v>84</v>
      </c>
      <c r="F6" s="3">
        <f>[3]Setembro!$F$9</f>
        <v>72</v>
      </c>
      <c r="G6" s="3">
        <f>[4]Setembro!$F$10</f>
        <v>95</v>
      </c>
      <c r="H6" s="3">
        <f>[4]Setembro!$F$11</f>
        <v>96</v>
      </c>
      <c r="I6" s="3">
        <f>[4]Setembro!$F$12</f>
        <v>96</v>
      </c>
      <c r="J6" s="3">
        <f>[4]Setembro!$F$13</f>
        <v>96</v>
      </c>
      <c r="K6" s="3">
        <f>[4]Setembro!$F$14</f>
        <v>97</v>
      </c>
      <c r="L6" s="3">
        <f>[4]Setembro!$F$15</f>
        <v>96</v>
      </c>
      <c r="M6" s="3">
        <f>[4]Setembro!$F$16</f>
        <v>91</v>
      </c>
      <c r="N6" s="3">
        <f>[4]Setembro!$F$17</f>
        <v>88</v>
      </c>
      <c r="O6" s="3">
        <f>[4]Setembro!$F$18</f>
        <v>92</v>
      </c>
      <c r="P6" s="3">
        <f>[4]Setembro!$F$19</f>
        <v>94</v>
      </c>
      <c r="Q6" s="3">
        <f>[4]Setembro!$F$20</f>
        <v>92</v>
      </c>
      <c r="R6" s="3">
        <f>[4]Setembro!$F$21</f>
        <v>80</v>
      </c>
      <c r="S6" s="3">
        <f>[4]Setembro!$F$22</f>
        <v>96</v>
      </c>
      <c r="T6" s="3">
        <f>[4]Setembro!$F$23</f>
        <v>92</v>
      </c>
      <c r="U6" s="3">
        <f>[4]Setembro!$F$24</f>
        <v>94</v>
      </c>
      <c r="V6" s="3">
        <f>[4]Setembro!$F$25</f>
        <v>95</v>
      </c>
      <c r="W6" s="3">
        <f>[4]Setembro!$F$26</f>
        <v>85</v>
      </c>
      <c r="X6" s="3">
        <f>[4]Setembro!$F$27</f>
        <v>95</v>
      </c>
      <c r="Y6" s="3">
        <f>[4]Setembro!$F$28</f>
        <v>97</v>
      </c>
      <c r="Z6" s="3">
        <f>[4]Setembro!$F$29</f>
        <v>96</v>
      </c>
      <c r="AA6" s="3">
        <f>[4]Setembro!$F$30</f>
        <v>94</v>
      </c>
      <c r="AB6" s="3">
        <f>[4]Setembro!$F$31</f>
        <v>91</v>
      </c>
      <c r="AC6" s="3">
        <f>[4]Setembro!$F$32</f>
        <v>94</v>
      </c>
      <c r="AD6" s="3">
        <f>[4]Setembro!$F$33</f>
        <v>93</v>
      </c>
      <c r="AE6" s="3">
        <f>[4]Setembro!$F$34</f>
        <v>91</v>
      </c>
      <c r="AF6" s="16">
        <f t="shared" si="1"/>
        <v>97</v>
      </c>
      <c r="AG6" s="25">
        <f t="shared" si="2"/>
        <v>90.63333333333334</v>
      </c>
    </row>
    <row r="7" spans="1:34" ht="17.100000000000001" customHeight="1" x14ac:dyDescent="0.2">
      <c r="A7" s="9" t="s">
        <v>1</v>
      </c>
      <c r="B7" s="3">
        <f>[5]Setembro!$F$5</f>
        <v>52</v>
      </c>
      <c r="C7" s="3">
        <f>[5]Setembro!$F$6</f>
        <v>59</v>
      </c>
      <c r="D7" s="3">
        <f>[5]Setembro!$F$7</f>
        <v>36</v>
      </c>
      <c r="E7" s="3">
        <f>[5]Setembro!$F$8</f>
        <v>54</v>
      </c>
      <c r="F7" s="3">
        <f>[5]Setembro!$F$9</f>
        <v>83</v>
      </c>
      <c r="G7" s="3">
        <f>[6]Setembro!$F$10</f>
        <v>79</v>
      </c>
      <c r="H7" s="3">
        <f>[6]Setembro!$F$11</f>
        <v>87</v>
      </c>
      <c r="I7" s="3">
        <f>[6]Setembro!$F$12</f>
        <v>86</v>
      </c>
      <c r="J7" s="3">
        <f>[6]Setembro!$F$13</f>
        <v>96</v>
      </c>
      <c r="K7" s="3">
        <f>[6]Setembro!$F$14</f>
        <v>98</v>
      </c>
      <c r="L7" s="3">
        <f>[6]Setembro!$F$15</f>
        <v>95</v>
      </c>
      <c r="M7" s="3">
        <f>[6]Setembro!$F$16</f>
        <v>78</v>
      </c>
      <c r="N7" s="3">
        <f>[6]Setembro!$F$17</f>
        <v>81</v>
      </c>
      <c r="O7" s="3">
        <f>[6]Setembro!$F$18</f>
        <v>75</v>
      </c>
      <c r="P7" s="3">
        <f>[6]Setembro!$F$19</f>
        <v>69</v>
      </c>
      <c r="Q7" s="3">
        <f>[6]Setembro!$F$20</f>
        <v>79</v>
      </c>
      <c r="R7" s="3">
        <f>[6]Setembro!$F$21</f>
        <v>72</v>
      </c>
      <c r="S7" s="3">
        <f>[6]Setembro!$F$22</f>
        <v>90</v>
      </c>
      <c r="T7" s="3">
        <f>[6]Setembro!$F$23</f>
        <v>79</v>
      </c>
      <c r="U7" s="3">
        <f>[6]Setembro!$F$24</f>
        <v>85</v>
      </c>
      <c r="V7" s="3">
        <f>[6]Setembro!$F$25</f>
        <v>86</v>
      </c>
      <c r="W7" s="3">
        <f>[6]Setembro!$F$26</f>
        <v>84</v>
      </c>
      <c r="X7" s="3">
        <f>[6]Setembro!$F$27</f>
        <v>95</v>
      </c>
      <c r="Y7" s="3">
        <f>[6]Setembro!$F$28</f>
        <v>95</v>
      </c>
      <c r="Z7" s="3">
        <f>[6]Setembro!$F$29</f>
        <v>90</v>
      </c>
      <c r="AA7" s="3">
        <f>[6]Setembro!$F$30</f>
        <v>66</v>
      </c>
      <c r="AB7" s="3">
        <f>[6]Setembro!$F$31</f>
        <v>76</v>
      </c>
      <c r="AC7" s="3">
        <f>[6]Setembro!$F$32</f>
        <v>88</v>
      </c>
      <c r="AD7" s="3">
        <f>[6]Setembro!$F$33</f>
        <v>90</v>
      </c>
      <c r="AE7" s="3">
        <f>[6]Setembro!$F$34</f>
        <v>87</v>
      </c>
      <c r="AF7" s="16">
        <f t="shared" si="1"/>
        <v>98</v>
      </c>
      <c r="AG7" s="25">
        <f t="shared" si="2"/>
        <v>79.666666666666671</v>
      </c>
    </row>
    <row r="8" spans="1:34" ht="17.100000000000001" customHeight="1" x14ac:dyDescent="0.2">
      <c r="A8" s="9" t="s">
        <v>51</v>
      </c>
      <c r="B8" s="3">
        <f>[7]Setembro!$F$5</f>
        <v>94</v>
      </c>
      <c r="C8" s="3">
        <f>[7]Setembro!$F$6</f>
        <v>77</v>
      </c>
      <c r="D8" s="3">
        <f>[7]Setembro!$F$7</f>
        <v>55</v>
      </c>
      <c r="E8" s="3">
        <f>[7]Setembro!$F$8</f>
        <v>53</v>
      </c>
      <c r="F8" s="3">
        <f>[7]Setembro!$F$9</f>
        <v>77</v>
      </c>
      <c r="G8" s="3">
        <f>[8]Setembro!$F$10</f>
        <v>92</v>
      </c>
      <c r="H8" s="3">
        <f>[8]Setembro!$F$11</f>
        <v>97</v>
      </c>
      <c r="I8" s="3">
        <f>[8]Setembro!$F$12</f>
        <v>94</v>
      </c>
      <c r="J8" s="3">
        <f>[8]Setembro!$F$13</f>
        <v>96</v>
      </c>
      <c r="K8" s="3">
        <f>[8]Setembro!$F$14</f>
        <v>98</v>
      </c>
      <c r="L8" s="3">
        <f>[8]Setembro!$F$15</f>
        <v>97</v>
      </c>
      <c r="M8" s="3">
        <f>[8]Setembro!$F$16</f>
        <v>98</v>
      </c>
      <c r="N8" s="3">
        <f>[8]Setembro!$F$17</f>
        <v>96</v>
      </c>
      <c r="O8" s="3">
        <f>[8]Setembro!$F$18</f>
        <v>97</v>
      </c>
      <c r="P8" s="3">
        <f>[8]Setembro!$F$19</f>
        <v>78</v>
      </c>
      <c r="Q8" s="3">
        <f>[8]Setembro!$F$20</f>
        <v>85</v>
      </c>
      <c r="R8" s="3">
        <f>[8]Setembro!$F$21</f>
        <v>71</v>
      </c>
      <c r="S8" s="3">
        <f>[8]Setembro!$F$22</f>
        <v>95</v>
      </c>
      <c r="T8" s="3">
        <f>[8]Setembro!$F$23</f>
        <v>93</v>
      </c>
      <c r="U8" s="3">
        <f>[8]Setembro!$F$24</f>
        <v>94</v>
      </c>
      <c r="V8" s="3">
        <f>[8]Setembro!$F$25</f>
        <v>97</v>
      </c>
      <c r="W8" s="3">
        <f>[8]Setembro!$F$26</f>
        <v>94</v>
      </c>
      <c r="X8" s="3">
        <f>[8]Setembro!$F$27</f>
        <v>96</v>
      </c>
      <c r="Y8" s="3">
        <f>[8]Setembro!$F$28</f>
        <v>97</v>
      </c>
      <c r="Z8" s="3">
        <f>[8]Setembro!$F$29</f>
        <v>98</v>
      </c>
      <c r="AA8" s="3">
        <f>[8]Setembro!$F$30</f>
        <v>96</v>
      </c>
      <c r="AB8" s="3">
        <f>[8]Setembro!$F$31</f>
        <v>97</v>
      </c>
      <c r="AC8" s="3">
        <f>[8]Setembro!$F$32</f>
        <v>97</v>
      </c>
      <c r="AD8" s="3">
        <f>[8]Setembro!$F$33</f>
        <v>92</v>
      </c>
      <c r="AE8" s="3">
        <f>[8]Setembro!$F$34</f>
        <v>90</v>
      </c>
      <c r="AF8" s="16">
        <f t="shared" ref="AF8" si="3">MAX(B8:AE8)</f>
        <v>98</v>
      </c>
      <c r="AG8" s="25">
        <f t="shared" ref="AG8" si="4">AVERAGE(B8:AE8)</f>
        <v>89.7</v>
      </c>
    </row>
    <row r="9" spans="1:34" ht="17.100000000000001" customHeight="1" x14ac:dyDescent="0.2">
      <c r="A9" s="9" t="s">
        <v>2</v>
      </c>
      <c r="B9" s="3">
        <f>[9]Setembro!$F$5</f>
        <v>62</v>
      </c>
      <c r="C9" s="3">
        <f>[9]Setembro!$F$6</f>
        <v>49</v>
      </c>
      <c r="D9" s="3">
        <f>[9]Setembro!$F$7</f>
        <v>50</v>
      </c>
      <c r="E9" s="3">
        <f>[9]Setembro!$F$8</f>
        <v>36</v>
      </c>
      <c r="F9" s="3">
        <f>[9]Setembro!$F$9</f>
        <v>49</v>
      </c>
      <c r="G9" s="3">
        <f>[10]Setembro!$F$10</f>
        <v>83</v>
      </c>
      <c r="H9" s="3">
        <f>[10]Setembro!$F$11</f>
        <v>91</v>
      </c>
      <c r="I9" s="3">
        <f>[10]Setembro!$F$12</f>
        <v>64</v>
      </c>
      <c r="J9" s="3">
        <f>[10]Setembro!$F$13</f>
        <v>96</v>
      </c>
      <c r="K9" s="3">
        <f>[10]Setembro!$F$14</f>
        <v>97</v>
      </c>
      <c r="L9" s="3">
        <f>[10]Setembro!$F$15</f>
        <v>94</v>
      </c>
      <c r="M9" s="3">
        <f>[10]Setembro!$F$16</f>
        <v>62</v>
      </c>
      <c r="N9" s="3">
        <f>[10]Setembro!$F$17</f>
        <v>63</v>
      </c>
      <c r="O9" s="3">
        <f>[10]Setembro!$F$18</f>
        <v>58</v>
      </c>
      <c r="P9" s="3">
        <f>[10]Setembro!$F$19</f>
        <v>73</v>
      </c>
      <c r="Q9" s="3">
        <f>[10]Setembro!$F$20</f>
        <v>69</v>
      </c>
      <c r="R9" s="3">
        <f>[10]Setembro!$F$21</f>
        <v>55</v>
      </c>
      <c r="S9" s="3">
        <f>[10]Setembro!$F$22</f>
        <v>81</v>
      </c>
      <c r="T9" s="3">
        <f>[10]Setembro!$F$23</f>
        <v>68</v>
      </c>
      <c r="U9" s="3">
        <f>[10]Setembro!$F$24</f>
        <v>85</v>
      </c>
      <c r="V9" s="3">
        <f>[10]Setembro!$F$25</f>
        <v>86</v>
      </c>
      <c r="W9" s="3">
        <f>[10]Setembro!$F$26</f>
        <v>67</v>
      </c>
      <c r="X9" s="3">
        <f>[10]Setembro!$F$27</f>
        <v>95</v>
      </c>
      <c r="Y9" s="3">
        <f>[10]Setembro!$F$28</f>
        <v>96</v>
      </c>
      <c r="Z9" s="3">
        <f>[10]Setembro!$F$29</f>
        <v>82</v>
      </c>
      <c r="AA9" s="3">
        <f>[10]Setembro!$F$30</f>
        <v>64</v>
      </c>
      <c r="AB9" s="3">
        <f>[10]Setembro!$F$31</f>
        <v>67</v>
      </c>
      <c r="AC9" s="3">
        <f>[10]Setembro!$F$32</f>
        <v>65</v>
      </c>
      <c r="AD9" s="3">
        <f>[10]Setembro!$F$33</f>
        <v>61</v>
      </c>
      <c r="AE9" s="3">
        <f>[10]Setembro!$F$34</f>
        <v>84</v>
      </c>
      <c r="AF9" s="16">
        <f t="shared" si="1"/>
        <v>97</v>
      </c>
      <c r="AG9" s="25">
        <f t="shared" si="2"/>
        <v>71.733333333333334</v>
      </c>
    </row>
    <row r="10" spans="1:34" ht="17.100000000000001" customHeight="1" x14ac:dyDescent="0.2">
      <c r="A10" s="9" t="s">
        <v>3</v>
      </c>
      <c r="B10" s="3">
        <f>[11]Setembro!$F$5</f>
        <v>88</v>
      </c>
      <c r="C10" s="3">
        <f>[11]Setembro!$F$6</f>
        <v>68</v>
      </c>
      <c r="D10" s="3">
        <f>[11]Setembro!$F$7</f>
        <v>60</v>
      </c>
      <c r="E10" s="3">
        <f>[11]Setembro!$F$8</f>
        <v>65</v>
      </c>
      <c r="F10" s="3">
        <f>[11]Setembro!$F$9</f>
        <v>67</v>
      </c>
      <c r="G10" s="3">
        <f>[12]Setembro!$F$10</f>
        <v>61</v>
      </c>
      <c r="H10" s="3">
        <f>[12]Setembro!$F$11</f>
        <v>51</v>
      </c>
      <c r="I10" s="3">
        <f>[12]Setembro!$F$12</f>
        <v>50</v>
      </c>
      <c r="J10" s="3">
        <f>[12]Setembro!$F$13</f>
        <v>74</v>
      </c>
      <c r="K10" s="3">
        <f>[12]Setembro!$F$14</f>
        <v>82</v>
      </c>
      <c r="L10" s="3">
        <f>[12]Setembro!$F$15</f>
        <v>76</v>
      </c>
      <c r="M10" s="3">
        <f>[12]Setembro!$F$16</f>
        <v>82</v>
      </c>
      <c r="N10" s="3">
        <f>[12]Setembro!$F$17</f>
        <v>66</v>
      </c>
      <c r="O10" s="3">
        <f>[12]Setembro!$F$18</f>
        <v>61</v>
      </c>
      <c r="P10" s="3">
        <f>[12]Setembro!$F$19</f>
        <v>79</v>
      </c>
      <c r="Q10" s="3">
        <f>[12]Setembro!$F$20</f>
        <v>94</v>
      </c>
      <c r="R10" s="3">
        <f>[12]Setembro!$F$21</f>
        <v>82</v>
      </c>
      <c r="S10" s="3">
        <f>[12]Setembro!$F$22</f>
        <v>72</v>
      </c>
      <c r="T10" s="3">
        <f>[12]Setembro!$F$23</f>
        <v>74</v>
      </c>
      <c r="U10" s="3">
        <f>[12]Setembro!$F$24</f>
        <v>66</v>
      </c>
      <c r="V10" s="3">
        <f>[12]Setembro!$F$25</f>
        <v>72</v>
      </c>
      <c r="W10" s="3">
        <f>[12]Setembro!$F$26</f>
        <v>63</v>
      </c>
      <c r="X10" s="3">
        <f>[12]Setembro!$F$27</f>
        <v>68</v>
      </c>
      <c r="Y10" s="3">
        <f>[12]Setembro!$F$28</f>
        <v>87</v>
      </c>
      <c r="Z10" s="3">
        <f>[12]Setembro!$F$29</f>
        <v>70</v>
      </c>
      <c r="AA10" s="3">
        <f>[12]Setembro!$F$30</f>
        <v>63</v>
      </c>
      <c r="AB10" s="3">
        <f>[12]Setembro!$F$31</f>
        <v>81</v>
      </c>
      <c r="AC10" s="3">
        <f>[12]Setembro!$F$32</f>
        <v>72</v>
      </c>
      <c r="AD10" s="3">
        <f>[12]Setembro!$F$33</f>
        <v>70</v>
      </c>
      <c r="AE10" s="3">
        <f>[12]Setembro!$F$34</f>
        <v>66</v>
      </c>
      <c r="AF10" s="16">
        <f t="shared" si="1"/>
        <v>94</v>
      </c>
      <c r="AG10" s="25">
        <f t="shared" si="2"/>
        <v>71</v>
      </c>
    </row>
    <row r="11" spans="1:34" ht="17.100000000000001" customHeight="1" x14ac:dyDescent="0.2">
      <c r="A11" s="9" t="s">
        <v>4</v>
      </c>
      <c r="B11" s="3">
        <f>[13]Setembro!$F$5</f>
        <v>96</v>
      </c>
      <c r="C11" s="3">
        <f>[13]Setembro!$F$6</f>
        <v>57</v>
      </c>
      <c r="D11" s="3">
        <f>[13]Setembro!$F$7</f>
        <v>51</v>
      </c>
      <c r="E11" s="3">
        <f>[13]Setembro!$F$8</f>
        <v>47</v>
      </c>
      <c r="F11" s="3">
        <f>[13]Setembro!$F$9</f>
        <v>42</v>
      </c>
      <c r="G11" s="3">
        <f>[14]Setembro!$F$10</f>
        <v>34</v>
      </c>
      <c r="H11" s="3">
        <f>[14]Setembro!$F$11</f>
        <v>43</v>
      </c>
      <c r="I11" s="3">
        <f>[14]Setembro!$F$12</f>
        <v>25</v>
      </c>
      <c r="J11" s="3">
        <f>[14]Setembro!$F$13</f>
        <v>90</v>
      </c>
      <c r="K11" s="3">
        <f>[14]Setembro!$F$14</f>
        <v>89</v>
      </c>
      <c r="L11" s="3">
        <f>[14]Setembro!$F$15</f>
        <v>90</v>
      </c>
      <c r="M11" s="3">
        <f>[14]Setembro!$F$16</f>
        <v>64</v>
      </c>
      <c r="N11" s="3">
        <f>[14]Setembro!$F$17</f>
        <v>50</v>
      </c>
      <c r="O11" s="3">
        <f>[14]Setembro!$F$18</f>
        <v>59</v>
      </c>
      <c r="P11" s="3">
        <f>[14]Setembro!$F$19</f>
        <v>87</v>
      </c>
      <c r="Q11" s="3">
        <f>[14]Setembro!$F$20</f>
        <v>90</v>
      </c>
      <c r="R11" s="3">
        <f>[14]Setembro!$F$21</f>
        <v>65</v>
      </c>
      <c r="S11" s="3">
        <f>[14]Setembro!$F$22</f>
        <v>56</v>
      </c>
      <c r="T11" s="3">
        <f>[14]Setembro!$F$23</f>
        <v>56</v>
      </c>
      <c r="U11" s="3">
        <f>[14]Setembro!$F$24</f>
        <v>51</v>
      </c>
      <c r="V11" s="3">
        <f>[14]Setembro!$F$25</f>
        <v>67</v>
      </c>
      <c r="W11" s="3">
        <f>[14]Setembro!$F$26</f>
        <v>64</v>
      </c>
      <c r="X11" s="3">
        <f>[14]Setembro!$F$27</f>
        <v>71</v>
      </c>
      <c r="Y11" s="3">
        <f>[14]Setembro!$F$28</f>
        <v>92</v>
      </c>
      <c r="Z11" s="3">
        <f>[14]Setembro!$F$29</f>
        <v>81</v>
      </c>
      <c r="AA11" s="3">
        <f>[14]Setembro!$F$30</f>
        <v>53</v>
      </c>
      <c r="AB11" s="3">
        <f>[14]Setembro!$F$31</f>
        <v>73</v>
      </c>
      <c r="AC11" s="3">
        <f>[14]Setembro!$F$32</f>
        <v>55</v>
      </c>
      <c r="AD11" s="3">
        <f>[14]Setembro!$F$33</f>
        <v>61</v>
      </c>
      <c r="AE11" s="3">
        <f>[14]Setembro!$F$34</f>
        <v>55</v>
      </c>
      <c r="AF11" s="16">
        <f t="shared" si="1"/>
        <v>96</v>
      </c>
      <c r="AG11" s="25">
        <f t="shared" si="2"/>
        <v>63.8</v>
      </c>
    </row>
    <row r="12" spans="1:34" ht="17.100000000000001" customHeight="1" x14ac:dyDescent="0.2">
      <c r="A12" s="9" t="s">
        <v>5</v>
      </c>
      <c r="B12" s="14">
        <f>[15]Setembro!$F$5</f>
        <v>51</v>
      </c>
      <c r="C12" s="14">
        <f>[15]Setembro!$F$6</f>
        <v>79</v>
      </c>
      <c r="D12" s="14">
        <f>[15]Setembro!$F$7</f>
        <v>65</v>
      </c>
      <c r="E12" s="14">
        <f>[15]Setembro!$F$8</f>
        <v>61</v>
      </c>
      <c r="F12" s="14">
        <f>[15]Setembro!$F$9</f>
        <v>67</v>
      </c>
      <c r="G12" s="14">
        <f>[16]Setembro!$F$10</f>
        <v>63</v>
      </c>
      <c r="H12" s="14">
        <f>[16]Setembro!$F$11</f>
        <v>88</v>
      </c>
      <c r="I12" s="14">
        <f>[16]Setembro!$F$12</f>
        <v>83</v>
      </c>
      <c r="J12" s="14">
        <f>[16]Setembro!$F$13</f>
        <v>92</v>
      </c>
      <c r="K12" s="14">
        <f>[16]Setembro!$F$14</f>
        <v>93</v>
      </c>
      <c r="L12" s="14">
        <f>[16]Setembro!$F$15</f>
        <v>93</v>
      </c>
      <c r="M12" s="14">
        <f>[16]Setembro!$F$16</f>
        <v>78</v>
      </c>
      <c r="N12" s="14">
        <f>[16]Setembro!$F$17</f>
        <v>71</v>
      </c>
      <c r="O12" s="14">
        <f>[16]Setembro!$F$18</f>
        <v>71</v>
      </c>
      <c r="P12" s="14">
        <f>[16]Setembro!$F$19</f>
        <v>77</v>
      </c>
      <c r="Q12" s="14">
        <f>[16]Setembro!$F$20</f>
        <v>57</v>
      </c>
      <c r="R12" s="14">
        <f>[16]Setembro!$F$21</f>
        <v>61</v>
      </c>
      <c r="S12" s="14">
        <f>[16]Setembro!$F$22</f>
        <v>85</v>
      </c>
      <c r="T12" s="14">
        <f>[16]Setembro!$F$23</f>
        <v>90</v>
      </c>
      <c r="U12" s="14">
        <f>[16]Setembro!$F$24</f>
        <v>80</v>
      </c>
      <c r="V12" s="14">
        <f>[16]Setembro!$F$25</f>
        <v>71</v>
      </c>
      <c r="W12" s="14">
        <f>[16]Setembro!$F$26</f>
        <v>88</v>
      </c>
      <c r="X12" s="14">
        <f>[16]Setembro!$F$27</f>
        <v>78</v>
      </c>
      <c r="Y12" s="14">
        <f>[16]Setembro!$F$28</f>
        <v>89</v>
      </c>
      <c r="Z12" s="14">
        <f>[16]Setembro!$F$29</f>
        <v>90</v>
      </c>
      <c r="AA12" s="14">
        <f>[16]Setembro!$F$30</f>
        <v>83</v>
      </c>
      <c r="AB12" s="14">
        <f>[16]Setembro!$F$31</f>
        <v>81</v>
      </c>
      <c r="AC12" s="14">
        <f>[16]Setembro!$F$32</f>
        <v>83</v>
      </c>
      <c r="AD12" s="14">
        <f>[16]Setembro!$F$33</f>
        <v>68</v>
      </c>
      <c r="AE12" s="14">
        <f>[16]Setembro!$F$34</f>
        <v>66</v>
      </c>
      <c r="AF12" s="16">
        <f t="shared" si="1"/>
        <v>93</v>
      </c>
      <c r="AG12" s="25">
        <f t="shared" si="2"/>
        <v>76.733333333333334</v>
      </c>
    </row>
    <row r="13" spans="1:34" ht="17.100000000000001" customHeight="1" x14ac:dyDescent="0.2">
      <c r="A13" s="9" t="s">
        <v>6</v>
      </c>
      <c r="B13" s="14">
        <f>[17]Setembro!$F$5</f>
        <v>56</v>
      </c>
      <c r="C13" s="14">
        <f>[17]Setembro!$F$6</f>
        <v>58</v>
      </c>
      <c r="D13" s="14">
        <f>[17]Setembro!$F$7</f>
        <v>51</v>
      </c>
      <c r="E13" s="14">
        <f>[17]Setembro!$F$8</f>
        <v>62</v>
      </c>
      <c r="F13" s="14">
        <f>[17]Setembro!$F$9</f>
        <v>78</v>
      </c>
      <c r="G13" s="14">
        <f>[18]Setembro!$F$10</f>
        <v>100</v>
      </c>
      <c r="H13" s="14">
        <f>[18]Setembro!$F$11</f>
        <v>100</v>
      </c>
      <c r="I13" s="14">
        <f>[18]Setembro!$F$12</f>
        <v>64</v>
      </c>
      <c r="J13" s="14">
        <f>[18]Setembro!$F$13</f>
        <v>100</v>
      </c>
      <c r="K13" s="14">
        <f>[18]Setembro!$F$14</f>
        <v>100</v>
      </c>
      <c r="L13" s="14">
        <f>[18]Setembro!$F$15</f>
        <v>97</v>
      </c>
      <c r="M13" s="14">
        <f>[18]Setembro!$F$16</f>
        <v>50</v>
      </c>
      <c r="N13" s="14">
        <f>[18]Setembro!$F$17</f>
        <v>66</v>
      </c>
      <c r="O13" s="14">
        <f>[18]Setembro!$F$18</f>
        <v>72</v>
      </c>
      <c r="P13" s="14">
        <f>[18]Setembro!$F$19</f>
        <v>64</v>
      </c>
      <c r="Q13" s="14">
        <f>[18]Setembro!$F$20</f>
        <v>80</v>
      </c>
      <c r="R13" s="14">
        <f>[18]Setembro!$F$21</f>
        <v>66</v>
      </c>
      <c r="S13" s="14">
        <f>[18]Setembro!$F$22</f>
        <v>63</v>
      </c>
      <c r="T13" s="14">
        <f>[18]Setembro!$F$23</f>
        <v>61</v>
      </c>
      <c r="U13" s="14">
        <f>[18]Setembro!$F$24</f>
        <v>77</v>
      </c>
      <c r="V13" s="14">
        <f>[18]Setembro!$F$25</f>
        <v>100</v>
      </c>
      <c r="W13" s="14">
        <f>[18]Setembro!$F$26</f>
        <v>74</v>
      </c>
      <c r="X13" s="14">
        <f>[18]Setembro!$F$27</f>
        <v>100</v>
      </c>
      <c r="Y13" s="14">
        <f>[18]Setembro!$F$28</f>
        <v>100</v>
      </c>
      <c r="Z13" s="14">
        <f>[18]Setembro!$F$29</f>
        <v>77</v>
      </c>
      <c r="AA13" s="14">
        <f>[18]Setembro!$F$30</f>
        <v>54</v>
      </c>
      <c r="AB13" s="14">
        <f>[18]Setembro!$F$31</f>
        <v>67</v>
      </c>
      <c r="AC13" s="14">
        <f>[18]Setembro!$F$32</f>
        <v>60</v>
      </c>
      <c r="AD13" s="14">
        <f>[18]Setembro!$F$33</f>
        <v>72</v>
      </c>
      <c r="AE13" s="14">
        <f>[18]Setembro!$F$34</f>
        <v>78</v>
      </c>
      <c r="AF13" s="16">
        <f t="shared" si="1"/>
        <v>100</v>
      </c>
      <c r="AG13" s="25">
        <f t="shared" si="2"/>
        <v>74.900000000000006</v>
      </c>
    </row>
    <row r="14" spans="1:34" ht="17.100000000000001" customHeight="1" x14ac:dyDescent="0.2">
      <c r="A14" s="9" t="s">
        <v>7</v>
      </c>
      <c r="B14" s="14">
        <f>[19]Setembro!$F$5</f>
        <v>67</v>
      </c>
      <c r="C14" s="14">
        <f>[19]Setembro!$F$6</f>
        <v>67</v>
      </c>
      <c r="D14" s="14">
        <f>[19]Setembro!$F$7</f>
        <v>78</v>
      </c>
      <c r="E14" s="14">
        <f>[19]Setembro!$F$8</f>
        <v>57</v>
      </c>
      <c r="F14" s="14">
        <f>[19]Setembro!$F$9</f>
        <v>55</v>
      </c>
      <c r="G14" s="14">
        <f>[20]Setembro!$F$10</f>
        <v>92</v>
      </c>
      <c r="H14" s="14">
        <f>[20]Setembro!$F$11</f>
        <v>97</v>
      </c>
      <c r="I14" s="14">
        <f>[20]Setembro!$F$12</f>
        <v>95</v>
      </c>
      <c r="J14" s="14">
        <f>[20]Setembro!$F$13</f>
        <v>98</v>
      </c>
      <c r="K14" s="14">
        <f>[20]Setembro!$F$14</f>
        <v>99</v>
      </c>
      <c r="L14" s="14">
        <f>[20]Setembro!$F$15</f>
        <v>91</v>
      </c>
      <c r="M14" s="14">
        <f>[20]Setembro!$F$16</f>
        <v>85</v>
      </c>
      <c r="N14" s="14">
        <f>[20]Setembro!$F$17</f>
        <v>69</v>
      </c>
      <c r="O14" s="14">
        <f>[20]Setembro!$F$18</f>
        <v>79</v>
      </c>
      <c r="P14" s="14">
        <f>[20]Setembro!$F$19</f>
        <v>88</v>
      </c>
      <c r="Q14" s="14">
        <f>[20]Setembro!$F$20</f>
        <v>80</v>
      </c>
      <c r="R14" s="14">
        <f>[20]Setembro!$F$21</f>
        <v>68</v>
      </c>
      <c r="S14" s="14">
        <f>[20]Setembro!$F$22</f>
        <v>89</v>
      </c>
      <c r="T14" s="14">
        <f>[20]Setembro!$F$23</f>
        <v>83</v>
      </c>
      <c r="U14" s="14">
        <f>[20]Setembro!$F$24</f>
        <v>93</v>
      </c>
      <c r="V14" s="14">
        <f>[20]Setembro!$F$25</f>
        <v>92</v>
      </c>
      <c r="W14" s="14">
        <f>[20]Setembro!$F$26</f>
        <v>54</v>
      </c>
      <c r="X14" s="14">
        <f>[20]Setembro!$F$27</f>
        <v>97</v>
      </c>
      <c r="Y14" s="14">
        <f>[20]Setembro!$F$28</f>
        <v>98</v>
      </c>
      <c r="Z14" s="14">
        <f>[20]Setembro!$F$29</f>
        <v>84</v>
      </c>
      <c r="AA14" s="14">
        <f>[20]Setembro!$F$30</f>
        <v>87</v>
      </c>
      <c r="AB14" s="14">
        <f>[20]Setembro!$F$31</f>
        <v>82</v>
      </c>
      <c r="AC14" s="14">
        <f>[20]Setembro!$F$32</f>
        <v>58</v>
      </c>
      <c r="AD14" s="14">
        <f>[20]Setembro!$F$33</f>
        <v>52</v>
      </c>
      <c r="AE14" s="14">
        <f>[20]Setembro!$F$34</f>
        <v>68</v>
      </c>
      <c r="AF14" s="16">
        <f t="shared" si="1"/>
        <v>99</v>
      </c>
      <c r="AG14" s="25">
        <f t="shared" si="2"/>
        <v>80.066666666666663</v>
      </c>
    </row>
    <row r="15" spans="1:34" ht="17.100000000000001" customHeight="1" x14ac:dyDescent="0.2">
      <c r="A15" s="9" t="s">
        <v>8</v>
      </c>
      <c r="B15" s="14">
        <f>[21]Setembro!$F$5</f>
        <v>69</v>
      </c>
      <c r="C15" s="14">
        <f>[21]Setembro!$F$6</f>
        <v>81</v>
      </c>
      <c r="D15" s="14">
        <f>[21]Setembro!$F$7</f>
        <v>77</v>
      </c>
      <c r="E15" s="14">
        <f>[21]Setembro!$F$8</f>
        <v>64</v>
      </c>
      <c r="F15" s="14">
        <f>[21]Setembro!$F$9</f>
        <v>91</v>
      </c>
      <c r="G15" s="14">
        <f>[22]Setembro!$F$10</f>
        <v>95</v>
      </c>
      <c r="H15" s="14">
        <f>[22]Setembro!$F$11</f>
        <v>97</v>
      </c>
      <c r="I15" s="14">
        <f>[22]Setembro!$F$12</f>
        <v>95</v>
      </c>
      <c r="J15" s="14">
        <f>[22]Setembro!$F$13</f>
        <v>96</v>
      </c>
      <c r="K15" s="14">
        <f>[22]Setembro!$F$14</f>
        <v>98</v>
      </c>
      <c r="L15" s="14">
        <f>[22]Setembro!$F$15</f>
        <v>91</v>
      </c>
      <c r="M15" s="14">
        <f>[22]Setembro!$F$16</f>
        <v>88</v>
      </c>
      <c r="N15" s="14">
        <f>[22]Setembro!$F$17</f>
        <v>80</v>
      </c>
      <c r="O15" s="14">
        <f>[22]Setembro!$F$18</f>
        <v>92</v>
      </c>
      <c r="P15" s="14">
        <f>[22]Setembro!$F$19</f>
        <v>90</v>
      </c>
      <c r="Q15" s="14">
        <f>[22]Setembro!$F$20</f>
        <v>85</v>
      </c>
      <c r="R15" s="14">
        <f>[22]Setembro!$F$21</f>
        <v>77</v>
      </c>
      <c r="S15" s="14">
        <f>[22]Setembro!$F$22</f>
        <v>94</v>
      </c>
      <c r="T15" s="14">
        <f>[22]Setembro!$F$23</f>
        <v>86</v>
      </c>
      <c r="U15" s="14">
        <f>[22]Setembro!$F$24</f>
        <v>94</v>
      </c>
      <c r="V15" s="14">
        <f>[22]Setembro!$F$25</f>
        <v>97</v>
      </c>
      <c r="W15" s="14">
        <f>[22]Setembro!$F$26</f>
        <v>90</v>
      </c>
      <c r="X15" s="14">
        <f>[22]Setembro!$F$27</f>
        <v>96</v>
      </c>
      <c r="Y15" s="14">
        <f>[22]Setembro!$F$28</f>
        <v>97</v>
      </c>
      <c r="Z15" s="14">
        <f>[22]Setembro!$F$29</f>
        <v>90</v>
      </c>
      <c r="AA15" s="14">
        <f>[22]Setembro!$F$30</f>
        <v>88</v>
      </c>
      <c r="AB15" s="14">
        <f>[22]Setembro!$F$31</f>
        <v>86</v>
      </c>
      <c r="AC15" s="14">
        <f>[22]Setembro!$F$32</f>
        <v>87</v>
      </c>
      <c r="AD15" s="14">
        <f>[22]Setembro!$F$33</f>
        <v>67</v>
      </c>
      <c r="AE15" s="14">
        <f>[22]Setembro!$F$34</f>
        <v>86</v>
      </c>
      <c r="AF15" s="16">
        <f t="shared" si="1"/>
        <v>98</v>
      </c>
      <c r="AG15" s="25">
        <f t="shared" si="2"/>
        <v>87.466666666666669</v>
      </c>
    </row>
    <row r="16" spans="1:34" ht="17.100000000000001" customHeight="1" x14ac:dyDescent="0.2">
      <c r="A16" s="9" t="s">
        <v>9</v>
      </c>
      <c r="B16" s="14">
        <f>[23]Setembro!$F$5</f>
        <v>64</v>
      </c>
      <c r="C16" s="14">
        <f>[23]Setembro!$F$6</f>
        <v>79</v>
      </c>
      <c r="D16" s="14">
        <f>[23]Setembro!$F$7</f>
        <v>77</v>
      </c>
      <c r="E16" s="14">
        <f>[23]Setembro!$F$8</f>
        <v>50</v>
      </c>
      <c r="F16" s="14">
        <f>[23]Setembro!$F$9</f>
        <v>82</v>
      </c>
      <c r="G16" s="14">
        <f>[24]Setembro!$F$10</f>
        <v>90</v>
      </c>
      <c r="H16" s="14">
        <f>[24]Setembro!$F$11</f>
        <v>93</v>
      </c>
      <c r="I16" s="14">
        <f>[24]Setembro!$F$12</f>
        <v>78</v>
      </c>
      <c r="J16" s="14">
        <f>[24]Setembro!$F$13</f>
        <v>96</v>
      </c>
      <c r="K16" s="14">
        <f>[24]Setembro!$F$14</f>
        <v>98</v>
      </c>
      <c r="L16" s="14">
        <f>[24]Setembro!$F$15</f>
        <v>93</v>
      </c>
      <c r="M16" s="14">
        <f>[24]Setembro!$F$16</f>
        <v>76</v>
      </c>
      <c r="N16" s="14">
        <f>[24]Setembro!$F$17</f>
        <v>68</v>
      </c>
      <c r="O16" s="14">
        <f>[24]Setembro!$F$18</f>
        <v>66</v>
      </c>
      <c r="P16" s="14">
        <f>[24]Setembro!$F$19</f>
        <v>85</v>
      </c>
      <c r="Q16" s="14">
        <f>[24]Setembro!$F$20</f>
        <v>85</v>
      </c>
      <c r="R16" s="14">
        <f>[24]Setembro!$F$21</f>
        <v>64</v>
      </c>
      <c r="S16" s="14">
        <f>[24]Setembro!$F$22</f>
        <v>88</v>
      </c>
      <c r="T16" s="14">
        <f>[24]Setembro!$F$23</f>
        <v>71</v>
      </c>
      <c r="U16" s="14">
        <f>[24]Setembro!$F$24</f>
        <v>90</v>
      </c>
      <c r="V16" s="14">
        <f>[24]Setembro!$F$25</f>
        <v>88</v>
      </c>
      <c r="W16" s="14">
        <f>[24]Setembro!$F$26</f>
        <v>57</v>
      </c>
      <c r="X16" s="14">
        <f>[24]Setembro!$F$27</f>
        <v>95</v>
      </c>
      <c r="Y16" s="14">
        <f>[24]Setembro!$F$28</f>
        <v>96</v>
      </c>
      <c r="Z16" s="14">
        <f>[24]Setembro!$F$29</f>
        <v>81</v>
      </c>
      <c r="AA16" s="14">
        <f>[24]Setembro!$F$30</f>
        <v>83</v>
      </c>
      <c r="AB16" s="14">
        <f>[24]Setembro!$F$31</f>
        <v>72</v>
      </c>
      <c r="AC16" s="14">
        <f>[24]Setembro!$F$32</f>
        <v>67</v>
      </c>
      <c r="AD16" s="14">
        <f>[24]Setembro!$F$33</f>
        <v>54</v>
      </c>
      <c r="AE16" s="14">
        <f>[24]Setembro!$F$34</f>
        <v>57</v>
      </c>
      <c r="AF16" s="16">
        <f t="shared" si="1"/>
        <v>98</v>
      </c>
      <c r="AG16" s="25">
        <f t="shared" si="2"/>
        <v>78.099999999999994</v>
      </c>
    </row>
    <row r="17" spans="1:34" ht="17.100000000000001" customHeight="1" x14ac:dyDescent="0.2">
      <c r="A17" s="9" t="s">
        <v>52</v>
      </c>
      <c r="B17" s="14">
        <f>[25]Setembro!$F$5</f>
        <v>83</v>
      </c>
      <c r="C17" s="14">
        <f>[25]Setembro!$F$6</f>
        <v>91</v>
      </c>
      <c r="D17" s="14">
        <f>[25]Setembro!$F$7</f>
        <v>47</v>
      </c>
      <c r="E17" s="14">
        <f>[25]Setembro!$F$8</f>
        <v>40</v>
      </c>
      <c r="F17" s="14">
        <f>[25]Setembro!$F$9</f>
        <v>71</v>
      </c>
      <c r="G17" s="14">
        <f>[26]Setembro!$F$10</f>
        <v>90</v>
      </c>
      <c r="H17" s="14">
        <f>[26]Setembro!$F$11</f>
        <v>93</v>
      </c>
      <c r="I17" s="14">
        <f>[26]Setembro!$F$12</f>
        <v>78</v>
      </c>
      <c r="J17" s="14">
        <f>[26]Setembro!$F$13</f>
        <v>96</v>
      </c>
      <c r="K17" s="14">
        <f>[26]Setembro!$F$14</f>
        <v>98</v>
      </c>
      <c r="L17" s="14">
        <f>[26]Setembro!$F$15</f>
        <v>93</v>
      </c>
      <c r="M17" s="14">
        <f>[26]Setembro!$F$16</f>
        <v>76</v>
      </c>
      <c r="N17" s="14">
        <f>[26]Setembro!$F$17</f>
        <v>68</v>
      </c>
      <c r="O17" s="14">
        <f>[26]Setembro!$F$18</f>
        <v>86</v>
      </c>
      <c r="P17" s="14">
        <f>[26]Setembro!$F$19</f>
        <v>74</v>
      </c>
      <c r="Q17" s="14">
        <f>[26]Setembro!$F$20</f>
        <v>81</v>
      </c>
      <c r="R17" s="14">
        <f>[26]Setembro!$F$21</f>
        <v>66</v>
      </c>
      <c r="S17" s="14">
        <f>[26]Setembro!$F$22</f>
        <v>93</v>
      </c>
      <c r="T17" s="14">
        <f>[26]Setembro!$F$23</f>
        <v>93</v>
      </c>
      <c r="U17" s="14">
        <f>[26]Setembro!$F$24</f>
        <v>91</v>
      </c>
      <c r="V17" s="14">
        <f>[26]Setembro!$F$25</f>
        <v>90</v>
      </c>
      <c r="W17" s="14">
        <f>[26]Setembro!$F$26</f>
        <v>91</v>
      </c>
      <c r="X17" s="14">
        <f>[26]Setembro!$F$27</f>
        <v>96</v>
      </c>
      <c r="Y17" s="14">
        <f>[26]Setembro!$F$28</f>
        <v>96</v>
      </c>
      <c r="Z17" s="14">
        <f>[26]Setembro!$F$29</f>
        <v>95</v>
      </c>
      <c r="AA17" s="14">
        <f>[26]Setembro!$F$30</f>
        <v>67</v>
      </c>
      <c r="AB17" s="14">
        <f>[26]Setembro!$F$31</f>
        <v>89</v>
      </c>
      <c r="AC17" s="14">
        <f>[26]Setembro!$F$32</f>
        <v>91</v>
      </c>
      <c r="AD17" s="14">
        <f>[26]Setembro!$F$33</f>
        <v>83</v>
      </c>
      <c r="AE17" s="14">
        <f>[26]Setembro!$F$34</f>
        <v>91</v>
      </c>
      <c r="AF17" s="16">
        <f t="shared" ref="AF17" si="5">MAX(B17:AE17)</f>
        <v>98</v>
      </c>
      <c r="AG17" s="25">
        <f t="shared" ref="AG17" si="6">AVERAGE(B17:AE17)</f>
        <v>83.233333333333334</v>
      </c>
    </row>
    <row r="18" spans="1:34" ht="17.100000000000001" customHeight="1" x14ac:dyDescent="0.2">
      <c r="A18" s="9" t="s">
        <v>10</v>
      </c>
      <c r="B18" s="14">
        <f>[27]Setembro!$F$5</f>
        <v>69</v>
      </c>
      <c r="C18" s="14">
        <f>[27]Setembro!$F$6</f>
        <v>76</v>
      </c>
      <c r="D18" s="14">
        <f>[27]Setembro!$F$7</f>
        <v>81</v>
      </c>
      <c r="E18" s="14">
        <f>[27]Setembro!$F$8</f>
        <v>58</v>
      </c>
      <c r="F18" s="14">
        <f>[27]Setembro!$F$9</f>
        <v>91</v>
      </c>
      <c r="G18" s="14">
        <f>[28]Setembro!$F$10</f>
        <v>92</v>
      </c>
      <c r="H18" s="14">
        <f>[28]Setembro!$F$11</f>
        <v>96</v>
      </c>
      <c r="I18" s="14">
        <f>[28]Setembro!$F$12</f>
        <v>95</v>
      </c>
      <c r="J18" s="14">
        <f>[28]Setembro!$F$13</f>
        <v>96</v>
      </c>
      <c r="K18" s="14">
        <f>[28]Setembro!$F$14</f>
        <v>98</v>
      </c>
      <c r="L18" s="14">
        <f>[28]Setembro!$F$15</f>
        <v>93</v>
      </c>
      <c r="M18" s="14">
        <f>[28]Setembro!$F$16</f>
        <v>76</v>
      </c>
      <c r="N18" s="14">
        <f>[28]Setembro!$F$17</f>
        <v>68</v>
      </c>
      <c r="O18" s="14">
        <f>[28]Setembro!$F$18</f>
        <v>88</v>
      </c>
      <c r="P18" s="14">
        <f>[28]Setembro!$F$19</f>
        <v>84</v>
      </c>
      <c r="Q18" s="14">
        <f>[28]Setembro!$F$20</f>
        <v>81</v>
      </c>
      <c r="R18" s="14">
        <f>[28]Setembro!$F$21</f>
        <v>63</v>
      </c>
      <c r="S18" s="14">
        <f>[28]Setembro!$F$22</f>
        <v>90</v>
      </c>
      <c r="T18" s="14">
        <f>[28]Setembro!$F$23</f>
        <v>83</v>
      </c>
      <c r="U18" s="14">
        <f>[28]Setembro!$F$24</f>
        <v>91</v>
      </c>
      <c r="V18" s="14">
        <f>[28]Setembro!$F$25</f>
        <v>91</v>
      </c>
      <c r="W18" s="14">
        <f>[28]Setembro!$F$26</f>
        <v>77</v>
      </c>
      <c r="X18" s="14">
        <f>[28]Setembro!$F$27</f>
        <v>95</v>
      </c>
      <c r="Y18" s="14">
        <f>[28]Setembro!$F$28</f>
        <v>96</v>
      </c>
      <c r="Z18" s="14">
        <f>[28]Setembro!$F$29</f>
        <v>93</v>
      </c>
      <c r="AA18" s="14">
        <f>[28]Setembro!$F$30</f>
        <v>86</v>
      </c>
      <c r="AB18" s="14">
        <f>[28]Setembro!$F$31</f>
        <v>92</v>
      </c>
      <c r="AC18" s="14">
        <f>[28]Setembro!$F$32</f>
        <v>79</v>
      </c>
      <c r="AD18" s="14">
        <f>[28]Setembro!$F$33</f>
        <v>66</v>
      </c>
      <c r="AE18" s="14">
        <f>[28]Setembro!$F$34</f>
        <v>79</v>
      </c>
      <c r="AF18" s="16">
        <f t="shared" si="1"/>
        <v>98</v>
      </c>
      <c r="AG18" s="25">
        <f t="shared" si="2"/>
        <v>84.1</v>
      </c>
    </row>
    <row r="19" spans="1:34" ht="17.100000000000001" customHeight="1" x14ac:dyDescent="0.2">
      <c r="A19" s="9" t="s">
        <v>11</v>
      </c>
      <c r="B19" s="14">
        <f>[29]Setembro!$F$5</f>
        <v>60</v>
      </c>
      <c r="C19" s="14">
        <f>[29]Setembro!$F$6</f>
        <v>80</v>
      </c>
      <c r="D19" s="14">
        <f>[29]Setembro!$F$7</f>
        <v>76</v>
      </c>
      <c r="E19" s="14">
        <f>[29]Setembro!$F$8</f>
        <v>89</v>
      </c>
      <c r="F19" s="14">
        <f>[29]Setembro!$F$9</f>
        <v>87</v>
      </c>
      <c r="G19" s="14">
        <f>[30]Setembro!$F$10</f>
        <v>85</v>
      </c>
      <c r="H19" s="14">
        <f>[30]Setembro!$F$11</f>
        <v>98</v>
      </c>
      <c r="I19" s="14">
        <f>[30]Setembro!$F$12</f>
        <v>96</v>
      </c>
      <c r="J19" s="14">
        <f>[30]Setembro!$F$13</f>
        <v>99</v>
      </c>
      <c r="K19" s="14">
        <f>[30]Setembro!$F$14</f>
        <v>100</v>
      </c>
      <c r="L19" s="14">
        <f>[30]Setembro!$F$15</f>
        <v>99</v>
      </c>
      <c r="M19" s="14">
        <f>[30]Setembro!$F$16</f>
        <v>90</v>
      </c>
      <c r="N19" s="14">
        <f>[30]Setembro!$F$17</f>
        <v>94</v>
      </c>
      <c r="O19" s="14">
        <f>[30]Setembro!$F$18</f>
        <v>95</v>
      </c>
      <c r="P19" s="14">
        <f>[30]Setembro!$F$19</f>
        <v>91</v>
      </c>
      <c r="Q19" s="14">
        <f>[30]Setembro!$F$20</f>
        <v>96</v>
      </c>
      <c r="R19" s="14">
        <f>[30]Setembro!$F$21</f>
        <v>92</v>
      </c>
      <c r="S19" s="14">
        <f>[30]Setembro!$F$22</f>
        <v>90</v>
      </c>
      <c r="T19" s="14">
        <f>[30]Setembro!$F$23</f>
        <v>94</v>
      </c>
      <c r="U19" s="14">
        <f>[30]Setembro!$F$24</f>
        <v>93</v>
      </c>
      <c r="V19" s="14">
        <f>[30]Setembro!$F$25</f>
        <v>89</v>
      </c>
      <c r="W19" s="14">
        <f>[30]Setembro!$F$26</f>
        <v>86</v>
      </c>
      <c r="X19" s="14">
        <f>[30]Setembro!$F$27</f>
        <v>99</v>
      </c>
      <c r="Y19" s="14">
        <f>[30]Setembro!$F$28</f>
        <v>99</v>
      </c>
      <c r="Z19" s="14">
        <f>[30]Setembro!$F$29</f>
        <v>98</v>
      </c>
      <c r="AA19" s="14">
        <f>[30]Setembro!$F$30</f>
        <v>87</v>
      </c>
      <c r="AB19" s="14">
        <f>[30]Setembro!$F$31</f>
        <v>93</v>
      </c>
      <c r="AC19" s="14">
        <f>[30]Setembro!$F$32</f>
        <v>95</v>
      </c>
      <c r="AD19" s="14">
        <f>[30]Setembro!$F$33</f>
        <v>93</v>
      </c>
      <c r="AE19" s="14">
        <f>[30]Setembro!$F$34</f>
        <v>92</v>
      </c>
      <c r="AF19" s="16">
        <f t="shared" si="1"/>
        <v>100</v>
      </c>
      <c r="AG19" s="25">
        <f t="shared" si="2"/>
        <v>91.166666666666671</v>
      </c>
    </row>
    <row r="20" spans="1:34" ht="17.100000000000001" customHeight="1" x14ac:dyDescent="0.2">
      <c r="A20" s="9" t="s">
        <v>12</v>
      </c>
      <c r="B20" s="14">
        <f>[31]Setembro!$F$5</f>
        <v>40</v>
      </c>
      <c r="C20" s="14">
        <f>[31]Setembro!$F$6</f>
        <v>53</v>
      </c>
      <c r="D20" s="14">
        <f>[31]Setembro!$F$7</f>
        <v>43</v>
      </c>
      <c r="E20" s="14">
        <f>[31]Setembro!$F$8</f>
        <v>60</v>
      </c>
      <c r="F20" s="14">
        <f>[31]Setembro!$F$9</f>
        <v>80</v>
      </c>
      <c r="G20" s="14">
        <f>[32]Setembro!$F$10</f>
        <v>86</v>
      </c>
      <c r="H20" s="14">
        <f>[32]Setembro!$F$11</f>
        <v>86</v>
      </c>
      <c r="I20" s="14">
        <f>[32]Setembro!$F$12</f>
        <v>90</v>
      </c>
      <c r="J20" s="14">
        <f>[32]Setembro!$F$13</f>
        <v>95</v>
      </c>
      <c r="K20" s="14">
        <f>[32]Setembro!$F$14</f>
        <v>97</v>
      </c>
      <c r="L20" s="14">
        <f>[32]Setembro!$F$15</f>
        <v>93</v>
      </c>
      <c r="M20" s="14">
        <f>[32]Setembro!$F$16</f>
        <v>67</v>
      </c>
      <c r="N20" s="14">
        <f>[32]Setembro!$F$17</f>
        <v>77</v>
      </c>
      <c r="O20" s="14">
        <f>[32]Setembro!$F$18</f>
        <v>67</v>
      </c>
      <c r="P20" s="14">
        <f>[32]Setembro!$F$19</f>
        <v>64</v>
      </c>
      <c r="Q20" s="14">
        <f>[32]Setembro!$F$20</f>
        <v>84</v>
      </c>
      <c r="R20" s="14">
        <f>[32]Setembro!$F$21</f>
        <v>71</v>
      </c>
      <c r="S20" s="14">
        <f>[32]Setembro!$F$22</f>
        <v>78</v>
      </c>
      <c r="T20" s="14">
        <f>[32]Setembro!$F$23</f>
        <v>82</v>
      </c>
      <c r="U20" s="14">
        <f>[32]Setembro!$F$24</f>
        <v>79</v>
      </c>
      <c r="V20" s="14">
        <f>[32]Setembro!$F$25</f>
        <v>84</v>
      </c>
      <c r="W20" s="14">
        <f>[32]Setembro!$F$26</f>
        <v>75</v>
      </c>
      <c r="X20" s="14">
        <f>[32]Setembro!$F$27</f>
        <v>96</v>
      </c>
      <c r="Y20" s="14">
        <f>[32]Setembro!$F$28</f>
        <v>94</v>
      </c>
      <c r="Z20" s="14">
        <f>[32]Setembro!$F$29</f>
        <v>83</v>
      </c>
      <c r="AA20" s="14">
        <f>[32]Setembro!$F$30</f>
        <v>66</v>
      </c>
      <c r="AB20" s="14">
        <f>[32]Setembro!$F$31</f>
        <v>72</v>
      </c>
      <c r="AC20" s="14">
        <f>[32]Setembro!$F$32</f>
        <v>83</v>
      </c>
      <c r="AD20" s="14">
        <f>[32]Setembro!$F$33</f>
        <v>92</v>
      </c>
      <c r="AE20" s="14">
        <f>[32]Setembro!$F$34</f>
        <v>92</v>
      </c>
      <c r="AF20" s="16">
        <f t="shared" si="1"/>
        <v>97</v>
      </c>
      <c r="AG20" s="25">
        <f t="shared" si="2"/>
        <v>77.63333333333334</v>
      </c>
    </row>
    <row r="21" spans="1:34" ht="17.100000000000001" customHeight="1" x14ac:dyDescent="0.2">
      <c r="A21" s="9" t="s">
        <v>13</v>
      </c>
      <c r="B21" s="14" t="str">
        <f>[33]Setembro!$F$5</f>
        <v>**</v>
      </c>
      <c r="C21" s="14" t="str">
        <f>[33]Setembro!$F$6</f>
        <v>**</v>
      </c>
      <c r="D21" s="14" t="str">
        <f>[33]Setembro!$F$7</f>
        <v>**</v>
      </c>
      <c r="E21" s="14" t="str">
        <f>[33]Setembro!$F$8</f>
        <v>**</v>
      </c>
      <c r="F21" s="14" t="str">
        <f>[33]Setembro!$F$9</f>
        <v>**</v>
      </c>
      <c r="G21" s="14" t="str">
        <f>[34]Setembro!$F$10</f>
        <v>**</v>
      </c>
      <c r="H21" s="14" t="str">
        <f>[34]Setembro!$F$11</f>
        <v>**</v>
      </c>
      <c r="I21" s="14" t="str">
        <f>[34]Setembro!$F$12</f>
        <v>**</v>
      </c>
      <c r="J21" s="14" t="str">
        <f>[34]Setembro!$F$13</f>
        <v>**</v>
      </c>
      <c r="K21" s="14" t="str">
        <f>[34]Setembro!$F$14</f>
        <v>**</v>
      </c>
      <c r="L21" s="14" t="str">
        <f>[34]Setembro!$F$15</f>
        <v>**</v>
      </c>
      <c r="M21" s="14" t="str">
        <f>[34]Setembro!$F$16</f>
        <v>**</v>
      </c>
      <c r="N21" s="14" t="str">
        <f>[34]Setembro!$F$17</f>
        <v>**</v>
      </c>
      <c r="O21" s="14" t="str">
        <f>[34]Setembro!$F$18</f>
        <v>**</v>
      </c>
      <c r="P21" s="14" t="str">
        <f>[34]Setembro!$F$19</f>
        <v>**</v>
      </c>
      <c r="Q21" s="14" t="str">
        <f>[34]Setembro!$F$20</f>
        <v>**</v>
      </c>
      <c r="R21" s="14" t="str">
        <f>[34]Setembro!$F$21</f>
        <v>**</v>
      </c>
      <c r="S21" s="14" t="str">
        <f>[34]Setembro!$F$22</f>
        <v>**</v>
      </c>
      <c r="T21" s="14" t="str">
        <f>[34]Setembro!$F$23</f>
        <v>**</v>
      </c>
      <c r="U21" s="14" t="str">
        <f>[34]Setembro!$F$24</f>
        <v>**</v>
      </c>
      <c r="V21" s="14" t="str">
        <f>[34]Setembro!$F$25</f>
        <v>**</v>
      </c>
      <c r="W21" s="14" t="str">
        <f>[34]Setembro!$F$26</f>
        <v>**</v>
      </c>
      <c r="X21" s="14" t="str">
        <f>[34]Setembro!$F$27</f>
        <v>**</v>
      </c>
      <c r="Y21" s="14" t="str">
        <f>[34]Setembro!$F$28</f>
        <v>**</v>
      </c>
      <c r="Z21" s="14" t="str">
        <f>[34]Setembro!$F$29</f>
        <v>**</v>
      </c>
      <c r="AA21" s="14" t="str">
        <f>[34]Setembro!$F$30</f>
        <v>**</v>
      </c>
      <c r="AB21" s="14" t="str">
        <f>[34]Setembro!$F$31</f>
        <v>**</v>
      </c>
      <c r="AC21" s="14" t="str">
        <f>[34]Setembro!$F$32</f>
        <v>**</v>
      </c>
      <c r="AD21" s="14" t="str">
        <f>[34]Setembro!$F$33</f>
        <v>**</v>
      </c>
      <c r="AE21" s="14" t="str">
        <f>[34]Setembro!$F$34</f>
        <v>**</v>
      </c>
      <c r="AF21" s="16" t="s">
        <v>32</v>
      </c>
      <c r="AG21" s="25" t="s">
        <v>32</v>
      </c>
    </row>
    <row r="22" spans="1:34" ht="17.100000000000001" customHeight="1" x14ac:dyDescent="0.2">
      <c r="A22" s="9" t="s">
        <v>14</v>
      </c>
      <c r="B22" s="14">
        <f>[35]Setembro!$F$5</f>
        <v>92</v>
      </c>
      <c r="C22" s="14">
        <f>[35]Setembro!$F$6</f>
        <v>78</v>
      </c>
      <c r="D22" s="14">
        <f>[35]Setembro!$F$7</f>
        <v>77</v>
      </c>
      <c r="E22" s="14">
        <f>[35]Setembro!$F$8</f>
        <v>57</v>
      </c>
      <c r="F22" s="14">
        <f>[35]Setembro!$F$9</f>
        <v>57</v>
      </c>
      <c r="G22" s="14">
        <f>[36]Setembro!$F$10</f>
        <v>61</v>
      </c>
      <c r="H22" s="14">
        <f>[36]Setembro!$F$11</f>
        <v>50</v>
      </c>
      <c r="I22" s="14">
        <f>[36]Setembro!$F$12</f>
        <v>57</v>
      </c>
      <c r="J22" s="14">
        <f>[36]Setembro!$F$13</f>
        <v>81</v>
      </c>
      <c r="K22" s="14">
        <f>[36]Setembro!$F$14</f>
        <v>84</v>
      </c>
      <c r="L22" s="14">
        <f>[36]Setembro!$F$15</f>
        <v>87</v>
      </c>
      <c r="M22" s="14">
        <f>[36]Setembro!$F$16</f>
        <v>81</v>
      </c>
      <c r="N22" s="14">
        <f>[36]Setembro!$F$17</f>
        <v>75</v>
      </c>
      <c r="O22" s="14">
        <f>[36]Setembro!$F$18</f>
        <v>57</v>
      </c>
      <c r="P22" s="14">
        <f>[36]Setembro!$F$19</f>
        <v>73</v>
      </c>
      <c r="Q22" s="14">
        <f>[36]Setembro!$F$20</f>
        <v>93</v>
      </c>
      <c r="R22" s="14">
        <f>[36]Setembro!$F$21</f>
        <v>72</v>
      </c>
      <c r="S22" s="14">
        <f>[36]Setembro!$F$22</f>
        <v>76</v>
      </c>
      <c r="T22" s="14">
        <f>[36]Setembro!$F$23</f>
        <v>74</v>
      </c>
      <c r="U22" s="14">
        <f>[36]Setembro!$F$24</f>
        <v>70</v>
      </c>
      <c r="V22" s="14">
        <f>[36]Setembro!$F$25</f>
        <v>77</v>
      </c>
      <c r="W22" s="14">
        <f>[36]Setembro!$F$26</f>
        <v>75</v>
      </c>
      <c r="X22" s="14">
        <f>[36]Setembro!$F$27</f>
        <v>75</v>
      </c>
      <c r="Y22" s="14">
        <f>[36]Setembro!$F$28</f>
        <v>88</v>
      </c>
      <c r="Z22" s="14">
        <f>[36]Setembro!$F$29</f>
        <v>70</v>
      </c>
      <c r="AA22" s="14">
        <f>[36]Setembro!$F$30</f>
        <v>75</v>
      </c>
      <c r="AB22" s="14">
        <f>[36]Setembro!$F$31</f>
        <v>80</v>
      </c>
      <c r="AC22" s="14">
        <f>[36]Setembro!$F$32</f>
        <v>68</v>
      </c>
      <c r="AD22" s="14">
        <f>[36]Setembro!$F$33</f>
        <v>67</v>
      </c>
      <c r="AE22" s="14">
        <f>[36]Setembro!$F$34</f>
        <v>63</v>
      </c>
      <c r="AF22" s="16">
        <f t="shared" si="1"/>
        <v>93</v>
      </c>
      <c r="AG22" s="25">
        <f t="shared" si="2"/>
        <v>73</v>
      </c>
    </row>
    <row r="23" spans="1:34" ht="17.100000000000001" customHeight="1" x14ac:dyDescent="0.2">
      <c r="A23" s="9" t="s">
        <v>15</v>
      </c>
      <c r="B23" s="14">
        <f>[37]Setembro!$F$5</f>
        <v>50</v>
      </c>
      <c r="C23" s="14">
        <f>[37]Setembro!$F$6</f>
        <v>61</v>
      </c>
      <c r="D23" s="14">
        <f>[37]Setembro!$F$7</f>
        <v>84</v>
      </c>
      <c r="E23" s="14">
        <f>[37]Setembro!$F$8</f>
        <v>74</v>
      </c>
      <c r="F23" s="14">
        <f>[37]Setembro!$F$9</f>
        <v>73</v>
      </c>
      <c r="G23" s="14">
        <f>[38]Setembro!$F$10</f>
        <v>73</v>
      </c>
      <c r="H23" s="14">
        <f>[38]Setembro!$F$11</f>
        <v>98</v>
      </c>
      <c r="I23" s="14">
        <f>[38]Setembro!$F$12</f>
        <v>98</v>
      </c>
      <c r="J23" s="14">
        <f>[38]Setembro!$F$13</f>
        <v>98</v>
      </c>
      <c r="K23" s="14">
        <f>[38]Setembro!$F$14</f>
        <v>99</v>
      </c>
      <c r="L23" s="14">
        <f>[38]Setembro!$F$15</f>
        <v>99</v>
      </c>
      <c r="M23" s="14">
        <f>[38]Setembro!$F$16</f>
        <v>92</v>
      </c>
      <c r="N23" s="14">
        <f>[38]Setembro!$F$17</f>
        <v>76</v>
      </c>
      <c r="O23" s="14">
        <f>[38]Setembro!$F$18</f>
        <v>76</v>
      </c>
      <c r="P23" s="14">
        <f>[38]Setembro!$F$19</f>
        <v>69</v>
      </c>
      <c r="Q23" s="14">
        <f>[38]Setembro!$F$20</f>
        <v>94</v>
      </c>
      <c r="R23" s="14">
        <f>[38]Setembro!$F$21</f>
        <v>91</v>
      </c>
      <c r="S23" s="14">
        <f>[38]Setembro!$F$22</f>
        <v>83</v>
      </c>
      <c r="T23" s="14">
        <f>[38]Setembro!$F$23</f>
        <v>96</v>
      </c>
      <c r="U23" s="14">
        <f>[38]Setembro!$F$24</f>
        <v>84</v>
      </c>
      <c r="V23" s="14">
        <f>[38]Setembro!$F$25</f>
        <v>99</v>
      </c>
      <c r="W23" s="14">
        <f>[38]Setembro!$F$26</f>
        <v>94</v>
      </c>
      <c r="X23" s="14">
        <f>[38]Setembro!$F$27</f>
        <v>61</v>
      </c>
      <c r="Y23" s="14">
        <f>[38]Setembro!$F$28</f>
        <v>98</v>
      </c>
      <c r="Z23" s="14">
        <f>[38]Setembro!$F$29</f>
        <v>98</v>
      </c>
      <c r="AA23" s="14">
        <f>[38]Setembro!$F$30</f>
        <v>88</v>
      </c>
      <c r="AB23" s="14">
        <f>[38]Setembro!$F$31</f>
        <v>91</v>
      </c>
      <c r="AC23" s="14">
        <f>[38]Setembro!$F$32</f>
        <v>78</v>
      </c>
      <c r="AD23" s="14">
        <f>[38]Setembro!$F$33</f>
        <v>76</v>
      </c>
      <c r="AE23" s="14">
        <f>[38]Setembro!$F$34</f>
        <v>71</v>
      </c>
      <c r="AF23" s="16">
        <f t="shared" si="1"/>
        <v>99</v>
      </c>
      <c r="AG23" s="25">
        <f t="shared" si="2"/>
        <v>84.066666666666663</v>
      </c>
    </row>
    <row r="24" spans="1:34" ht="17.100000000000001" customHeight="1" x14ac:dyDescent="0.2">
      <c r="A24" s="9" t="s">
        <v>16</v>
      </c>
      <c r="B24" s="14">
        <f>[39]Setembro!$F$5</f>
        <v>65</v>
      </c>
      <c r="C24" s="14">
        <f>[39]Setembro!$F$6</f>
        <v>72</v>
      </c>
      <c r="D24" s="14">
        <f>[39]Setembro!$F$7</f>
        <v>65</v>
      </c>
      <c r="E24" s="14">
        <f>[39]Setembro!$F$8</f>
        <v>38</v>
      </c>
      <c r="F24" s="14">
        <f>[39]Setembro!$F$9</f>
        <v>67</v>
      </c>
      <c r="G24" s="14">
        <f>[40]Setembro!$F$10</f>
        <v>75</v>
      </c>
      <c r="H24" s="14">
        <f>[40]Setembro!$F$11</f>
        <v>87</v>
      </c>
      <c r="I24" s="14">
        <f>[40]Setembro!$F$12</f>
        <v>88</v>
      </c>
      <c r="J24" s="14">
        <f>[40]Setembro!$F$13</f>
        <v>90</v>
      </c>
      <c r="K24" s="14">
        <f>[40]Setembro!$F$14</f>
        <v>97</v>
      </c>
      <c r="L24" s="14">
        <f>[40]Setembro!$F$15</f>
        <v>73</v>
      </c>
      <c r="M24" s="14">
        <f>[40]Setembro!$F$16</f>
        <v>88</v>
      </c>
      <c r="N24" s="14">
        <f>[40]Setembro!$F$17</f>
        <v>74</v>
      </c>
      <c r="O24" s="14">
        <f>[40]Setembro!$F$18</f>
        <v>72</v>
      </c>
      <c r="P24" s="14">
        <f>[40]Setembro!$F$19</f>
        <v>57</v>
      </c>
      <c r="Q24" s="14">
        <f>[40]Setembro!$F$20</f>
        <v>70</v>
      </c>
      <c r="R24" s="14">
        <f>[40]Setembro!$F$21</f>
        <v>93</v>
      </c>
      <c r="S24" s="14">
        <f>[40]Setembro!$F$22</f>
        <v>96</v>
      </c>
      <c r="T24" s="14">
        <f>[40]Setembro!$F$23</f>
        <v>92</v>
      </c>
      <c r="U24" s="14">
        <f>[40]Setembro!$F$24</f>
        <v>85</v>
      </c>
      <c r="V24" s="14">
        <f>[40]Setembro!$F$25</f>
        <v>89</v>
      </c>
      <c r="W24" s="14">
        <f>[40]Setembro!$F$26</f>
        <v>75</v>
      </c>
      <c r="X24" s="14">
        <f>[40]Setembro!$F$27</f>
        <v>95</v>
      </c>
      <c r="Y24" s="14">
        <f>[40]Setembro!$F$28</f>
        <v>94</v>
      </c>
      <c r="Z24" s="14">
        <f>[40]Setembro!$F$29</f>
        <v>90</v>
      </c>
      <c r="AA24" s="14">
        <f>[40]Setembro!$F$30</f>
        <v>83</v>
      </c>
      <c r="AB24" s="14">
        <f>[40]Setembro!$F$31</f>
        <v>83</v>
      </c>
      <c r="AC24" s="14">
        <f>[40]Setembro!$F$32</f>
        <v>87</v>
      </c>
      <c r="AD24" s="14">
        <f>[40]Setembro!$F$33</f>
        <v>73</v>
      </c>
      <c r="AE24" s="14">
        <f>[40]Setembro!$F$34</f>
        <v>84</v>
      </c>
      <c r="AF24" s="16">
        <f t="shared" si="1"/>
        <v>97</v>
      </c>
      <c r="AG24" s="25">
        <f t="shared" si="2"/>
        <v>79.900000000000006</v>
      </c>
    </row>
    <row r="25" spans="1:34" ht="17.100000000000001" customHeight="1" x14ac:dyDescent="0.2">
      <c r="A25" s="9" t="s">
        <v>17</v>
      </c>
      <c r="B25" s="14">
        <f>[41]Setembro!$F$5</f>
        <v>71</v>
      </c>
      <c r="C25" s="14">
        <f>[41]Setembro!$F$6</f>
        <v>83</v>
      </c>
      <c r="D25" s="14">
        <f>[41]Setembro!$F$7</f>
        <v>83</v>
      </c>
      <c r="E25" s="14">
        <f>[41]Setembro!$F$8</f>
        <v>71</v>
      </c>
      <c r="F25" s="14">
        <f>[41]Setembro!$F$9</f>
        <v>65</v>
      </c>
      <c r="G25" s="14">
        <f>[42]Setembro!$F$10</f>
        <v>87</v>
      </c>
      <c r="H25" s="14">
        <f>[42]Setembro!$F$11</f>
        <v>97</v>
      </c>
      <c r="I25" s="14">
        <f>[42]Setembro!$F$12</f>
        <v>95</v>
      </c>
      <c r="J25" s="14">
        <f>[42]Setembro!$F$13</f>
        <v>97</v>
      </c>
      <c r="K25" s="14">
        <f>[42]Setembro!$F$14</f>
        <v>98</v>
      </c>
      <c r="L25" s="14">
        <f>[42]Setembro!$F$15</f>
        <v>98</v>
      </c>
      <c r="M25" s="14">
        <f>[42]Setembro!$F$16</f>
        <v>96</v>
      </c>
      <c r="N25" s="14">
        <f>[42]Setembro!$F$17</f>
        <v>98</v>
      </c>
      <c r="O25" s="14">
        <f>[42]Setembro!$F$18</f>
        <v>97</v>
      </c>
      <c r="P25" s="14">
        <f>[42]Setembro!$F$19</f>
        <v>87</v>
      </c>
      <c r="Q25" s="14">
        <f>[42]Setembro!$F$20</f>
        <v>88</v>
      </c>
      <c r="R25" s="14">
        <f>[42]Setembro!$F$21</f>
        <v>73</v>
      </c>
      <c r="S25" s="14">
        <f>[42]Setembro!$F$22</f>
        <v>88</v>
      </c>
      <c r="T25" s="14">
        <f>[42]Setembro!$F$23</f>
        <v>94</v>
      </c>
      <c r="U25" s="14">
        <f>[42]Setembro!$F$24</f>
        <v>92</v>
      </c>
      <c r="V25" s="14">
        <f>[42]Setembro!$F$25</f>
        <v>88</v>
      </c>
      <c r="W25" s="14">
        <f>[42]Setembro!$F$26</f>
        <v>91</v>
      </c>
      <c r="X25" s="14">
        <f>[42]Setembro!$F$27</f>
        <v>96</v>
      </c>
      <c r="Y25" s="14">
        <f>[42]Setembro!$F$28</f>
        <v>97</v>
      </c>
      <c r="Z25" s="14">
        <f>[42]Setembro!$F$29</f>
        <v>96</v>
      </c>
      <c r="AA25" s="14">
        <f>[42]Setembro!$F$30</f>
        <v>90</v>
      </c>
      <c r="AB25" s="14">
        <f>[42]Setembro!$F$31</f>
        <v>96</v>
      </c>
      <c r="AC25" s="14">
        <f>[42]Setembro!$F$32</f>
        <v>96</v>
      </c>
      <c r="AD25" s="14">
        <f>[42]Setembro!$F$33</f>
        <v>85</v>
      </c>
      <c r="AE25" s="14">
        <f>[42]Setembro!$F$34</f>
        <v>91</v>
      </c>
      <c r="AF25" s="16">
        <f t="shared" si="1"/>
        <v>98</v>
      </c>
      <c r="AG25" s="25">
        <f t="shared" si="2"/>
        <v>89.466666666666669</v>
      </c>
    </row>
    <row r="26" spans="1:34" ht="17.100000000000001" customHeight="1" x14ac:dyDescent="0.2">
      <c r="A26" s="9" t="s">
        <v>18</v>
      </c>
      <c r="B26" s="14">
        <f>[43]Setembro!$F$5</f>
        <v>69</v>
      </c>
      <c r="C26" s="14">
        <f>[43]Setembro!$F$6</f>
        <v>54</v>
      </c>
      <c r="D26" s="14">
        <f>[43]Setembro!$F$7</f>
        <v>49</v>
      </c>
      <c r="E26" s="14">
        <f>[43]Setembro!$F$8</f>
        <v>41</v>
      </c>
      <c r="F26" s="14">
        <f>[43]Setembro!$F$9</f>
        <v>57</v>
      </c>
      <c r="G26" s="14">
        <f>[44]Setembro!$F$10</f>
        <v>82</v>
      </c>
      <c r="H26" s="14">
        <f>[44]Setembro!$F$11</f>
        <v>85</v>
      </c>
      <c r="I26" s="14">
        <f>[44]Setembro!$F$12</f>
        <v>65</v>
      </c>
      <c r="J26" s="14">
        <f>[44]Setembro!$F$13</f>
        <v>96</v>
      </c>
      <c r="K26" s="14">
        <f>[44]Setembro!$F$14</f>
        <v>97</v>
      </c>
      <c r="L26" s="14">
        <f>[44]Setembro!$F$15</f>
        <v>94</v>
      </c>
      <c r="M26" s="14">
        <f>[44]Setembro!$F$16</f>
        <v>59</v>
      </c>
      <c r="N26" s="14">
        <f>[44]Setembro!$F$17</f>
        <v>61</v>
      </c>
      <c r="O26" s="14">
        <f>[44]Setembro!$F$18</f>
        <v>47</v>
      </c>
      <c r="P26" s="14">
        <f>[44]Setembro!$F$19</f>
        <v>68</v>
      </c>
      <c r="Q26" s="14">
        <f>[44]Setembro!$F$20</f>
        <v>84</v>
      </c>
      <c r="R26" s="14">
        <f>[44]Setembro!$F$21</f>
        <v>63</v>
      </c>
      <c r="S26" s="14">
        <f>[44]Setembro!$F$22</f>
        <v>48</v>
      </c>
      <c r="T26" s="14">
        <f>[44]Setembro!$F$23</f>
        <v>54</v>
      </c>
      <c r="U26" s="14">
        <f>[44]Setembro!$F$24</f>
        <v>66</v>
      </c>
      <c r="V26" s="14">
        <f>[44]Setembro!$F$25</f>
        <v>91</v>
      </c>
      <c r="W26" s="14">
        <f>[44]Setembro!$F$26</f>
        <v>77</v>
      </c>
      <c r="X26" s="14">
        <f>[44]Setembro!$F$27</f>
        <v>89</v>
      </c>
      <c r="Y26" s="14">
        <f>[44]Setembro!$F$28</f>
        <v>94</v>
      </c>
      <c r="Z26" s="14">
        <f>[44]Setembro!$F$29</f>
        <v>81</v>
      </c>
      <c r="AA26" s="14">
        <f>[44]Setembro!$F$30</f>
        <v>51</v>
      </c>
      <c r="AB26" s="14">
        <f>[44]Setembro!$F$31</f>
        <v>64</v>
      </c>
      <c r="AC26" s="14">
        <f>[44]Setembro!$F$32</f>
        <v>57</v>
      </c>
      <c r="AD26" s="14">
        <f>[44]Setembro!$F$33</f>
        <v>72</v>
      </c>
      <c r="AE26" s="14">
        <f>[44]Setembro!$F$34</f>
        <v>83</v>
      </c>
      <c r="AF26" s="16">
        <f t="shared" si="1"/>
        <v>97</v>
      </c>
      <c r="AG26" s="25">
        <f t="shared" si="2"/>
        <v>69.933333333333337</v>
      </c>
    </row>
    <row r="27" spans="1:34" ht="17.100000000000001" customHeight="1" x14ac:dyDescent="0.2">
      <c r="A27" s="9" t="s">
        <v>19</v>
      </c>
      <c r="B27" s="14">
        <f>[45]Setembro!$F$5</f>
        <v>63</v>
      </c>
      <c r="C27" s="14">
        <f>[45]Setembro!$F$6</f>
        <v>67</v>
      </c>
      <c r="D27" s="14">
        <f>[45]Setembro!$F$7</f>
        <v>73</v>
      </c>
      <c r="E27" s="14">
        <f>[45]Setembro!$F$8</f>
        <v>64</v>
      </c>
      <c r="F27" s="14">
        <f>[45]Setembro!$F$9</f>
        <v>69</v>
      </c>
      <c r="G27" s="14">
        <f>[46]Setembro!$F$10</f>
        <v>87</v>
      </c>
      <c r="H27" s="14">
        <f>[46]Setembro!$F$11</f>
        <v>88</v>
      </c>
      <c r="I27" s="14">
        <f>[46]Setembro!$F$12</f>
        <v>90</v>
      </c>
      <c r="J27" s="14">
        <f>[46]Setembro!$F$13</f>
        <v>91</v>
      </c>
      <c r="K27" s="14">
        <f>[46]Setembro!$F$14</f>
        <v>93</v>
      </c>
      <c r="L27" s="14">
        <f>[46]Setembro!$F$15</f>
        <v>80</v>
      </c>
      <c r="M27" s="14">
        <f>[46]Setembro!$F$16</f>
        <v>77</v>
      </c>
      <c r="N27" s="14">
        <f>[46]Setembro!$F$17</f>
        <v>58</v>
      </c>
      <c r="O27" s="14">
        <f>[46]Setembro!$F$18</f>
        <v>70</v>
      </c>
      <c r="P27" s="14">
        <f>[46]Setembro!$F$19</f>
        <v>80</v>
      </c>
      <c r="Q27" s="14">
        <f>[46]Setembro!$F$20</f>
        <v>80</v>
      </c>
      <c r="R27" s="14">
        <f>[46]Setembro!$F$21</f>
        <v>73</v>
      </c>
      <c r="S27" s="14">
        <f>[46]Setembro!$F$22</f>
        <v>87</v>
      </c>
      <c r="T27" s="14">
        <f>[46]Setembro!$F$23</f>
        <v>78</v>
      </c>
      <c r="U27" s="14">
        <f>[46]Setembro!$F$24</f>
        <v>87</v>
      </c>
      <c r="V27" s="14">
        <f>[46]Setembro!$F$25</f>
        <v>86</v>
      </c>
      <c r="W27" s="14">
        <f>[46]Setembro!$F$26</f>
        <v>63</v>
      </c>
      <c r="X27" s="14">
        <f>[46]Setembro!$F$27</f>
        <v>87</v>
      </c>
      <c r="Y27" s="14">
        <f>[46]Setembro!$F$28</f>
        <v>88</v>
      </c>
      <c r="Z27" s="14">
        <f>[46]Setembro!$F$29</f>
        <v>80</v>
      </c>
      <c r="AA27" s="14">
        <f>[46]Setembro!$F$30</f>
        <v>82</v>
      </c>
      <c r="AB27" s="14">
        <f>[46]Setembro!$F$31</f>
        <v>74</v>
      </c>
      <c r="AC27" s="14">
        <f>[46]Setembro!$F$32</f>
        <v>69</v>
      </c>
      <c r="AD27" s="14">
        <f>[46]Setembro!$F$33</f>
        <v>58</v>
      </c>
      <c r="AE27" s="14">
        <f>[46]Setembro!$F$34</f>
        <v>61</v>
      </c>
      <c r="AF27" s="16">
        <f t="shared" si="1"/>
        <v>93</v>
      </c>
      <c r="AG27" s="25">
        <f t="shared" si="2"/>
        <v>76.766666666666666</v>
      </c>
    </row>
    <row r="28" spans="1:34" ht="17.100000000000001" customHeight="1" x14ac:dyDescent="0.2">
      <c r="A28" s="9" t="s">
        <v>31</v>
      </c>
      <c r="B28" s="14">
        <f>[47]Setembro!$F$5</f>
        <v>71</v>
      </c>
      <c r="C28" s="14">
        <f>[47]Setembro!$F$6</f>
        <v>64</v>
      </c>
      <c r="D28" s="14">
        <f>[47]Setembro!$F$7</f>
        <v>52</v>
      </c>
      <c r="E28" s="14">
        <f>[47]Setembro!$F$8</f>
        <v>40</v>
      </c>
      <c r="F28" s="14">
        <f>[47]Setembro!$F$9</f>
        <v>54</v>
      </c>
      <c r="G28" s="14">
        <f>[48]Setembro!$F$10</f>
        <v>87</v>
      </c>
      <c r="H28" s="14">
        <f>[48]Setembro!$F$11</f>
        <v>96</v>
      </c>
      <c r="I28" s="14">
        <f>[48]Setembro!$F$12</f>
        <v>74</v>
      </c>
      <c r="J28" s="14">
        <f>[48]Setembro!$F$13</f>
        <v>96</v>
      </c>
      <c r="K28" s="14">
        <f>[48]Setembro!$F$14</f>
        <v>97</v>
      </c>
      <c r="L28" s="14">
        <f>[48]Setembro!$F$15</f>
        <v>97</v>
      </c>
      <c r="M28" s="14">
        <f>[48]Setembro!$F$16</f>
        <v>84</v>
      </c>
      <c r="N28" s="14">
        <f>[48]Setembro!$F$17</f>
        <v>84</v>
      </c>
      <c r="O28" s="14">
        <f>[48]Setembro!$F$18</f>
        <v>80</v>
      </c>
      <c r="P28" s="14">
        <f>[48]Setembro!$F$19</f>
        <v>81</v>
      </c>
      <c r="Q28" s="14">
        <f>[48]Setembro!$F$20</f>
        <v>71</v>
      </c>
      <c r="R28" s="14">
        <f>[48]Setembro!$F$21</f>
        <v>61</v>
      </c>
      <c r="S28" s="14">
        <f>[48]Setembro!$F$22</f>
        <v>87</v>
      </c>
      <c r="T28" s="14">
        <f>[48]Setembro!$F$23</f>
        <v>89</v>
      </c>
      <c r="U28" s="14">
        <f>[48]Setembro!$F$24</f>
        <v>91</v>
      </c>
      <c r="V28" s="14">
        <f>[48]Setembro!$F$25</f>
        <v>87</v>
      </c>
      <c r="W28" s="14">
        <f>[48]Setembro!$F$26</f>
        <v>73</v>
      </c>
      <c r="X28" s="14">
        <f>[48]Setembro!$F$27</f>
        <v>96</v>
      </c>
      <c r="Y28" s="14">
        <f>[48]Setembro!$F$28</f>
        <v>96</v>
      </c>
      <c r="Z28" s="14">
        <f>[48]Setembro!$F$29</f>
        <v>94</v>
      </c>
      <c r="AA28" s="14">
        <f>[48]Setembro!$F$30</f>
        <v>81</v>
      </c>
      <c r="AB28" s="14">
        <f>[48]Setembro!$F$31</f>
        <v>90</v>
      </c>
      <c r="AC28" s="14">
        <f>[48]Setembro!$F$32</f>
        <v>81</v>
      </c>
      <c r="AD28" s="14">
        <f>[48]Setembro!$F$33</f>
        <v>74</v>
      </c>
      <c r="AE28" s="14">
        <f>[48]Setembro!$F$34</f>
        <v>79</v>
      </c>
      <c r="AF28" s="16">
        <f t="shared" si="1"/>
        <v>97</v>
      </c>
      <c r="AG28" s="25">
        <f t="shared" si="2"/>
        <v>80.233333333333334</v>
      </c>
    </row>
    <row r="29" spans="1:34" ht="17.100000000000001" customHeight="1" x14ac:dyDescent="0.2">
      <c r="A29" s="9" t="s">
        <v>20</v>
      </c>
      <c r="B29" s="14">
        <f>[49]Setembro!$F$5</f>
        <v>90</v>
      </c>
      <c r="C29" s="14">
        <f>[49]Setembro!$F$6</f>
        <v>76</v>
      </c>
      <c r="D29" s="14">
        <f>[49]Setembro!$F$7</f>
        <v>77</v>
      </c>
      <c r="E29" s="14">
        <f>[49]Setembro!$F$8</f>
        <v>67</v>
      </c>
      <c r="F29" s="14">
        <f>[49]Setembro!$F$9</f>
        <v>71</v>
      </c>
      <c r="G29" s="14">
        <f>[50]Setembro!$F$10</f>
        <v>71</v>
      </c>
      <c r="H29" s="14">
        <f>[50]Setembro!$F$11</f>
        <v>63</v>
      </c>
      <c r="I29" s="14">
        <f>[50]Setembro!$F$12</f>
        <v>67</v>
      </c>
      <c r="J29" s="14">
        <f>[50]Setembro!$F$13</f>
        <v>84</v>
      </c>
      <c r="K29" s="14">
        <f>[50]Setembro!$F$14</f>
        <v>94</v>
      </c>
      <c r="L29" s="14">
        <f>[50]Setembro!$F$15</f>
        <v>93</v>
      </c>
      <c r="M29" s="14">
        <f>[50]Setembro!$F$16</f>
        <v>72</v>
      </c>
      <c r="N29" s="14">
        <f>[50]Setembro!$F$17</f>
        <v>69</v>
      </c>
      <c r="O29" s="14">
        <f>[50]Setembro!$F$18</f>
        <v>67</v>
      </c>
      <c r="P29" s="14">
        <f>[50]Setembro!$F$19</f>
        <v>80</v>
      </c>
      <c r="Q29" s="14">
        <f>[50]Setembro!$F$20</f>
        <v>80</v>
      </c>
      <c r="R29" s="14">
        <f>[50]Setembro!$F$21</f>
        <v>66</v>
      </c>
      <c r="S29" s="14">
        <f>[50]Setembro!$F$22</f>
        <v>62</v>
      </c>
      <c r="T29" s="14">
        <f>[50]Setembro!$F$23</f>
        <v>59</v>
      </c>
      <c r="U29" s="14">
        <f>[50]Setembro!$F$24</f>
        <v>71</v>
      </c>
      <c r="V29" s="14">
        <f>[50]Setembro!$F$25</f>
        <v>87</v>
      </c>
      <c r="W29" s="14">
        <f>[50]Setembro!$F$26</f>
        <v>79</v>
      </c>
      <c r="X29" s="14">
        <f>[50]Setembro!$F$27</f>
        <v>89</v>
      </c>
      <c r="Y29" s="14">
        <f>[50]Setembro!$F$28</f>
        <v>90</v>
      </c>
      <c r="Z29" s="14">
        <f>[50]Setembro!$F$29</f>
        <v>74</v>
      </c>
      <c r="AA29" s="14">
        <f>[50]Setembro!$F$30</f>
        <v>75</v>
      </c>
      <c r="AB29" s="14">
        <f>[50]Setembro!$F$31</f>
        <v>72</v>
      </c>
      <c r="AC29" s="14">
        <f>[50]Setembro!$F$32</f>
        <v>64</v>
      </c>
      <c r="AD29" s="14">
        <f>[50]Setembro!$F$33</f>
        <v>59</v>
      </c>
      <c r="AE29" s="14">
        <f>[50]Setembro!$F$34</f>
        <v>59</v>
      </c>
      <c r="AF29" s="16">
        <f t="shared" si="1"/>
        <v>94</v>
      </c>
      <c r="AG29" s="25">
        <f t="shared" si="2"/>
        <v>74.233333333333334</v>
      </c>
    </row>
    <row r="30" spans="1:34" s="5" customFormat="1" ht="17.100000000000001" customHeight="1" x14ac:dyDescent="0.2">
      <c r="A30" s="13" t="s">
        <v>34</v>
      </c>
      <c r="B30" s="21">
        <f>MAX(B5:B29)</f>
        <v>96</v>
      </c>
      <c r="C30" s="21">
        <f t="shared" ref="C30:AG30" si="7">MAX(C5:C29)</f>
        <v>91</v>
      </c>
      <c r="D30" s="21">
        <f t="shared" si="7"/>
        <v>92</v>
      </c>
      <c r="E30" s="21">
        <f t="shared" si="7"/>
        <v>89</v>
      </c>
      <c r="F30" s="21">
        <f t="shared" si="7"/>
        <v>91</v>
      </c>
      <c r="G30" s="21">
        <f t="shared" si="7"/>
        <v>100</v>
      </c>
      <c r="H30" s="21">
        <f t="shared" si="7"/>
        <v>100</v>
      </c>
      <c r="I30" s="21">
        <f t="shared" si="7"/>
        <v>98</v>
      </c>
      <c r="J30" s="21">
        <f t="shared" si="7"/>
        <v>100</v>
      </c>
      <c r="K30" s="21">
        <f t="shared" si="7"/>
        <v>100</v>
      </c>
      <c r="L30" s="21">
        <f t="shared" si="7"/>
        <v>99</v>
      </c>
      <c r="M30" s="21">
        <f t="shared" si="7"/>
        <v>98</v>
      </c>
      <c r="N30" s="21">
        <f t="shared" si="7"/>
        <v>98</v>
      </c>
      <c r="O30" s="21">
        <f t="shared" si="7"/>
        <v>97</v>
      </c>
      <c r="P30" s="21">
        <f t="shared" si="7"/>
        <v>94</v>
      </c>
      <c r="Q30" s="21">
        <f t="shared" si="7"/>
        <v>96</v>
      </c>
      <c r="R30" s="21">
        <f t="shared" si="7"/>
        <v>93</v>
      </c>
      <c r="S30" s="21">
        <f t="shared" si="7"/>
        <v>96</v>
      </c>
      <c r="T30" s="21">
        <f t="shared" si="7"/>
        <v>96</v>
      </c>
      <c r="U30" s="21">
        <f t="shared" si="7"/>
        <v>94</v>
      </c>
      <c r="V30" s="21">
        <f t="shared" si="7"/>
        <v>100</v>
      </c>
      <c r="W30" s="21">
        <f t="shared" si="7"/>
        <v>94</v>
      </c>
      <c r="X30" s="21">
        <f t="shared" si="7"/>
        <v>100</v>
      </c>
      <c r="Y30" s="21">
        <f t="shared" si="7"/>
        <v>100</v>
      </c>
      <c r="Z30" s="21">
        <f t="shared" si="7"/>
        <v>98</v>
      </c>
      <c r="AA30" s="21">
        <f t="shared" si="7"/>
        <v>96</v>
      </c>
      <c r="AB30" s="21">
        <f t="shared" si="7"/>
        <v>97</v>
      </c>
      <c r="AC30" s="21">
        <f t="shared" si="7"/>
        <v>97</v>
      </c>
      <c r="AD30" s="21">
        <f t="shared" si="7"/>
        <v>93</v>
      </c>
      <c r="AE30" s="53">
        <f t="shared" si="7"/>
        <v>92</v>
      </c>
      <c r="AF30" s="21">
        <f t="shared" si="7"/>
        <v>100</v>
      </c>
      <c r="AG30" s="21">
        <f t="shared" si="7"/>
        <v>91.166666666666671</v>
      </c>
      <c r="AH30" s="12"/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Y32" sqref="Y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43</v>
      </c>
      <c r="AG3" s="32" t="s">
        <v>41</v>
      </c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8" t="s">
        <v>48</v>
      </c>
      <c r="B5" s="42">
        <f>[1]Setembro!$G$5</f>
        <v>21</v>
      </c>
      <c r="C5" s="42">
        <f>[1]Setembro!$G$6</f>
        <v>15</v>
      </c>
      <c r="D5" s="42">
        <f>[1]Setembro!$G$7</f>
        <v>14</v>
      </c>
      <c r="E5" s="42">
        <f>[1]Setembro!$G$8</f>
        <v>13</v>
      </c>
      <c r="F5" s="42">
        <f>[1]Setembro!$G$9</f>
        <v>13</v>
      </c>
      <c r="G5" s="42">
        <f>[2]Setembro!$G$10</f>
        <v>16</v>
      </c>
      <c r="H5" s="42">
        <f>[2]Setembro!$G$11</f>
        <v>12</v>
      </c>
      <c r="I5" s="42">
        <f>[2]Setembro!$G$12</f>
        <v>10</v>
      </c>
      <c r="J5" s="42">
        <f>[2]Setembro!$G$13</f>
        <v>24</v>
      </c>
      <c r="K5" s="42">
        <f>[2]Setembro!$G$14</f>
        <v>38</v>
      </c>
      <c r="L5" s="42">
        <f>[2]Setembro!$G$15</f>
        <v>26</v>
      </c>
      <c r="M5" s="42">
        <f>[2]Setembro!$G$16</f>
        <v>19</v>
      </c>
      <c r="N5" s="42">
        <f>[2]Setembro!$G$17</f>
        <v>14</v>
      </c>
      <c r="O5" s="42">
        <f>[2]Setembro!$G$18</f>
        <v>14</v>
      </c>
      <c r="P5" s="42">
        <f>[2]Setembro!$G$19</f>
        <v>27</v>
      </c>
      <c r="Q5" s="42">
        <f>[2]Setembro!$G$20</f>
        <v>21</v>
      </c>
      <c r="R5" s="42">
        <f>[2]Setembro!$G$21</f>
        <v>18</v>
      </c>
      <c r="S5" s="42">
        <f>[2]Setembro!$G$22</f>
        <v>18</v>
      </c>
      <c r="T5" s="42">
        <f>[2]Setembro!$G$23</f>
        <v>18</v>
      </c>
      <c r="U5" s="42">
        <f>[2]Setembro!$G$24</f>
        <v>15</v>
      </c>
      <c r="V5" s="42">
        <f>[2]Setembro!$G$25</f>
        <v>27</v>
      </c>
      <c r="W5" s="42">
        <f>[2]Setembro!$G$26</f>
        <v>14</v>
      </c>
      <c r="X5" s="42">
        <f>[2]Setembro!$G$27</f>
        <v>16</v>
      </c>
      <c r="Y5" s="42">
        <f>[2]Setembro!$G$28</f>
        <v>48</v>
      </c>
      <c r="Z5" s="42">
        <f>[2]Setembro!$G$29</f>
        <v>23</v>
      </c>
      <c r="AA5" s="42">
        <f>[2]Setembro!$G$30</f>
        <v>26</v>
      </c>
      <c r="AB5" s="42">
        <f>[2]Setembro!$G$31</f>
        <v>19</v>
      </c>
      <c r="AC5" s="42">
        <f>[2]Setembro!$G$32</f>
        <v>16</v>
      </c>
      <c r="AD5" s="42">
        <f>[2]Setembro!$G$33</f>
        <v>14</v>
      </c>
      <c r="AE5" s="42">
        <f>[2]Setembro!$G$34</f>
        <v>13</v>
      </c>
      <c r="AF5" s="43">
        <f t="shared" ref="AF5:AF29" si="1">MIN(B5:AE5)</f>
        <v>10</v>
      </c>
      <c r="AG5" s="44">
        <f t="shared" ref="AG5:AG29" si="2">AVERAGE(B5:AE5)</f>
        <v>19.399999999999999</v>
      </c>
    </row>
    <row r="6" spans="1:33" ht="17.100000000000001" customHeight="1" x14ac:dyDescent="0.2">
      <c r="A6" s="9" t="s">
        <v>0</v>
      </c>
      <c r="B6" s="3">
        <f>[3]Setembro!$G$5</f>
        <v>20</v>
      </c>
      <c r="C6" s="3">
        <f>[3]Setembro!$G$6</f>
        <v>16</v>
      </c>
      <c r="D6" s="3">
        <f>[3]Setembro!$G$7</f>
        <v>24</v>
      </c>
      <c r="E6" s="3">
        <f>[3]Setembro!$G$8</f>
        <v>24</v>
      </c>
      <c r="F6" s="3">
        <f>[3]Setembro!$G$9</f>
        <v>38</v>
      </c>
      <c r="G6" s="3">
        <f>[4]Setembro!$G$10</f>
        <v>52</v>
      </c>
      <c r="H6" s="3">
        <f>[4]Setembro!$G$11</f>
        <v>41</v>
      </c>
      <c r="I6" s="3">
        <f>[4]Setembro!$G$12</f>
        <v>78</v>
      </c>
      <c r="J6" s="3">
        <f>[4]Setembro!$G$13</f>
        <v>50</v>
      </c>
      <c r="K6" s="3">
        <f>[4]Setembro!$G$14</f>
        <v>40</v>
      </c>
      <c r="L6" s="3">
        <f>[4]Setembro!$G$15</f>
        <v>23</v>
      </c>
      <c r="M6" s="3">
        <f>[4]Setembro!$G$16</f>
        <v>12</v>
      </c>
      <c r="N6" s="3">
        <f>[4]Setembro!$G$17</f>
        <v>21</v>
      </c>
      <c r="O6" s="3">
        <f>[4]Setembro!$G$18</f>
        <v>21</v>
      </c>
      <c r="P6" s="3">
        <f>[4]Setembro!$G$19</f>
        <v>37</v>
      </c>
      <c r="Q6" s="3">
        <f>[4]Setembro!$G$20</f>
        <v>34</v>
      </c>
      <c r="R6" s="3">
        <f>[4]Setembro!$G$21</f>
        <v>27</v>
      </c>
      <c r="S6" s="3">
        <f>[4]Setembro!$G$22</f>
        <v>43</v>
      </c>
      <c r="T6" s="3">
        <f>[4]Setembro!$G$23</f>
        <v>26</v>
      </c>
      <c r="U6" s="3">
        <f>[4]Setembro!$G$24</f>
        <v>60</v>
      </c>
      <c r="V6" s="3">
        <f>[4]Setembro!$G$25</f>
        <v>16</v>
      </c>
      <c r="W6" s="3">
        <f>[4]Setembro!$G$26</f>
        <v>29</v>
      </c>
      <c r="X6" s="3">
        <f>[4]Setembro!$G$27</f>
        <v>53</v>
      </c>
      <c r="Y6" s="3">
        <f>[4]Setembro!$G$28</f>
        <v>35</v>
      </c>
      <c r="Z6" s="3">
        <f>[4]Setembro!$G$29</f>
        <v>37</v>
      </c>
      <c r="AA6" s="3">
        <f>[4]Setembro!$G$30</f>
        <v>28</v>
      </c>
      <c r="AB6" s="3">
        <f>[4]Setembro!$G$31</f>
        <v>20</v>
      </c>
      <c r="AC6" s="3">
        <f>[4]Setembro!$G$32</f>
        <v>23</v>
      </c>
      <c r="AD6" s="3">
        <f>[4]Setembro!$G$33</f>
        <v>23</v>
      </c>
      <c r="AE6" s="3">
        <f>[4]Setembro!$G$34</f>
        <v>20</v>
      </c>
      <c r="AF6" s="7">
        <f t="shared" si="1"/>
        <v>12</v>
      </c>
      <c r="AG6" s="25">
        <f t="shared" si="2"/>
        <v>32.366666666666667</v>
      </c>
    </row>
    <row r="7" spans="1:33" ht="17.100000000000001" customHeight="1" x14ac:dyDescent="0.2">
      <c r="A7" s="9" t="s">
        <v>1</v>
      </c>
      <c r="B7" s="3">
        <f>[5]Setembro!$G$5</f>
        <v>17</v>
      </c>
      <c r="C7" s="3">
        <f>[5]Setembro!$G$6</f>
        <v>12</v>
      </c>
      <c r="D7" s="3">
        <f>[5]Setembro!$G$7</f>
        <v>11</v>
      </c>
      <c r="E7" s="3">
        <f>[5]Setembro!$G$8</f>
        <v>20</v>
      </c>
      <c r="F7" s="3">
        <f>[5]Setembro!$G$9</f>
        <v>27</v>
      </c>
      <c r="G7" s="3">
        <f>[6]Setembro!$G$10</f>
        <v>31</v>
      </c>
      <c r="H7" s="3">
        <f>[6]Setembro!$G$11</f>
        <v>23</v>
      </c>
      <c r="I7" s="3">
        <f>[6]Setembro!$G$12</f>
        <v>24</v>
      </c>
      <c r="J7" s="3">
        <f>[6]Setembro!$G$13</f>
        <v>69</v>
      </c>
      <c r="K7" s="3">
        <f>[6]Setembro!$G$14</f>
        <v>60</v>
      </c>
      <c r="L7" s="3">
        <f>[6]Setembro!$G$15</f>
        <v>23</v>
      </c>
      <c r="M7" s="3">
        <f>[6]Setembro!$G$16</f>
        <v>18</v>
      </c>
      <c r="N7" s="3">
        <f>[6]Setembro!$G$17</f>
        <v>18</v>
      </c>
      <c r="O7" s="3">
        <f>[6]Setembro!$G$18</f>
        <v>13</v>
      </c>
      <c r="P7" s="3">
        <f>[6]Setembro!$G$19</f>
        <v>26</v>
      </c>
      <c r="Q7" s="3">
        <f>[6]Setembro!$G$20</f>
        <v>24</v>
      </c>
      <c r="R7" s="3">
        <f>[6]Setembro!$G$21</f>
        <v>20</v>
      </c>
      <c r="S7" s="3">
        <f>[6]Setembro!$G$22</f>
        <v>32</v>
      </c>
      <c r="T7" s="3">
        <f>[6]Setembro!$G$23</f>
        <v>19</v>
      </c>
      <c r="U7" s="3">
        <f>[6]Setembro!$G$24</f>
        <v>39</v>
      </c>
      <c r="V7" s="3">
        <f>[6]Setembro!$G$25</f>
        <v>31</v>
      </c>
      <c r="W7" s="3">
        <f>[6]Setembro!$G$26</f>
        <v>26</v>
      </c>
      <c r="X7" s="3">
        <f>[6]Setembro!$G$27</f>
        <v>52</v>
      </c>
      <c r="Y7" s="3">
        <f>[6]Setembro!$G$28</f>
        <v>34</v>
      </c>
      <c r="Z7" s="3">
        <f>[6]Setembro!$G$29</f>
        <v>30</v>
      </c>
      <c r="AA7" s="3">
        <f>[6]Setembro!$G$30</f>
        <v>29</v>
      </c>
      <c r="AB7" s="3">
        <f>[6]Setembro!$G$31</f>
        <v>27</v>
      </c>
      <c r="AC7" s="3">
        <f>[6]Setembro!$G$32</f>
        <v>16</v>
      </c>
      <c r="AD7" s="3">
        <f>[6]Setembro!$G$33</f>
        <v>30</v>
      </c>
      <c r="AE7" s="3">
        <f>[6]Setembro!$G$34</f>
        <v>21</v>
      </c>
      <c r="AF7" s="7">
        <f t="shared" si="1"/>
        <v>11</v>
      </c>
      <c r="AG7" s="25">
        <f t="shared" si="2"/>
        <v>27.4</v>
      </c>
    </row>
    <row r="8" spans="1:33" ht="17.100000000000001" customHeight="1" x14ac:dyDescent="0.2">
      <c r="A8" s="9" t="s">
        <v>51</v>
      </c>
      <c r="B8" s="3">
        <f>[7]Setembro!$G$5</f>
        <v>18</v>
      </c>
      <c r="C8" s="3">
        <f>[7]Setembro!$G$6</f>
        <v>15</v>
      </c>
      <c r="D8" s="3">
        <f>[7]Setembro!$G$7</f>
        <v>17</v>
      </c>
      <c r="E8" s="3">
        <f>[7]Setembro!$G$8</f>
        <v>25</v>
      </c>
      <c r="F8" s="3">
        <f>[7]Setembro!$G$9</f>
        <v>34</v>
      </c>
      <c r="G8" s="3">
        <f>[8]Setembro!$G$10</f>
        <v>53</v>
      </c>
      <c r="H8" s="3">
        <f>[8]Setembro!$G$11</f>
        <v>36</v>
      </c>
      <c r="I8" s="3">
        <f>[8]Setembro!$G$12</f>
        <v>66</v>
      </c>
      <c r="J8" s="3">
        <f>[8]Setembro!$G$13</f>
        <v>42</v>
      </c>
      <c r="K8" s="3">
        <f>[8]Setembro!$G$14</f>
        <v>50</v>
      </c>
      <c r="L8" s="3">
        <f>[8]Setembro!$G$15</f>
        <v>22</v>
      </c>
      <c r="M8" s="3">
        <f>[8]Setembro!$G$16</f>
        <v>11</v>
      </c>
      <c r="N8" s="3">
        <f>[8]Setembro!$G$17</f>
        <v>13</v>
      </c>
      <c r="O8" s="3">
        <f>[8]Setembro!$G$18</f>
        <v>17</v>
      </c>
      <c r="P8" s="3">
        <f>[8]Setembro!$G$19</f>
        <v>24</v>
      </c>
      <c r="Q8" s="3">
        <f>[8]Setembro!$G$20</f>
        <v>27</v>
      </c>
      <c r="R8" s="3">
        <f>[8]Setembro!$G$21</f>
        <v>22</v>
      </c>
      <c r="S8" s="3">
        <f>[8]Setembro!$G$22</f>
        <v>52</v>
      </c>
      <c r="T8" s="3">
        <f>[8]Setembro!$G$23</f>
        <v>30</v>
      </c>
      <c r="U8" s="3">
        <f>[8]Setembro!$G$24</f>
        <v>65</v>
      </c>
      <c r="V8" s="3">
        <f>[8]Setembro!$G$25</f>
        <v>17</v>
      </c>
      <c r="W8" s="3">
        <f>[8]Setembro!$G$26</f>
        <v>26</v>
      </c>
      <c r="X8" s="3">
        <f>[8]Setembro!$G$27</f>
        <v>55</v>
      </c>
      <c r="Y8" s="3">
        <f>[8]Setembro!$G$28</f>
        <v>30</v>
      </c>
      <c r="Z8" s="3">
        <f>[8]Setembro!$G$29</f>
        <v>31</v>
      </c>
      <c r="AA8" s="3">
        <f>[8]Setembro!$G$30</f>
        <v>22</v>
      </c>
      <c r="AB8" s="3">
        <f>[8]Setembro!$G$31</f>
        <v>28</v>
      </c>
      <c r="AC8" s="3">
        <f>[8]Setembro!$G$32</f>
        <v>19</v>
      </c>
      <c r="AD8" s="3">
        <f>[8]Setembro!$G$33</f>
        <v>26</v>
      </c>
      <c r="AE8" s="3">
        <f>[8]Setembro!$G$34</f>
        <v>28</v>
      </c>
      <c r="AF8" s="7">
        <f t="shared" ref="AF8" si="3">MIN(B8:AE8)</f>
        <v>11</v>
      </c>
      <c r="AG8" s="25">
        <f t="shared" ref="AG8" si="4">AVERAGE(B8:AE8)</f>
        <v>30.7</v>
      </c>
    </row>
    <row r="9" spans="1:33" ht="17.100000000000001" customHeight="1" x14ac:dyDescent="0.2">
      <c r="A9" s="9" t="s">
        <v>2</v>
      </c>
      <c r="B9" s="3">
        <f>[9]Setembro!$G$5</f>
        <v>23</v>
      </c>
      <c r="C9" s="3">
        <f>[9]Setembro!$G$6</f>
        <v>12</v>
      </c>
      <c r="D9" s="3">
        <f>[9]Setembro!$G$7</f>
        <v>12</v>
      </c>
      <c r="E9" s="3">
        <f>[9]Setembro!$G$8</f>
        <v>19</v>
      </c>
      <c r="F9" s="3">
        <f>[9]Setembro!$G$9</f>
        <v>22</v>
      </c>
      <c r="G9" s="3">
        <f>[10]Setembro!$G$10</f>
        <v>26</v>
      </c>
      <c r="H9" s="3">
        <f>[10]Setembro!$G$11</f>
        <v>19</v>
      </c>
      <c r="I9" s="3">
        <f>[10]Setembro!$G$12</f>
        <v>14</v>
      </c>
      <c r="J9" s="3">
        <f>[10]Setembro!$G$13</f>
        <v>64</v>
      </c>
      <c r="K9" s="3">
        <f>[10]Setembro!$G$14</f>
        <v>56</v>
      </c>
      <c r="L9" s="3">
        <f>[10]Setembro!$G$15</f>
        <v>28</v>
      </c>
      <c r="M9" s="3">
        <f>[10]Setembro!$G$16</f>
        <v>18</v>
      </c>
      <c r="N9" s="3">
        <f>[10]Setembro!$G$17</f>
        <v>20</v>
      </c>
      <c r="O9" s="3">
        <f>[10]Setembro!$G$18</f>
        <v>12</v>
      </c>
      <c r="P9" s="3">
        <f>[10]Setembro!$G$19</f>
        <v>22</v>
      </c>
      <c r="Q9" s="3">
        <f>[10]Setembro!$G$20</f>
        <v>26</v>
      </c>
      <c r="R9" s="3">
        <f>[10]Setembro!$G$21</f>
        <v>20</v>
      </c>
      <c r="S9" s="3">
        <f>[10]Setembro!$G$22</f>
        <v>32</v>
      </c>
      <c r="T9" s="3">
        <f>[10]Setembro!$G$23</f>
        <v>20</v>
      </c>
      <c r="U9" s="3">
        <f>[10]Setembro!$G$24</f>
        <v>31</v>
      </c>
      <c r="V9" s="3">
        <f>[10]Setembro!$G$25</f>
        <v>35</v>
      </c>
      <c r="W9" s="3">
        <f>[10]Setembro!$G$26</f>
        <v>19</v>
      </c>
      <c r="X9" s="3">
        <f>[10]Setembro!$G$27</f>
        <v>30</v>
      </c>
      <c r="Y9" s="3">
        <f>[10]Setembro!$G$28</f>
        <v>46</v>
      </c>
      <c r="Z9" s="3">
        <f>[10]Setembro!$G$29</f>
        <v>30</v>
      </c>
      <c r="AA9" s="3">
        <f>[10]Setembro!$G$30</f>
        <v>28</v>
      </c>
      <c r="AB9" s="3">
        <f>[10]Setembro!$G$31</f>
        <v>26</v>
      </c>
      <c r="AC9" s="3">
        <f>[10]Setembro!$G$32</f>
        <v>19</v>
      </c>
      <c r="AD9" s="3">
        <f>[10]Setembro!$G$33</f>
        <v>27</v>
      </c>
      <c r="AE9" s="3">
        <f>[10]Setembro!$G$34</f>
        <v>23</v>
      </c>
      <c r="AF9" s="7">
        <f t="shared" si="1"/>
        <v>12</v>
      </c>
      <c r="AG9" s="25">
        <f t="shared" si="2"/>
        <v>25.966666666666665</v>
      </c>
    </row>
    <row r="10" spans="1:33" ht="17.100000000000001" customHeight="1" x14ac:dyDescent="0.2">
      <c r="A10" s="9" t="s">
        <v>3</v>
      </c>
      <c r="B10" s="3">
        <f>[11]Setembro!$G$5</f>
        <v>20</v>
      </c>
      <c r="C10" s="3">
        <f>[11]Setembro!$G$6</f>
        <v>10</v>
      </c>
      <c r="D10" s="3">
        <f>[11]Setembro!$G$7</f>
        <v>14</v>
      </c>
      <c r="E10" s="3">
        <f>[11]Setembro!$G$8</f>
        <v>13</v>
      </c>
      <c r="F10" s="3">
        <f>[11]Setembro!$G$9</f>
        <v>11</v>
      </c>
      <c r="G10" s="3">
        <f>[12]Setembro!$G$10</f>
        <v>10</v>
      </c>
      <c r="H10" s="3">
        <f>[12]Setembro!$G$11</f>
        <v>7</v>
      </c>
      <c r="I10" s="3">
        <f>[12]Setembro!$G$12</f>
        <v>9</v>
      </c>
      <c r="J10" s="3">
        <f>[12]Setembro!$G$13</f>
        <v>19</v>
      </c>
      <c r="K10" s="3">
        <f>[12]Setembro!$G$14</f>
        <v>29</v>
      </c>
      <c r="L10" s="3">
        <f>[12]Setembro!$G$15</f>
        <v>37</v>
      </c>
      <c r="M10" s="3">
        <f>[12]Setembro!$G$16</f>
        <v>26</v>
      </c>
      <c r="N10" s="3">
        <f>[12]Setembro!$G$17</f>
        <v>14</v>
      </c>
      <c r="O10" s="3">
        <f>[12]Setembro!$G$18</f>
        <v>18</v>
      </c>
      <c r="P10" s="3">
        <f>[12]Setembro!$G$19</f>
        <v>26</v>
      </c>
      <c r="Q10" s="3">
        <f>[12]Setembro!$G$20</f>
        <v>27</v>
      </c>
      <c r="R10" s="3">
        <f>[12]Setembro!$G$21</f>
        <v>21</v>
      </c>
      <c r="S10" s="3">
        <f>[12]Setembro!$G$22</f>
        <v>19</v>
      </c>
      <c r="T10" s="3">
        <f>[12]Setembro!$G$23</f>
        <v>18</v>
      </c>
      <c r="U10" s="3">
        <f>[12]Setembro!$G$24</f>
        <v>17</v>
      </c>
      <c r="V10" s="3">
        <f>[12]Setembro!$G$25</f>
        <v>16</v>
      </c>
      <c r="W10" s="3">
        <f>[12]Setembro!$G$26</f>
        <v>15</v>
      </c>
      <c r="X10" s="3">
        <f>[12]Setembro!$G$27</f>
        <v>14</v>
      </c>
      <c r="Y10" s="3">
        <f>[12]Setembro!$G$28</f>
        <v>41</v>
      </c>
      <c r="Z10" s="3">
        <f>[12]Setembro!$G$29</f>
        <v>30</v>
      </c>
      <c r="AA10" s="3">
        <f>[12]Setembro!$G$30</f>
        <v>22</v>
      </c>
      <c r="AB10" s="3">
        <f>[12]Setembro!$G$31</f>
        <v>13</v>
      </c>
      <c r="AC10" s="3">
        <f>[12]Setembro!$G$32</f>
        <v>15</v>
      </c>
      <c r="AD10" s="3">
        <f>[12]Setembro!$G$33</f>
        <v>17</v>
      </c>
      <c r="AE10" s="3">
        <f>[12]Setembro!$G$34</f>
        <v>13</v>
      </c>
      <c r="AF10" s="7">
        <f t="shared" si="1"/>
        <v>7</v>
      </c>
      <c r="AG10" s="25">
        <f t="shared" si="2"/>
        <v>18.7</v>
      </c>
    </row>
    <row r="11" spans="1:33" ht="17.100000000000001" customHeight="1" x14ac:dyDescent="0.2">
      <c r="A11" s="9" t="s">
        <v>4</v>
      </c>
      <c r="B11" s="3">
        <f>[13]Setembro!$G$5</f>
        <v>19</v>
      </c>
      <c r="C11" s="3">
        <f>[13]Setembro!$G$6</f>
        <v>10</v>
      </c>
      <c r="D11" s="3">
        <f>[13]Setembro!$G$7</f>
        <v>14</v>
      </c>
      <c r="E11" s="3">
        <f>[13]Setembro!$G$8</f>
        <v>14</v>
      </c>
      <c r="F11" s="3">
        <f>[13]Setembro!$G$9</f>
        <v>13</v>
      </c>
      <c r="G11" s="3">
        <f>[14]Setembro!$G$10</f>
        <v>11</v>
      </c>
      <c r="H11" s="3">
        <f>[14]Setembro!$G$11</f>
        <v>8</v>
      </c>
      <c r="I11" s="3">
        <f>[14]Setembro!$G$12</f>
        <v>11</v>
      </c>
      <c r="J11" s="3">
        <f>[14]Setembro!$G$13</f>
        <v>22</v>
      </c>
      <c r="K11" s="3">
        <f>[14]Setembro!$G$14</f>
        <v>29</v>
      </c>
      <c r="L11" s="3">
        <f>[14]Setembro!$G$15</f>
        <v>37</v>
      </c>
      <c r="M11" s="3">
        <f>[14]Setembro!$G$16</f>
        <v>27</v>
      </c>
      <c r="N11" s="3">
        <f>[14]Setembro!$G$17</f>
        <v>16</v>
      </c>
      <c r="O11" s="3">
        <f>[14]Setembro!$G$18</f>
        <v>14</v>
      </c>
      <c r="P11" s="3">
        <f>[14]Setembro!$G$19</f>
        <v>23</v>
      </c>
      <c r="Q11" s="3">
        <f>[14]Setembro!$G$20</f>
        <v>31</v>
      </c>
      <c r="R11" s="3">
        <f>[14]Setembro!$G$21</f>
        <v>22</v>
      </c>
      <c r="S11" s="3">
        <f>[14]Setembro!$G$22</f>
        <v>20</v>
      </c>
      <c r="T11" s="3">
        <f>[14]Setembro!$G$23</f>
        <v>20</v>
      </c>
      <c r="U11" s="3">
        <f>[14]Setembro!$G$24</f>
        <v>20</v>
      </c>
      <c r="V11" s="3">
        <f>[14]Setembro!$G$25</f>
        <v>20</v>
      </c>
      <c r="W11" s="3">
        <f>[14]Setembro!$G$26</f>
        <v>16</v>
      </c>
      <c r="X11" s="3">
        <f>[14]Setembro!$G$27</f>
        <v>14</v>
      </c>
      <c r="Y11" s="3">
        <f>[14]Setembro!$G$28</f>
        <v>52</v>
      </c>
      <c r="Z11" s="3">
        <f>[14]Setembro!$G$29</f>
        <v>31</v>
      </c>
      <c r="AA11" s="3">
        <f>[14]Setembro!$G$30</f>
        <v>20</v>
      </c>
      <c r="AB11" s="3">
        <f>[14]Setembro!$G$31</f>
        <v>16</v>
      </c>
      <c r="AC11" s="3">
        <f>[14]Setembro!$G$32</f>
        <v>17</v>
      </c>
      <c r="AD11" s="3">
        <f>[14]Setembro!$G$33</f>
        <v>17</v>
      </c>
      <c r="AE11" s="3">
        <f>[14]Setembro!$G$34</f>
        <v>13</v>
      </c>
      <c r="AF11" s="7">
        <f t="shared" si="1"/>
        <v>8</v>
      </c>
      <c r="AG11" s="25">
        <f t="shared" si="2"/>
        <v>19.899999999999999</v>
      </c>
    </row>
    <row r="12" spans="1:33" ht="17.100000000000001" customHeight="1" x14ac:dyDescent="0.2">
      <c r="A12" s="9" t="s">
        <v>5</v>
      </c>
      <c r="B12" s="14">
        <f>[15]Setembro!$G$5</f>
        <v>20</v>
      </c>
      <c r="C12" s="14">
        <f>[15]Setembro!$G$6</f>
        <v>26</v>
      </c>
      <c r="D12" s="14">
        <f>[15]Setembro!$G$7</f>
        <v>20</v>
      </c>
      <c r="E12" s="14">
        <f>[15]Setembro!$G$8</f>
        <v>31</v>
      </c>
      <c r="F12" s="14">
        <f>[15]Setembro!$G$9</f>
        <v>40</v>
      </c>
      <c r="G12" s="14">
        <f>[16]Setembro!$G$10</f>
        <v>36</v>
      </c>
      <c r="H12" s="14">
        <f>[16]Setembro!$G$11</f>
        <v>38</v>
      </c>
      <c r="I12" s="14">
        <f>[16]Setembro!$G$12</f>
        <v>33</v>
      </c>
      <c r="J12" s="14">
        <f>[16]Setembro!$G$13</f>
        <v>34</v>
      </c>
      <c r="K12" s="14">
        <f>[16]Setembro!$G$14</f>
        <v>74</v>
      </c>
      <c r="L12" s="14">
        <f>[16]Setembro!$G$15</f>
        <v>32</v>
      </c>
      <c r="M12" s="14">
        <f>[16]Setembro!$G$16</f>
        <v>27</v>
      </c>
      <c r="N12" s="14">
        <f>[16]Setembro!$G$17</f>
        <v>29</v>
      </c>
      <c r="O12" s="14">
        <f>[16]Setembro!$G$18</f>
        <v>29</v>
      </c>
      <c r="P12" s="14">
        <f>[16]Setembro!$G$19</f>
        <v>34</v>
      </c>
      <c r="Q12" s="14">
        <f>[16]Setembro!$G$20</f>
        <v>39</v>
      </c>
      <c r="R12" s="14">
        <f>[16]Setembro!$G$21</f>
        <v>33</v>
      </c>
      <c r="S12" s="14">
        <f>[16]Setembro!$G$22</f>
        <v>46</v>
      </c>
      <c r="T12" s="14">
        <f>[16]Setembro!$G$23</f>
        <v>42</v>
      </c>
      <c r="U12" s="14">
        <f>[16]Setembro!$G$24</f>
        <v>53</v>
      </c>
      <c r="V12" s="14">
        <f>[16]Setembro!$G$25</f>
        <v>35</v>
      </c>
      <c r="W12" s="14">
        <f>[16]Setembro!$G$26</f>
        <v>37</v>
      </c>
      <c r="X12" s="14">
        <f>[16]Setembro!$G$27</f>
        <v>45</v>
      </c>
      <c r="Y12" s="14">
        <f>[16]Setembro!$G$28</f>
        <v>46</v>
      </c>
      <c r="Z12" s="14">
        <f>[16]Setembro!$G$29</f>
        <v>35</v>
      </c>
      <c r="AA12" s="14">
        <f>[16]Setembro!$G$30</f>
        <v>29</v>
      </c>
      <c r="AB12" s="14">
        <f>[16]Setembro!$G$31</f>
        <v>28</v>
      </c>
      <c r="AC12" s="14">
        <f>[16]Setembro!$G$32</f>
        <v>26</v>
      </c>
      <c r="AD12" s="14">
        <f>[16]Setembro!$G$33</f>
        <v>29</v>
      </c>
      <c r="AE12" s="14">
        <f>[16]Setembro!$G$34</f>
        <v>35</v>
      </c>
      <c r="AF12" s="7">
        <f t="shared" si="1"/>
        <v>20</v>
      </c>
      <c r="AG12" s="25">
        <f t="shared" si="2"/>
        <v>35.366666666666667</v>
      </c>
    </row>
    <row r="13" spans="1:33" ht="17.100000000000001" customHeight="1" x14ac:dyDescent="0.2">
      <c r="A13" s="9" t="s">
        <v>6</v>
      </c>
      <c r="B13" s="14">
        <f>[17]Setembro!$G$5</f>
        <v>22</v>
      </c>
      <c r="C13" s="14">
        <f>[17]Setembro!$G$6</f>
        <v>10</v>
      </c>
      <c r="D13" s="14">
        <f>[17]Setembro!$G$7</f>
        <v>11</v>
      </c>
      <c r="E13" s="14">
        <f>[17]Setembro!$G$8</f>
        <v>17</v>
      </c>
      <c r="F13" s="14">
        <f>[17]Setembro!$G$9</f>
        <v>22</v>
      </c>
      <c r="G13" s="14">
        <f>[18]Setembro!$G$10</f>
        <v>21</v>
      </c>
      <c r="H13" s="14">
        <f>[18]Setembro!$G$11</f>
        <v>10</v>
      </c>
      <c r="I13" s="14">
        <f>[18]Setembro!$G$12</f>
        <v>11</v>
      </c>
      <c r="J13" s="14">
        <f>[18]Setembro!$G$13</f>
        <v>27</v>
      </c>
      <c r="K13" s="14">
        <f>[18]Setembro!$G$14</f>
        <v>32</v>
      </c>
      <c r="L13" s="14">
        <f>[18]Setembro!$G$15</f>
        <v>31</v>
      </c>
      <c r="M13" s="14">
        <f>[18]Setembro!$G$16</f>
        <v>13</v>
      </c>
      <c r="N13" s="14">
        <f>[18]Setembro!$G$17</f>
        <v>13</v>
      </c>
      <c r="O13" s="14">
        <f>[18]Setembro!$G$18</f>
        <v>10</v>
      </c>
      <c r="P13" s="14">
        <f>[18]Setembro!$G$19</f>
        <v>18</v>
      </c>
      <c r="Q13" s="14">
        <f>[18]Setembro!$G$20</f>
        <v>17</v>
      </c>
      <c r="R13" s="14">
        <f>[18]Setembro!$G$21</f>
        <v>14</v>
      </c>
      <c r="S13" s="14">
        <f>[18]Setembro!$G$22</f>
        <v>17</v>
      </c>
      <c r="T13" s="14">
        <f>[18]Setembro!$G$23</f>
        <v>15</v>
      </c>
      <c r="U13" s="14">
        <f>[18]Setembro!$G$24</f>
        <v>22</v>
      </c>
      <c r="V13" s="14">
        <f>[18]Setembro!$G$25</f>
        <v>27</v>
      </c>
      <c r="W13" s="14">
        <f>[18]Setembro!$G$26</f>
        <v>18</v>
      </c>
      <c r="X13" s="14">
        <f>[18]Setembro!$G$27</f>
        <v>22</v>
      </c>
      <c r="Y13" s="14">
        <f>[18]Setembro!$G$28</f>
        <v>42</v>
      </c>
      <c r="Z13" s="14">
        <f>[18]Setembro!$G$29</f>
        <v>24</v>
      </c>
      <c r="AA13" s="14">
        <f>[18]Setembro!$G$30</f>
        <v>17</v>
      </c>
      <c r="AB13" s="14">
        <f>[18]Setembro!$G$31</f>
        <v>16</v>
      </c>
      <c r="AC13" s="14">
        <f>[18]Setembro!$G$32</f>
        <v>17</v>
      </c>
      <c r="AD13" s="14">
        <f>[18]Setembro!$G$33</f>
        <v>19</v>
      </c>
      <c r="AE13" s="14">
        <f>[18]Setembro!$G$34</f>
        <v>23</v>
      </c>
      <c r="AF13" s="7">
        <f t="shared" si="1"/>
        <v>10</v>
      </c>
      <c r="AG13" s="25">
        <f t="shared" si="2"/>
        <v>19.266666666666666</v>
      </c>
    </row>
    <row r="14" spans="1:33" ht="17.100000000000001" customHeight="1" x14ac:dyDescent="0.2">
      <c r="A14" s="9" t="s">
        <v>7</v>
      </c>
      <c r="B14" s="14">
        <f>[19]Setembro!$G$5</f>
        <v>22</v>
      </c>
      <c r="C14" s="14">
        <f>[19]Setembro!$G$6</f>
        <v>17</v>
      </c>
      <c r="D14" s="14">
        <f>[19]Setembro!$G$7</f>
        <v>24</v>
      </c>
      <c r="E14" s="14">
        <f>[19]Setembro!$G$8</f>
        <v>21</v>
      </c>
      <c r="F14" s="14">
        <f>[19]Setembro!$G$9</f>
        <v>30</v>
      </c>
      <c r="G14" s="14">
        <f>[20]Setembro!$G$10</f>
        <v>39</v>
      </c>
      <c r="H14" s="14">
        <f>[20]Setembro!$G$11</f>
        <v>34</v>
      </c>
      <c r="I14" s="14">
        <f>[20]Setembro!$G$12</f>
        <v>39</v>
      </c>
      <c r="J14" s="14">
        <f>[20]Setembro!$G$13</f>
        <v>60</v>
      </c>
      <c r="K14" s="14">
        <f>[20]Setembro!$G$14</f>
        <v>60</v>
      </c>
      <c r="L14" s="14">
        <f>[20]Setembro!$G$15</f>
        <v>17</v>
      </c>
      <c r="M14" s="14">
        <f>[20]Setembro!$G$16</f>
        <v>19</v>
      </c>
      <c r="N14" s="14">
        <f>[20]Setembro!$G$17</f>
        <v>21</v>
      </c>
      <c r="O14" s="14">
        <f>[20]Setembro!$G$18</f>
        <v>23</v>
      </c>
      <c r="P14" s="14">
        <f>[20]Setembro!$G$19</f>
        <v>40</v>
      </c>
      <c r="Q14" s="14">
        <f>[20]Setembro!$G$20</f>
        <v>32</v>
      </c>
      <c r="R14" s="14">
        <f>[20]Setembro!$G$21</f>
        <v>26</v>
      </c>
      <c r="S14" s="14">
        <f>[20]Setembro!$G$22</f>
        <v>41</v>
      </c>
      <c r="T14" s="14">
        <f>[20]Setembro!$G$23</f>
        <v>27</v>
      </c>
      <c r="U14" s="14">
        <f>[20]Setembro!$G$24</f>
        <v>37</v>
      </c>
      <c r="V14" s="14">
        <f>[20]Setembro!$G$25</f>
        <v>21</v>
      </c>
      <c r="W14" s="14">
        <f>[20]Setembro!$G$26</f>
        <v>29</v>
      </c>
      <c r="X14" s="14">
        <f>[20]Setembro!$G$27</f>
        <v>43</v>
      </c>
      <c r="Y14" s="14">
        <f>[20]Setembro!$G$28</f>
        <v>37</v>
      </c>
      <c r="Z14" s="14">
        <f>[20]Setembro!$G$29</f>
        <v>38</v>
      </c>
      <c r="AA14" s="14">
        <f>[20]Setembro!$G$30</f>
        <v>28</v>
      </c>
      <c r="AB14" s="14">
        <f>[20]Setembro!$G$31</f>
        <v>26</v>
      </c>
      <c r="AC14" s="14">
        <f>[20]Setembro!$G$32</f>
        <v>26</v>
      </c>
      <c r="AD14" s="14">
        <f>[20]Setembro!$G$33</f>
        <v>23</v>
      </c>
      <c r="AE14" s="14">
        <f>[20]Setembro!$G$34</f>
        <v>21</v>
      </c>
      <c r="AF14" s="7">
        <f t="shared" si="1"/>
        <v>17</v>
      </c>
      <c r="AG14" s="25">
        <f t="shared" si="2"/>
        <v>30.7</v>
      </c>
    </row>
    <row r="15" spans="1:33" ht="17.100000000000001" customHeight="1" x14ac:dyDescent="0.2">
      <c r="A15" s="9" t="s">
        <v>8</v>
      </c>
      <c r="B15" s="14">
        <f>[21]Setembro!$G$5</f>
        <v>19</v>
      </c>
      <c r="C15" s="14">
        <f>[21]Setembro!$G$6</f>
        <v>23</v>
      </c>
      <c r="D15" s="14">
        <f>[21]Setembro!$G$7</f>
        <v>30</v>
      </c>
      <c r="E15" s="14">
        <f>[21]Setembro!$G$8</f>
        <v>22</v>
      </c>
      <c r="F15" s="14">
        <f>[21]Setembro!$G$9</f>
        <v>28</v>
      </c>
      <c r="G15" s="14">
        <f>[22]Setembro!$G$10</f>
        <v>73</v>
      </c>
      <c r="H15" s="14">
        <f>[22]Setembro!$G$11</f>
        <v>46</v>
      </c>
      <c r="I15" s="14">
        <f>[22]Setembro!$G$12</f>
        <v>75</v>
      </c>
      <c r="J15" s="14">
        <f>[22]Setembro!$G$13</f>
        <v>63</v>
      </c>
      <c r="K15" s="14">
        <f>[22]Setembro!$G$14</f>
        <v>58</v>
      </c>
      <c r="L15" s="14">
        <f>[22]Setembro!$G$15</f>
        <v>27</v>
      </c>
      <c r="M15" s="14">
        <f>[22]Setembro!$G$16</f>
        <v>28</v>
      </c>
      <c r="N15" s="14">
        <f>[22]Setembro!$G$17</f>
        <v>28</v>
      </c>
      <c r="O15" s="14">
        <f>[22]Setembro!$G$18</f>
        <v>33</v>
      </c>
      <c r="P15" s="14">
        <f>[22]Setembro!$G$19</f>
        <v>40</v>
      </c>
      <c r="Q15" s="14">
        <f>[22]Setembro!$G$20</f>
        <v>44</v>
      </c>
      <c r="R15" s="14">
        <f>[22]Setembro!$G$21</f>
        <v>38</v>
      </c>
      <c r="S15" s="14">
        <f>[22]Setembro!$G$22</f>
        <v>47</v>
      </c>
      <c r="T15" s="14">
        <f>[22]Setembro!$G$23</f>
        <v>33</v>
      </c>
      <c r="U15" s="14">
        <f>[22]Setembro!$G$24</f>
        <v>54</v>
      </c>
      <c r="V15" s="14">
        <f>[22]Setembro!$G$25</f>
        <v>18</v>
      </c>
      <c r="W15" s="14">
        <f>[22]Setembro!$G$26</f>
        <v>35</v>
      </c>
      <c r="X15" s="14">
        <f>[22]Setembro!$G$27</f>
        <v>59</v>
      </c>
      <c r="Y15" s="14">
        <f>[22]Setembro!$G$28</f>
        <v>42</v>
      </c>
      <c r="Z15" s="14">
        <f>[22]Setembro!$G$29</f>
        <v>39</v>
      </c>
      <c r="AA15" s="14">
        <f>[22]Setembro!$G$30</f>
        <v>33</v>
      </c>
      <c r="AB15" s="14">
        <f>[22]Setembro!$G$31</f>
        <v>32</v>
      </c>
      <c r="AC15" s="14">
        <f>[22]Setembro!$G$32</f>
        <v>29</v>
      </c>
      <c r="AD15" s="14">
        <f>[22]Setembro!$G$33</f>
        <v>31</v>
      </c>
      <c r="AE15" s="14">
        <f>[22]Setembro!$G$34</f>
        <v>20</v>
      </c>
      <c r="AF15" s="7">
        <f t="shared" si="1"/>
        <v>18</v>
      </c>
      <c r="AG15" s="25">
        <f t="shared" si="2"/>
        <v>38.233333333333334</v>
      </c>
    </row>
    <row r="16" spans="1:33" ht="17.100000000000001" customHeight="1" x14ac:dyDescent="0.2">
      <c r="A16" s="9" t="s">
        <v>9</v>
      </c>
      <c r="B16" s="14">
        <f>[23]Setembro!$G$5</f>
        <v>25</v>
      </c>
      <c r="C16" s="14">
        <f>[23]Setembro!$G$6</f>
        <v>22</v>
      </c>
      <c r="D16" s="14">
        <f>[23]Setembro!$G$7</f>
        <v>23</v>
      </c>
      <c r="E16" s="14">
        <f>[23]Setembro!$G$8</f>
        <v>18</v>
      </c>
      <c r="F16" s="14">
        <f>[23]Setembro!$G$9</f>
        <v>24</v>
      </c>
      <c r="G16" s="14">
        <f>[24]Setembro!$G$10</f>
        <v>45</v>
      </c>
      <c r="H16" s="14">
        <f>[24]Setembro!$G$11</f>
        <v>35</v>
      </c>
      <c r="I16" s="14">
        <f>[24]Setembro!$G$12</f>
        <v>32</v>
      </c>
      <c r="J16" s="14">
        <f>[24]Setembro!$G$13</f>
        <v>76</v>
      </c>
      <c r="K16" s="14">
        <f>[24]Setembro!$G$14</f>
        <v>56</v>
      </c>
      <c r="L16" s="14">
        <f>[24]Setembro!$G$15</f>
        <v>21</v>
      </c>
      <c r="M16" s="14">
        <f>[24]Setembro!$G$16</f>
        <v>29</v>
      </c>
      <c r="N16" s="14">
        <f>[24]Setembro!$G$17</f>
        <v>24</v>
      </c>
      <c r="O16" s="14">
        <f>[24]Setembro!$G$18</f>
        <v>27</v>
      </c>
      <c r="P16" s="14">
        <f>[24]Setembro!$G$19</f>
        <v>39</v>
      </c>
      <c r="Q16" s="14">
        <f>[24]Setembro!$G$20</f>
        <v>37</v>
      </c>
      <c r="R16" s="14">
        <f>[24]Setembro!$G$21</f>
        <v>28</v>
      </c>
      <c r="S16" s="14">
        <f>[24]Setembro!$G$22</f>
        <v>35</v>
      </c>
      <c r="T16" s="14">
        <f>[24]Setembro!$G$23</f>
        <v>27</v>
      </c>
      <c r="U16" s="14">
        <f>[24]Setembro!$G$24</f>
        <v>36</v>
      </c>
      <c r="V16" s="14">
        <f>[24]Setembro!$G$25</f>
        <v>23</v>
      </c>
      <c r="W16" s="14">
        <f>[24]Setembro!$G$26</f>
        <v>29</v>
      </c>
      <c r="X16" s="14">
        <f>[24]Setembro!$G$27</f>
        <v>47</v>
      </c>
      <c r="Y16" s="14">
        <f>[24]Setembro!$G$28</f>
        <v>47</v>
      </c>
      <c r="Z16" s="14">
        <f>[24]Setembro!$G$29</f>
        <v>34</v>
      </c>
      <c r="AA16" s="14">
        <f>[24]Setembro!$G$30</f>
        <v>37</v>
      </c>
      <c r="AB16" s="14">
        <f>[24]Setembro!$G$31</f>
        <v>30</v>
      </c>
      <c r="AC16" s="14">
        <f>[24]Setembro!$G$32</f>
        <v>25</v>
      </c>
      <c r="AD16" s="14">
        <f>[24]Setembro!$G$33</f>
        <v>23</v>
      </c>
      <c r="AE16" s="14">
        <f>[24]Setembro!$G$34</f>
        <v>19</v>
      </c>
      <c r="AF16" s="7">
        <f t="shared" si="1"/>
        <v>18</v>
      </c>
      <c r="AG16" s="25">
        <f t="shared" si="2"/>
        <v>32.43333333333333</v>
      </c>
    </row>
    <row r="17" spans="1:33" ht="17.100000000000001" customHeight="1" x14ac:dyDescent="0.2">
      <c r="A17" s="9" t="s">
        <v>52</v>
      </c>
      <c r="B17" s="14">
        <f>[25]Setembro!$G$5</f>
        <v>22</v>
      </c>
      <c r="C17" s="14">
        <f>[25]Setembro!$G$6</f>
        <v>14</v>
      </c>
      <c r="D17" s="14">
        <f>[25]Setembro!$G$7</f>
        <v>14</v>
      </c>
      <c r="E17" s="14">
        <f>[25]Setembro!$G$8</f>
        <v>25</v>
      </c>
      <c r="F17" s="14">
        <f>[25]Setembro!$G$9</f>
        <v>37</v>
      </c>
      <c r="G17" s="14">
        <f>[26]Setembro!$G$10</f>
        <v>45</v>
      </c>
      <c r="H17" s="14">
        <f>[26]Setembro!$G$11</f>
        <v>35</v>
      </c>
      <c r="I17" s="14">
        <f>[26]Setembro!$G$12</f>
        <v>32</v>
      </c>
      <c r="J17" s="14">
        <f>[26]Setembro!$G$13</f>
        <v>76</v>
      </c>
      <c r="K17" s="14">
        <f>[26]Setembro!$G$14</f>
        <v>56</v>
      </c>
      <c r="L17" s="14">
        <f>[26]Setembro!$G$15</f>
        <v>21</v>
      </c>
      <c r="M17" s="14">
        <f>[26]Setembro!$G$16</f>
        <v>29</v>
      </c>
      <c r="N17" s="14">
        <f>[26]Setembro!$G$17</f>
        <v>24</v>
      </c>
      <c r="O17" s="14">
        <f>[26]Setembro!$G$18</f>
        <v>16</v>
      </c>
      <c r="P17" s="14">
        <f>[26]Setembro!$G$19</f>
        <v>29</v>
      </c>
      <c r="Q17" s="14">
        <f>[26]Setembro!$G$20</f>
        <v>30</v>
      </c>
      <c r="R17" s="14">
        <f>[26]Setembro!$G$21</f>
        <v>24</v>
      </c>
      <c r="S17" s="14">
        <f>[26]Setembro!$G$22</f>
        <v>37</v>
      </c>
      <c r="T17" s="14">
        <f>[26]Setembro!$G$23</f>
        <v>27</v>
      </c>
      <c r="U17" s="14">
        <f>[26]Setembro!$G$24</f>
        <v>50</v>
      </c>
      <c r="V17" s="14">
        <f>[26]Setembro!$G$25</f>
        <v>24</v>
      </c>
      <c r="W17" s="14">
        <f>[26]Setembro!$G$26</f>
        <v>28</v>
      </c>
      <c r="X17" s="14">
        <f>[26]Setembro!$G$27</f>
        <v>44</v>
      </c>
      <c r="Y17" s="14">
        <f>[26]Setembro!$G$28</f>
        <v>26</v>
      </c>
      <c r="Z17" s="14">
        <f>[26]Setembro!$G$29</f>
        <v>30</v>
      </c>
      <c r="AA17" s="14">
        <f>[26]Setembro!$G$30</f>
        <v>28</v>
      </c>
      <c r="AB17" s="14">
        <f>[26]Setembro!$G$31</f>
        <v>22</v>
      </c>
      <c r="AC17" s="14">
        <f>[26]Setembro!$G$32</f>
        <v>15</v>
      </c>
      <c r="AD17" s="14">
        <f>[26]Setembro!$G$33</f>
        <v>31</v>
      </c>
      <c r="AE17" s="14">
        <f>[26]Setembro!$G$34</f>
        <v>26</v>
      </c>
      <c r="AF17" s="7">
        <f t="shared" ref="AF17" si="5">MIN(B17:AE17)</f>
        <v>14</v>
      </c>
      <c r="AG17" s="25">
        <f t="shared" ref="AG17" si="6">AVERAGE(B17:AE17)</f>
        <v>30.566666666666666</v>
      </c>
    </row>
    <row r="18" spans="1:33" ht="17.100000000000001" customHeight="1" x14ac:dyDescent="0.2">
      <c r="A18" s="9" t="s">
        <v>10</v>
      </c>
      <c r="B18" s="14">
        <f>[27]Setembro!$G$5</f>
        <v>23</v>
      </c>
      <c r="C18" s="14">
        <f>[27]Setembro!$G$6</f>
        <v>21</v>
      </c>
      <c r="D18" s="14">
        <f>[27]Setembro!$G$7</f>
        <v>23</v>
      </c>
      <c r="E18" s="14">
        <f>[27]Setembro!$G$8</f>
        <v>20</v>
      </c>
      <c r="F18" s="14">
        <f>[27]Setembro!$G$9</f>
        <v>28</v>
      </c>
      <c r="G18" s="14">
        <f>[28]Setembro!$G$10</f>
        <v>58</v>
      </c>
      <c r="H18" s="14">
        <f>[28]Setembro!$G$11</f>
        <v>38</v>
      </c>
      <c r="I18" s="14">
        <f>[28]Setembro!$G$12</f>
        <v>65</v>
      </c>
      <c r="J18" s="14">
        <f>[28]Setembro!$G$13</f>
        <v>76</v>
      </c>
      <c r="K18" s="14">
        <f>[28]Setembro!$G$14</f>
        <v>56</v>
      </c>
      <c r="L18" s="14">
        <f>[28]Setembro!$G$15</f>
        <v>21</v>
      </c>
      <c r="M18" s="14">
        <f>[28]Setembro!$G$16</f>
        <v>29</v>
      </c>
      <c r="N18" s="14">
        <f>[28]Setembro!$G$17</f>
        <v>24</v>
      </c>
      <c r="O18" s="14">
        <f>[28]Setembro!$G$18</f>
        <v>22</v>
      </c>
      <c r="P18" s="14">
        <f>[28]Setembro!$G$19</f>
        <v>40</v>
      </c>
      <c r="Q18" s="14">
        <f>[28]Setembro!$G$20</f>
        <v>35</v>
      </c>
      <c r="R18" s="14">
        <f>[28]Setembro!$G$21</f>
        <v>28</v>
      </c>
      <c r="S18" s="14">
        <f>[28]Setembro!$G$22</f>
        <v>36</v>
      </c>
      <c r="T18" s="14">
        <f>[28]Setembro!$G$23</f>
        <v>25</v>
      </c>
      <c r="U18" s="14">
        <f>[28]Setembro!$G$24</f>
        <v>38</v>
      </c>
      <c r="V18" s="14">
        <f>[28]Setembro!$G$25</f>
        <v>17</v>
      </c>
      <c r="W18" s="14">
        <f>[28]Setembro!$G$26</f>
        <v>29</v>
      </c>
      <c r="X18" s="14">
        <f>[28]Setembro!$G$27</f>
        <v>51</v>
      </c>
      <c r="Y18" s="14">
        <f>[28]Setembro!$G$28</f>
        <v>41</v>
      </c>
      <c r="Z18" s="14">
        <f>[28]Setembro!$G$29</f>
        <v>35</v>
      </c>
      <c r="AA18" s="14">
        <f>[28]Setembro!$G$30</f>
        <v>30</v>
      </c>
      <c r="AB18" s="14">
        <f>[28]Setembro!$G$31</f>
        <v>26</v>
      </c>
      <c r="AC18" s="14">
        <f>[28]Setembro!$G$32</f>
        <v>27</v>
      </c>
      <c r="AD18" s="14">
        <f>[28]Setembro!$G$33</f>
        <v>24</v>
      </c>
      <c r="AE18" s="14">
        <f>[28]Setembro!$G$34</f>
        <v>21</v>
      </c>
      <c r="AF18" s="7">
        <f t="shared" si="1"/>
        <v>17</v>
      </c>
      <c r="AG18" s="25">
        <f t="shared" si="2"/>
        <v>33.56666666666667</v>
      </c>
    </row>
    <row r="19" spans="1:33" ht="17.100000000000001" customHeight="1" x14ac:dyDescent="0.2">
      <c r="A19" s="9" t="s">
        <v>11</v>
      </c>
      <c r="B19" s="14">
        <f>[29]Setembro!$G$5</f>
        <v>24</v>
      </c>
      <c r="C19" s="14">
        <f>[29]Setembro!$G$6</f>
        <v>13</v>
      </c>
      <c r="D19" s="14">
        <f>[29]Setembro!$G$7</f>
        <v>17</v>
      </c>
      <c r="E19" s="14">
        <f>[29]Setembro!$G$8</f>
        <v>20</v>
      </c>
      <c r="F19" s="14">
        <f>[29]Setembro!$G$9</f>
        <v>27</v>
      </c>
      <c r="G19" s="14">
        <f>[30]Setembro!$G$10</f>
        <v>36</v>
      </c>
      <c r="H19" s="14">
        <f>[30]Setembro!$G$11</f>
        <v>28</v>
      </c>
      <c r="I19" s="14">
        <f>[30]Setembro!$G$12</f>
        <v>27</v>
      </c>
      <c r="J19" s="14">
        <f>[30]Setembro!$G$13</f>
        <v>65</v>
      </c>
      <c r="K19" s="14">
        <f>[30]Setembro!$G$14</f>
        <v>63</v>
      </c>
      <c r="L19" s="14">
        <f>[30]Setembro!$G$15</f>
        <v>19</v>
      </c>
      <c r="M19" s="14">
        <f>[30]Setembro!$G$16</f>
        <v>20</v>
      </c>
      <c r="N19" s="14">
        <f>[30]Setembro!$G$17</f>
        <v>22</v>
      </c>
      <c r="O19" s="14">
        <f>[30]Setembro!$G$18</f>
        <v>20</v>
      </c>
      <c r="P19" s="14">
        <f>[30]Setembro!$G$19</f>
        <v>32</v>
      </c>
      <c r="Q19" s="14">
        <f>[30]Setembro!$G$20</f>
        <v>27</v>
      </c>
      <c r="R19" s="14">
        <f>[30]Setembro!$G$21</f>
        <v>22</v>
      </c>
      <c r="S19" s="14">
        <f>[30]Setembro!$G$22</f>
        <v>52</v>
      </c>
      <c r="T19" s="14">
        <f>[30]Setembro!$G$23</f>
        <v>23</v>
      </c>
      <c r="U19" s="14">
        <f>[30]Setembro!$G$24</f>
        <v>46</v>
      </c>
      <c r="V19" s="14">
        <f>[30]Setembro!$G$25</f>
        <v>25</v>
      </c>
      <c r="W19" s="14">
        <f>[30]Setembro!$G$26</f>
        <v>26</v>
      </c>
      <c r="X19" s="14">
        <f>[30]Setembro!$G$27</f>
        <v>49</v>
      </c>
      <c r="Y19" s="14">
        <f>[30]Setembro!$G$28</f>
        <v>32</v>
      </c>
      <c r="Z19" s="14">
        <f>[30]Setembro!$G$29</f>
        <v>36</v>
      </c>
      <c r="AA19" s="14">
        <f>[30]Setembro!$G$30</f>
        <v>32</v>
      </c>
      <c r="AB19" s="14">
        <f>[30]Setembro!$G$31</f>
        <v>26</v>
      </c>
      <c r="AC19" s="14">
        <f>[30]Setembro!$G$32</f>
        <v>23</v>
      </c>
      <c r="AD19" s="14">
        <f>[30]Setembro!$G$33</f>
        <v>23</v>
      </c>
      <c r="AE19" s="14">
        <f>[30]Setembro!$G$34</f>
        <v>21</v>
      </c>
      <c r="AF19" s="7">
        <f t="shared" si="1"/>
        <v>13</v>
      </c>
      <c r="AG19" s="25">
        <f t="shared" si="2"/>
        <v>29.866666666666667</v>
      </c>
    </row>
    <row r="20" spans="1:33" ht="17.100000000000001" customHeight="1" x14ac:dyDescent="0.2">
      <c r="A20" s="9" t="s">
        <v>12</v>
      </c>
      <c r="B20" s="14">
        <f>[31]Setembro!$G$5</f>
        <v>22</v>
      </c>
      <c r="C20" s="14">
        <f>[31]Setembro!$G$6</f>
        <v>13</v>
      </c>
      <c r="D20" s="14">
        <f>[31]Setembro!$G$7</f>
        <v>13</v>
      </c>
      <c r="E20" s="14">
        <f>[31]Setembro!$G$8</f>
        <v>25</v>
      </c>
      <c r="F20" s="14">
        <f>[31]Setembro!$G$9</f>
        <v>35</v>
      </c>
      <c r="G20" s="14">
        <f>[32]Setembro!$G$10</f>
        <v>32</v>
      </c>
      <c r="H20" s="14">
        <f>[32]Setembro!$G$11</f>
        <v>28</v>
      </c>
      <c r="I20" s="14">
        <f>[32]Setembro!$G$12</f>
        <v>31</v>
      </c>
      <c r="J20" s="14">
        <f>[32]Setembro!$G$13</f>
        <v>76</v>
      </c>
      <c r="K20" s="14">
        <f>[32]Setembro!$G$14</f>
        <v>57</v>
      </c>
      <c r="L20" s="14">
        <f>[32]Setembro!$G$15</f>
        <v>21</v>
      </c>
      <c r="M20" s="14">
        <f>[32]Setembro!$G$16</f>
        <v>20</v>
      </c>
      <c r="N20" s="14">
        <f>[32]Setembro!$G$17</f>
        <v>20</v>
      </c>
      <c r="O20" s="14">
        <f>[32]Setembro!$G$18</f>
        <v>14</v>
      </c>
      <c r="P20" s="14">
        <f>[32]Setembro!$G$19</f>
        <v>24</v>
      </c>
      <c r="Q20" s="14">
        <f>[32]Setembro!$G$20</f>
        <v>27</v>
      </c>
      <c r="R20" s="14">
        <f>[32]Setembro!$G$21</f>
        <v>21</v>
      </c>
      <c r="S20" s="14">
        <f>[32]Setembro!$G$22</f>
        <v>32</v>
      </c>
      <c r="T20" s="14">
        <f>[32]Setembro!$G$23</f>
        <v>24</v>
      </c>
      <c r="U20" s="14">
        <f>[32]Setembro!$G$24</f>
        <v>34</v>
      </c>
      <c r="V20" s="14">
        <f>[32]Setembro!$G$25</f>
        <v>25</v>
      </c>
      <c r="W20" s="14">
        <f>[32]Setembro!$G$26</f>
        <v>24</v>
      </c>
      <c r="X20" s="14">
        <f>[32]Setembro!$G$27</f>
        <v>47</v>
      </c>
      <c r="Y20" s="14">
        <f>[32]Setembro!$G$28</f>
        <v>28</v>
      </c>
      <c r="Z20" s="14">
        <f>[32]Setembro!$G$29</f>
        <v>29</v>
      </c>
      <c r="AA20" s="14">
        <f>[32]Setembro!$G$30</f>
        <v>27</v>
      </c>
      <c r="AB20" s="14">
        <f>[32]Setembro!$G$31</f>
        <v>26</v>
      </c>
      <c r="AC20" s="14">
        <f>[32]Setembro!$G$32</f>
        <v>16</v>
      </c>
      <c r="AD20" s="14">
        <f>[32]Setembro!$G$33</f>
        <v>32</v>
      </c>
      <c r="AE20" s="14">
        <f>[32]Setembro!$G$34</f>
        <v>26</v>
      </c>
      <c r="AF20" s="7">
        <f t="shared" si="1"/>
        <v>13</v>
      </c>
      <c r="AG20" s="25">
        <f t="shared" si="2"/>
        <v>28.3</v>
      </c>
    </row>
    <row r="21" spans="1:33" ht="17.100000000000001" customHeight="1" x14ac:dyDescent="0.2">
      <c r="A21" s="9" t="s">
        <v>13</v>
      </c>
      <c r="B21" s="14" t="str">
        <f>[33]Setembro!$G$5</f>
        <v>**</v>
      </c>
      <c r="C21" s="14" t="str">
        <f>[33]Setembro!$G$6</f>
        <v>**</v>
      </c>
      <c r="D21" s="14" t="str">
        <f>[33]Setembro!$G$7</f>
        <v>**</v>
      </c>
      <c r="E21" s="14" t="str">
        <f>[33]Setembro!$G$8</f>
        <v>**</v>
      </c>
      <c r="F21" s="14" t="str">
        <f>[33]Setembro!$G$9</f>
        <v>**</v>
      </c>
      <c r="G21" s="14" t="str">
        <f>[34]Setembro!$G$10</f>
        <v>**</v>
      </c>
      <c r="H21" s="14" t="str">
        <f>[34]Setembro!$G$11</f>
        <v>**</v>
      </c>
      <c r="I21" s="14" t="str">
        <f>[34]Setembro!$G$12</f>
        <v>**</v>
      </c>
      <c r="J21" s="14" t="str">
        <f>[34]Setembro!$G$13</f>
        <v>**</v>
      </c>
      <c r="K21" s="14" t="str">
        <f>[34]Setembro!$G$14</f>
        <v>**</v>
      </c>
      <c r="L21" s="14" t="str">
        <f>[34]Setembro!$G$15</f>
        <v>**</v>
      </c>
      <c r="M21" s="14" t="str">
        <f>[34]Setembro!$G$16</f>
        <v>**</v>
      </c>
      <c r="N21" s="14" t="str">
        <f>[34]Setembro!$G$17</f>
        <v>**</v>
      </c>
      <c r="O21" s="14" t="str">
        <f>[34]Setembro!$G$18</f>
        <v>**</v>
      </c>
      <c r="P21" s="14" t="str">
        <f>[34]Setembro!$G$19</f>
        <v>**</v>
      </c>
      <c r="Q21" s="14" t="str">
        <f>[34]Setembro!$G$20</f>
        <v>**</v>
      </c>
      <c r="R21" s="14" t="str">
        <f>[34]Setembro!$G$21</f>
        <v>**</v>
      </c>
      <c r="S21" s="14" t="str">
        <f>[34]Setembro!$G$22</f>
        <v>**</v>
      </c>
      <c r="T21" s="14" t="str">
        <f>[34]Setembro!$G$23</f>
        <v>**</v>
      </c>
      <c r="U21" s="14" t="str">
        <f>[34]Setembro!$G$24</f>
        <v>**</v>
      </c>
      <c r="V21" s="14" t="str">
        <f>[34]Setembro!$G$25</f>
        <v>**</v>
      </c>
      <c r="W21" s="14" t="str">
        <f>[34]Setembro!$G$26</f>
        <v>**</v>
      </c>
      <c r="X21" s="14" t="str">
        <f>[34]Setembro!$G$27</f>
        <v>**</v>
      </c>
      <c r="Y21" s="14" t="str">
        <f>[34]Setembro!$G$28</f>
        <v>**</v>
      </c>
      <c r="Z21" s="14" t="str">
        <f>[34]Setembro!$G$29</f>
        <v>**</v>
      </c>
      <c r="AA21" s="14" t="str">
        <f>[34]Setembro!$G$30</f>
        <v>**</v>
      </c>
      <c r="AB21" s="14" t="str">
        <f>[34]Setembro!$G$31</f>
        <v>**</v>
      </c>
      <c r="AC21" s="14" t="str">
        <f>[34]Setembro!$G$32</f>
        <v>**</v>
      </c>
      <c r="AD21" s="14" t="str">
        <f>[34]Setembro!$G$33</f>
        <v>**</v>
      </c>
      <c r="AE21" s="14" t="str">
        <f>[34]Setembro!$G$34</f>
        <v>**</v>
      </c>
      <c r="AF21" s="7" t="s">
        <v>32</v>
      </c>
      <c r="AG21" s="25" t="s">
        <v>32</v>
      </c>
    </row>
    <row r="22" spans="1:33" ht="17.100000000000001" customHeight="1" x14ac:dyDescent="0.2">
      <c r="A22" s="9" t="s">
        <v>14</v>
      </c>
      <c r="B22" s="14">
        <f>[35]Setembro!$G$5</f>
        <v>21</v>
      </c>
      <c r="C22" s="14">
        <f>[35]Setembro!$G$6</f>
        <v>14</v>
      </c>
      <c r="D22" s="14">
        <f>[35]Setembro!$G$7</f>
        <v>14</v>
      </c>
      <c r="E22" s="14">
        <f>[35]Setembro!$G$8</f>
        <v>14</v>
      </c>
      <c r="F22" s="14">
        <f>[35]Setembro!$G$9</f>
        <v>11</v>
      </c>
      <c r="G22" s="14">
        <f>[36]Setembro!$G$10</f>
        <v>10</v>
      </c>
      <c r="H22" s="14">
        <f>[36]Setembro!$G$11</f>
        <v>8</v>
      </c>
      <c r="I22" s="14">
        <f>[36]Setembro!$G$12</f>
        <v>8</v>
      </c>
      <c r="J22" s="14">
        <f>[36]Setembro!$G$13</f>
        <v>15</v>
      </c>
      <c r="K22" s="14">
        <f>[36]Setembro!$G$14</f>
        <v>32</v>
      </c>
      <c r="L22" s="14">
        <f>[36]Setembro!$G$15</f>
        <v>42</v>
      </c>
      <c r="M22" s="14">
        <f>[36]Setembro!$G$16</f>
        <v>25</v>
      </c>
      <c r="N22" s="14">
        <f>[36]Setembro!$G$17</f>
        <v>18</v>
      </c>
      <c r="O22" s="14">
        <f>[36]Setembro!$G$18</f>
        <v>23</v>
      </c>
      <c r="P22" s="14">
        <f>[36]Setembro!$G$19</f>
        <v>34</v>
      </c>
      <c r="Q22" s="14">
        <f>[36]Setembro!$G$20</f>
        <v>30</v>
      </c>
      <c r="R22" s="14">
        <f>[36]Setembro!$G$21</f>
        <v>23</v>
      </c>
      <c r="S22" s="14">
        <f>[36]Setembro!$G$22</f>
        <v>23</v>
      </c>
      <c r="T22" s="14">
        <f>[36]Setembro!$G$23</f>
        <v>21</v>
      </c>
      <c r="U22" s="14">
        <f>[36]Setembro!$G$24</f>
        <v>18</v>
      </c>
      <c r="V22" s="14">
        <f>[36]Setembro!$G$25</f>
        <v>20</v>
      </c>
      <c r="W22" s="14">
        <f>[36]Setembro!$G$26</f>
        <v>15</v>
      </c>
      <c r="X22" s="14">
        <f>[36]Setembro!$G$27</f>
        <v>14</v>
      </c>
      <c r="Y22" s="14">
        <f>[36]Setembro!$G$28</f>
        <v>41</v>
      </c>
      <c r="Z22" s="14">
        <f>[36]Setembro!$G$29</f>
        <v>30</v>
      </c>
      <c r="AA22" s="14">
        <f>[36]Setembro!$G$30</f>
        <v>23</v>
      </c>
      <c r="AB22" s="14">
        <f>[36]Setembro!$G$31</f>
        <v>24</v>
      </c>
      <c r="AC22" s="14">
        <f>[36]Setembro!$G$32</f>
        <v>19</v>
      </c>
      <c r="AD22" s="14">
        <f>[36]Setembro!$G$33</f>
        <v>15</v>
      </c>
      <c r="AE22" s="14">
        <f>[36]Setembro!$G$34</f>
        <v>14</v>
      </c>
      <c r="AF22" s="7">
        <f t="shared" si="1"/>
        <v>8</v>
      </c>
      <c r="AG22" s="25">
        <f t="shared" si="2"/>
        <v>20.633333333333333</v>
      </c>
    </row>
    <row r="23" spans="1:33" ht="17.100000000000001" customHeight="1" x14ac:dyDescent="0.2">
      <c r="A23" s="9" t="s">
        <v>15</v>
      </c>
      <c r="B23" s="14">
        <f>[37]Setembro!$G$5</f>
        <v>23</v>
      </c>
      <c r="C23" s="14">
        <f>[37]Setembro!$G$6</f>
        <v>16</v>
      </c>
      <c r="D23" s="14">
        <f>[37]Setembro!$G$7</f>
        <v>25</v>
      </c>
      <c r="E23" s="14">
        <f>[37]Setembro!$G$8</f>
        <v>28</v>
      </c>
      <c r="F23" s="14">
        <f>[37]Setembro!$G$9</f>
        <v>41</v>
      </c>
      <c r="G23" s="14">
        <f>[38]Setembro!$G$10</f>
        <v>41</v>
      </c>
      <c r="H23" s="14">
        <f>[38]Setembro!$G$11</f>
        <v>52</v>
      </c>
      <c r="I23" s="14">
        <f>[38]Setembro!$G$12</f>
        <v>37</v>
      </c>
      <c r="J23" s="14">
        <f>[38]Setembro!$G$13</f>
        <v>52</v>
      </c>
      <c r="K23" s="14">
        <f>[38]Setembro!$G$14</f>
        <v>44</v>
      </c>
      <c r="L23" s="14">
        <f>[38]Setembro!$G$15</f>
        <v>47</v>
      </c>
      <c r="M23" s="14">
        <f>[38]Setembro!$G$16</f>
        <v>23</v>
      </c>
      <c r="N23" s="14">
        <f>[38]Setembro!$G$17</f>
        <v>14</v>
      </c>
      <c r="O23" s="14">
        <f>[38]Setembro!$G$18</f>
        <v>23</v>
      </c>
      <c r="P23" s="14">
        <f>[38]Setembro!$G$19</f>
        <v>18</v>
      </c>
      <c r="Q23" s="14">
        <f>[38]Setembro!$G$20</f>
        <v>35</v>
      </c>
      <c r="R23" s="14">
        <f>[38]Setembro!$G$21</f>
        <v>35</v>
      </c>
      <c r="S23" s="14">
        <f>[38]Setembro!$G$22</f>
        <v>25</v>
      </c>
      <c r="T23" s="14">
        <f>[38]Setembro!$G$23</f>
        <v>51</v>
      </c>
      <c r="U23" s="14">
        <f>[38]Setembro!$G$24</f>
        <v>29</v>
      </c>
      <c r="V23" s="14">
        <f>[38]Setembro!$G$25</f>
        <v>66</v>
      </c>
      <c r="W23" s="14">
        <f>[38]Setembro!$G$26</f>
        <v>22</v>
      </c>
      <c r="X23" s="14">
        <f>[38]Setembro!$G$27</f>
        <v>30</v>
      </c>
      <c r="Y23" s="14">
        <f>[38]Setembro!$G$28</f>
        <v>53</v>
      </c>
      <c r="Z23" s="14">
        <f>[38]Setembro!$G$29</f>
        <v>39</v>
      </c>
      <c r="AA23" s="14">
        <f>[38]Setembro!$G$30</f>
        <v>38</v>
      </c>
      <c r="AB23" s="14">
        <f>[38]Setembro!$G$31</f>
        <v>22</v>
      </c>
      <c r="AC23" s="14">
        <f>[38]Setembro!$G$32</f>
        <v>22</v>
      </c>
      <c r="AD23" s="14">
        <f>[38]Setembro!$G$33</f>
        <v>20</v>
      </c>
      <c r="AE23" s="14">
        <f>[38]Setembro!$G$34</f>
        <v>24</v>
      </c>
      <c r="AF23" s="7">
        <f t="shared" si="1"/>
        <v>14</v>
      </c>
      <c r="AG23" s="25">
        <f t="shared" si="2"/>
        <v>33.166666666666664</v>
      </c>
    </row>
    <row r="24" spans="1:33" ht="17.100000000000001" customHeight="1" x14ac:dyDescent="0.2">
      <c r="A24" s="9" t="s">
        <v>16</v>
      </c>
      <c r="B24" s="14">
        <f>[39]Setembro!$G$5</f>
        <v>12</v>
      </c>
      <c r="C24" s="14">
        <f>[39]Setembro!$G$6</f>
        <v>11</v>
      </c>
      <c r="D24" s="14">
        <f>[39]Setembro!$G$7</f>
        <v>12</v>
      </c>
      <c r="E24" s="14">
        <f>[39]Setembro!$G$8</f>
        <v>19</v>
      </c>
      <c r="F24" s="14">
        <f>[39]Setembro!$G$9</f>
        <v>30</v>
      </c>
      <c r="G24" s="14">
        <f>[40]Setembro!$G$10</f>
        <v>42</v>
      </c>
      <c r="H24" s="14">
        <f>[40]Setembro!$G$11</f>
        <v>29</v>
      </c>
      <c r="I24" s="14">
        <f>[40]Setembro!$G$12</f>
        <v>49</v>
      </c>
      <c r="J24" s="14">
        <f>[40]Setembro!$G$13</f>
        <v>35</v>
      </c>
      <c r="K24" s="14">
        <f>[40]Setembro!$G$14</f>
        <v>50</v>
      </c>
      <c r="L24" s="14">
        <f>[40]Setembro!$G$15</f>
        <v>15</v>
      </c>
      <c r="M24" s="14">
        <f>[40]Setembro!$G$16</f>
        <v>7</v>
      </c>
      <c r="N24" s="14">
        <f>[40]Setembro!$G$17</f>
        <v>14</v>
      </c>
      <c r="O24" s="14">
        <f>[40]Setembro!$G$18</f>
        <v>14</v>
      </c>
      <c r="P24" s="14">
        <f>[40]Setembro!$G$19</f>
        <v>13</v>
      </c>
      <c r="Q24" s="14">
        <f>[40]Setembro!$G$20</f>
        <v>24</v>
      </c>
      <c r="R24" s="14">
        <f>[40]Setembro!$G$21</f>
        <v>22</v>
      </c>
      <c r="S24" s="14">
        <f>[40]Setembro!$G$22</f>
        <v>68</v>
      </c>
      <c r="T24" s="14">
        <f>[40]Setembro!$G$23</f>
        <v>65</v>
      </c>
      <c r="U24" s="14">
        <f>[40]Setembro!$G$24</f>
        <v>42</v>
      </c>
      <c r="V24" s="14">
        <f>[40]Setembro!$G$25</f>
        <v>17</v>
      </c>
      <c r="W24" s="14">
        <f>[40]Setembro!$G$26</f>
        <v>27</v>
      </c>
      <c r="X24" s="14">
        <f>[40]Setembro!$G$27</f>
        <v>39</v>
      </c>
      <c r="Y24" s="14">
        <f>[40]Setembro!$G$28</f>
        <v>32</v>
      </c>
      <c r="Z24" s="14">
        <f>[40]Setembro!$G$29</f>
        <v>25</v>
      </c>
      <c r="AA24" s="14">
        <f>[40]Setembro!$G$30</f>
        <v>24</v>
      </c>
      <c r="AB24" s="14">
        <f>[40]Setembro!$G$31</f>
        <v>20</v>
      </c>
      <c r="AC24" s="14">
        <f>[40]Setembro!$G$32</f>
        <v>15</v>
      </c>
      <c r="AD24" s="14">
        <f>[40]Setembro!$G$33</f>
        <v>30</v>
      </c>
      <c r="AE24" s="14">
        <f>[40]Setembro!$G$34</f>
        <v>26</v>
      </c>
      <c r="AF24" s="7">
        <f t="shared" si="1"/>
        <v>7</v>
      </c>
      <c r="AG24" s="25">
        <f t="shared" si="2"/>
        <v>27.6</v>
      </c>
    </row>
    <row r="25" spans="1:33" ht="17.100000000000001" customHeight="1" x14ac:dyDescent="0.2">
      <c r="A25" s="9" t="s">
        <v>17</v>
      </c>
      <c r="B25" s="14">
        <f>[41]Setembro!$G$5</f>
        <v>26</v>
      </c>
      <c r="C25" s="14">
        <f>[41]Setembro!$G$6</f>
        <v>18</v>
      </c>
      <c r="D25" s="14">
        <f>[41]Setembro!$G$7</f>
        <v>22</v>
      </c>
      <c r="E25" s="14">
        <f>[41]Setembro!$G$8</f>
        <v>19</v>
      </c>
      <c r="F25" s="14">
        <f>[41]Setembro!$G$9</f>
        <v>27</v>
      </c>
      <c r="G25" s="14">
        <f>[42]Setembro!$G$10</f>
        <v>38</v>
      </c>
      <c r="H25" s="14">
        <f>[42]Setembro!$G$11</f>
        <v>30</v>
      </c>
      <c r="I25" s="14">
        <f>[42]Setembro!$G$12</f>
        <v>21</v>
      </c>
      <c r="J25" s="14">
        <f>[42]Setembro!$G$13</f>
        <v>81</v>
      </c>
      <c r="K25" s="14">
        <f>[42]Setembro!$G$14</f>
        <v>56</v>
      </c>
      <c r="L25" s="14">
        <f>[42]Setembro!$G$15</f>
        <v>21</v>
      </c>
      <c r="M25" s="14">
        <f>[42]Setembro!$G$16</f>
        <v>22</v>
      </c>
      <c r="N25" s="14">
        <f>[42]Setembro!$G$17</f>
        <v>23</v>
      </c>
      <c r="O25" s="14">
        <f>[42]Setembro!$G$18</f>
        <v>24</v>
      </c>
      <c r="P25" s="14">
        <f>[42]Setembro!$G$19</f>
        <v>36</v>
      </c>
      <c r="Q25" s="14">
        <f>[42]Setembro!$G$20</f>
        <v>29</v>
      </c>
      <c r="R25" s="14">
        <f>[42]Setembro!$G$21</f>
        <v>26</v>
      </c>
      <c r="S25" s="14">
        <f>[42]Setembro!$G$22</f>
        <v>37</v>
      </c>
      <c r="T25" s="14">
        <f>[42]Setembro!$G$23</f>
        <v>25</v>
      </c>
      <c r="U25" s="14">
        <f>[42]Setembro!$G$24</f>
        <v>41</v>
      </c>
      <c r="V25" s="14">
        <f>[42]Setembro!$G$25</f>
        <v>27</v>
      </c>
      <c r="W25" s="14">
        <f>[42]Setembro!$G$26</f>
        <v>29</v>
      </c>
      <c r="X25" s="14">
        <f>[42]Setembro!$G$27</f>
        <v>50</v>
      </c>
      <c r="Y25" s="14">
        <f>[42]Setembro!$G$28</f>
        <v>47</v>
      </c>
      <c r="Z25" s="14">
        <f>[42]Setembro!$G$29</f>
        <v>34</v>
      </c>
      <c r="AA25" s="14">
        <f>[42]Setembro!$G$30</f>
        <v>35</v>
      </c>
      <c r="AB25" s="14">
        <f>[42]Setembro!$G$31</f>
        <v>29</v>
      </c>
      <c r="AC25" s="14">
        <f>[42]Setembro!$G$32</f>
        <v>25</v>
      </c>
      <c r="AD25" s="14">
        <f>[42]Setembro!$G$33</f>
        <v>24</v>
      </c>
      <c r="AE25" s="14">
        <f>[42]Setembro!$G$34</f>
        <v>23</v>
      </c>
      <c r="AF25" s="7">
        <f t="shared" si="1"/>
        <v>18</v>
      </c>
      <c r="AG25" s="25">
        <f t="shared" si="2"/>
        <v>31.5</v>
      </c>
    </row>
    <row r="26" spans="1:33" ht="17.100000000000001" customHeight="1" x14ac:dyDescent="0.2">
      <c r="A26" s="9" t="s">
        <v>18</v>
      </c>
      <c r="B26" s="14">
        <f>[43]Setembro!$G$5</f>
        <v>23</v>
      </c>
      <c r="C26" s="14">
        <f>[43]Setembro!$G$6</f>
        <v>12</v>
      </c>
      <c r="D26" s="14">
        <f>[43]Setembro!$G$7</f>
        <v>11</v>
      </c>
      <c r="E26" s="14">
        <f>[43]Setembro!$G$8</f>
        <v>16</v>
      </c>
      <c r="F26" s="14">
        <f>[43]Setembro!$G$9</f>
        <v>19</v>
      </c>
      <c r="G26" s="14">
        <f>[44]Setembro!$G$10</f>
        <v>20</v>
      </c>
      <c r="H26" s="14">
        <f>[44]Setembro!$G$11</f>
        <v>12</v>
      </c>
      <c r="I26" s="14">
        <f>[44]Setembro!$G$12</f>
        <v>12</v>
      </c>
      <c r="J26" s="14">
        <f>[44]Setembro!$G$13</f>
        <v>29</v>
      </c>
      <c r="K26" s="14">
        <f>[44]Setembro!$G$14</f>
        <v>48</v>
      </c>
      <c r="L26" s="14">
        <f>[44]Setembro!$G$15</f>
        <v>39</v>
      </c>
      <c r="M26" s="14">
        <f>[44]Setembro!$G$16</f>
        <v>14</v>
      </c>
      <c r="N26" s="14">
        <f>[44]Setembro!$G$17</f>
        <v>11</v>
      </c>
      <c r="O26" s="14">
        <f>[44]Setembro!$G$18</f>
        <v>12</v>
      </c>
      <c r="P26" s="14">
        <f>[44]Setembro!$G$19</f>
        <v>19</v>
      </c>
      <c r="Q26" s="14">
        <f>[44]Setembro!$G$20</f>
        <v>23</v>
      </c>
      <c r="R26" s="14">
        <f>[44]Setembro!$G$21</f>
        <v>19</v>
      </c>
      <c r="S26" s="14">
        <f>[44]Setembro!$G$22</f>
        <v>19</v>
      </c>
      <c r="T26" s="14">
        <f>[44]Setembro!$G$23</f>
        <v>19</v>
      </c>
      <c r="U26" s="14">
        <f>[44]Setembro!$G$24</f>
        <v>24</v>
      </c>
      <c r="V26" s="14">
        <f>[44]Setembro!$G$25</f>
        <v>31</v>
      </c>
      <c r="W26" s="14">
        <f>[44]Setembro!$G$26</f>
        <v>18</v>
      </c>
      <c r="X26" s="14">
        <f>[44]Setembro!$G$27</f>
        <v>21</v>
      </c>
      <c r="Y26" s="14">
        <f>[44]Setembro!$G$28</f>
        <v>47</v>
      </c>
      <c r="Z26" s="14">
        <f>[44]Setembro!$G$29</f>
        <v>27</v>
      </c>
      <c r="AA26" s="14">
        <f>[44]Setembro!$G$30</f>
        <v>21</v>
      </c>
      <c r="AB26" s="14">
        <f>[44]Setembro!$G$31</f>
        <v>21</v>
      </c>
      <c r="AC26" s="14">
        <f>[44]Setembro!$G$32</f>
        <v>18</v>
      </c>
      <c r="AD26" s="14">
        <f>[44]Setembro!$G$33</f>
        <v>27</v>
      </c>
      <c r="AE26" s="14">
        <f>[44]Setembro!$G$34</f>
        <v>22</v>
      </c>
      <c r="AF26" s="7">
        <f t="shared" si="1"/>
        <v>11</v>
      </c>
      <c r="AG26" s="25">
        <f t="shared" si="2"/>
        <v>21.8</v>
      </c>
    </row>
    <row r="27" spans="1:33" ht="17.100000000000001" customHeight="1" x14ac:dyDescent="0.2">
      <c r="A27" s="9" t="s">
        <v>19</v>
      </c>
      <c r="B27" s="14">
        <f>[45]Setembro!$G$5</f>
        <v>26</v>
      </c>
      <c r="C27" s="14">
        <f>[45]Setembro!$G$6</f>
        <v>28</v>
      </c>
      <c r="D27" s="14">
        <f>[45]Setembro!$G$7</f>
        <v>30</v>
      </c>
      <c r="E27" s="14">
        <f>[45]Setembro!$G$8</f>
        <v>28</v>
      </c>
      <c r="F27" s="14">
        <f>[45]Setembro!$G$9</f>
        <v>42</v>
      </c>
      <c r="G27" s="14">
        <f>[46]Setembro!$G$10</f>
        <v>67</v>
      </c>
      <c r="H27" s="14">
        <f>[46]Setembro!$G$11</f>
        <v>63</v>
      </c>
      <c r="I27" s="14">
        <f>[46]Setembro!$G$12</f>
        <v>80</v>
      </c>
      <c r="J27" s="14">
        <f>[46]Setembro!$G$13</f>
        <v>60</v>
      </c>
      <c r="K27" s="14">
        <f>[46]Setembro!$G$14</f>
        <v>50</v>
      </c>
      <c r="L27" s="14">
        <f>[46]Setembro!$G$15</f>
        <v>30</v>
      </c>
      <c r="M27" s="14">
        <f>[46]Setembro!$G$16</f>
        <v>26</v>
      </c>
      <c r="N27" s="14">
        <f>[46]Setembro!$G$17</f>
        <v>33</v>
      </c>
      <c r="O27" s="14">
        <f>[46]Setembro!$G$18</f>
        <v>35</v>
      </c>
      <c r="P27" s="14">
        <f>[46]Setembro!$G$19</f>
        <v>46</v>
      </c>
      <c r="Q27" s="14">
        <f>[46]Setembro!$G$20</f>
        <v>47</v>
      </c>
      <c r="R27" s="14">
        <f>[46]Setembro!$G$21</f>
        <v>48</v>
      </c>
      <c r="S27" s="14">
        <f>[46]Setembro!$G$22</f>
        <v>63</v>
      </c>
      <c r="T27" s="14">
        <f>[46]Setembro!$G$23</f>
        <v>48</v>
      </c>
      <c r="U27" s="14">
        <f>[46]Setembro!$G$24</f>
        <v>63</v>
      </c>
      <c r="V27" s="14">
        <f>[46]Setembro!$G$25</f>
        <v>41</v>
      </c>
      <c r="W27" s="14">
        <f>[46]Setembro!$G$26</f>
        <v>41</v>
      </c>
      <c r="X27" s="14">
        <f>[46]Setembro!$G$27</f>
        <v>57</v>
      </c>
      <c r="Y27" s="14">
        <f>[46]Setembro!$G$28</f>
        <v>54</v>
      </c>
      <c r="Z27" s="14">
        <f>[46]Setembro!$G$29</f>
        <v>50</v>
      </c>
      <c r="AA27" s="14">
        <f>[46]Setembro!$G$30</f>
        <v>43</v>
      </c>
      <c r="AB27" s="14">
        <f>[46]Setembro!$G$31</f>
        <v>37</v>
      </c>
      <c r="AC27" s="14">
        <f>[46]Setembro!$G$32</f>
        <v>42</v>
      </c>
      <c r="AD27" s="14">
        <f>[46]Setembro!$G$33</f>
        <v>46</v>
      </c>
      <c r="AE27" s="14">
        <f>[46]Setembro!$G$34</f>
        <v>47</v>
      </c>
      <c r="AF27" s="7">
        <f t="shared" si="1"/>
        <v>26</v>
      </c>
      <c r="AG27" s="25">
        <f t="shared" si="2"/>
        <v>45.7</v>
      </c>
    </row>
    <row r="28" spans="1:33" ht="17.100000000000001" customHeight="1" x14ac:dyDescent="0.2">
      <c r="A28" s="9" t="s">
        <v>31</v>
      </c>
      <c r="B28" s="14">
        <f>[47]Setembro!$G$5</f>
        <v>23</v>
      </c>
      <c r="C28" s="14">
        <f>[47]Setembro!$G$6</f>
        <v>12</v>
      </c>
      <c r="D28" s="14">
        <f>[47]Setembro!$G$7</f>
        <v>12</v>
      </c>
      <c r="E28" s="14">
        <f>[47]Setembro!$G$8</f>
        <v>20</v>
      </c>
      <c r="F28" s="14">
        <f>[47]Setembro!$G$9</f>
        <v>29</v>
      </c>
      <c r="G28" s="14">
        <f>[48]Setembro!$G$10</f>
        <v>32</v>
      </c>
      <c r="H28" s="14">
        <f>[48]Setembro!$G$11</f>
        <v>25</v>
      </c>
      <c r="I28" s="14">
        <f>[48]Setembro!$G$12</f>
        <v>18</v>
      </c>
      <c r="J28" s="14">
        <f>[48]Setembro!$G$13</f>
        <v>74</v>
      </c>
      <c r="K28" s="14">
        <f>[48]Setembro!$G$14</f>
        <v>60</v>
      </c>
      <c r="L28" s="14">
        <f>[48]Setembro!$G$15</f>
        <v>29</v>
      </c>
      <c r="M28" s="14">
        <f>[48]Setembro!$G$16</f>
        <v>20</v>
      </c>
      <c r="N28" s="14">
        <f>[48]Setembro!$G$17</f>
        <v>20</v>
      </c>
      <c r="O28" s="14">
        <f>[48]Setembro!$G$18</f>
        <v>15</v>
      </c>
      <c r="P28" s="14">
        <f>[48]Setembro!$G$19</f>
        <v>23</v>
      </c>
      <c r="Q28" s="14">
        <f>[48]Setembro!$G$20</f>
        <v>27</v>
      </c>
      <c r="R28" s="14">
        <f>[48]Setembro!$G$21</f>
        <v>22</v>
      </c>
      <c r="S28" s="14">
        <f>[48]Setembro!$G$22</f>
        <v>31</v>
      </c>
      <c r="T28" s="14">
        <f>[48]Setembro!$G$23</f>
        <v>22</v>
      </c>
      <c r="U28" s="14">
        <f>[48]Setembro!$G$24</f>
        <v>36</v>
      </c>
      <c r="V28" s="14">
        <f>[48]Setembro!$G$25</f>
        <v>35</v>
      </c>
      <c r="W28" s="14">
        <f>[48]Setembro!$G$26</f>
        <v>23</v>
      </c>
      <c r="X28" s="14">
        <f>[48]Setembro!$G$27</f>
        <v>37</v>
      </c>
      <c r="Y28" s="14">
        <f>[48]Setembro!$G$28</f>
        <v>44</v>
      </c>
      <c r="Z28" s="14">
        <f>[48]Setembro!$G$29</f>
        <v>32</v>
      </c>
      <c r="AA28" s="14">
        <f>[48]Setembro!$G$30</f>
        <v>28</v>
      </c>
      <c r="AB28" s="14">
        <f>[48]Setembro!$G$31</f>
        <v>27</v>
      </c>
      <c r="AC28" s="14">
        <f>[48]Setembro!$G$32</f>
        <v>21</v>
      </c>
      <c r="AD28" s="14">
        <f>[48]Setembro!$G$33</f>
        <v>29</v>
      </c>
      <c r="AE28" s="14">
        <f>[48]Setembro!$G$34</f>
        <v>23</v>
      </c>
      <c r="AF28" s="7">
        <f t="shared" si="1"/>
        <v>12</v>
      </c>
      <c r="AG28" s="25">
        <f t="shared" si="2"/>
        <v>28.3</v>
      </c>
    </row>
    <row r="29" spans="1:33" ht="17.100000000000001" customHeight="1" x14ac:dyDescent="0.2">
      <c r="A29" s="9" t="s">
        <v>20</v>
      </c>
      <c r="B29" s="14">
        <f>[49]Setembro!$G$5</f>
        <v>21</v>
      </c>
      <c r="C29" s="14">
        <f>[49]Setembro!$G$6</f>
        <v>16</v>
      </c>
      <c r="D29" s="14">
        <f>[49]Setembro!$G$7</f>
        <v>24</v>
      </c>
      <c r="E29" s="14">
        <f>[49]Setembro!$G$8</f>
        <v>14</v>
      </c>
      <c r="F29" s="14">
        <f>[49]Setembro!$G$9</f>
        <v>11</v>
      </c>
      <c r="G29" s="14">
        <f>[50]Setembro!$G$10</f>
        <v>11</v>
      </c>
      <c r="H29" s="14">
        <f>[50]Setembro!$G$11</f>
        <v>15</v>
      </c>
      <c r="I29" s="14">
        <f>[50]Setembro!$G$12</f>
        <v>9</v>
      </c>
      <c r="J29" s="14">
        <f>[50]Setembro!$G$13</f>
        <v>16</v>
      </c>
      <c r="K29" s="14">
        <f>[50]Setembro!$G$14</f>
        <v>38</v>
      </c>
      <c r="L29" s="14">
        <f>[50]Setembro!$G$15</f>
        <v>24</v>
      </c>
      <c r="M29" s="14">
        <f>[50]Setembro!$G$16</f>
        <v>22</v>
      </c>
      <c r="N29" s="14">
        <f>[50]Setembro!$G$17</f>
        <v>20</v>
      </c>
      <c r="O29" s="14">
        <f>[50]Setembro!$G$18</f>
        <v>24</v>
      </c>
      <c r="P29" s="14">
        <f>[50]Setembro!$G$19</f>
        <v>31</v>
      </c>
      <c r="Q29" s="14">
        <f>[50]Setembro!$G$20</f>
        <v>29</v>
      </c>
      <c r="R29" s="14">
        <f>[50]Setembro!$G$21</f>
        <v>22</v>
      </c>
      <c r="S29" s="14">
        <f>[50]Setembro!$G$22</f>
        <v>21</v>
      </c>
      <c r="T29" s="14">
        <f>[50]Setembro!$G$23</f>
        <v>19</v>
      </c>
      <c r="U29" s="14">
        <f>[50]Setembro!$G$24</f>
        <v>18</v>
      </c>
      <c r="V29" s="14">
        <f>[50]Setembro!$G$25</f>
        <v>26</v>
      </c>
      <c r="W29" s="14">
        <f>[50]Setembro!$G$26</f>
        <v>15</v>
      </c>
      <c r="X29" s="14">
        <f>[50]Setembro!$G$27</f>
        <v>19</v>
      </c>
      <c r="Y29" s="14">
        <f>[50]Setembro!$G$28</f>
        <v>44</v>
      </c>
      <c r="Z29" s="14">
        <f>[50]Setembro!$G$29</f>
        <v>20</v>
      </c>
      <c r="AA29" s="14">
        <f>[50]Setembro!$G$30</f>
        <v>29</v>
      </c>
      <c r="AB29" s="14">
        <f>[50]Setembro!$G$31</f>
        <v>23</v>
      </c>
      <c r="AC29" s="14">
        <f>[50]Setembro!$G$32</f>
        <v>19</v>
      </c>
      <c r="AD29" s="14">
        <f>[50]Setembro!$G$33</f>
        <v>13</v>
      </c>
      <c r="AE29" s="14">
        <f>[50]Setembro!$G$34</f>
        <v>11</v>
      </c>
      <c r="AF29" s="7">
        <f t="shared" si="1"/>
        <v>9</v>
      </c>
      <c r="AG29" s="25">
        <f t="shared" si="2"/>
        <v>20.8</v>
      </c>
    </row>
    <row r="30" spans="1:33" s="5" customFormat="1" ht="17.100000000000001" customHeight="1" x14ac:dyDescent="0.2">
      <c r="A30" s="10" t="s">
        <v>36</v>
      </c>
      <c r="B30" s="21">
        <f>MIN(B5:B29)</f>
        <v>12</v>
      </c>
      <c r="C30" s="21">
        <f t="shared" ref="C30:AG30" si="7">MIN(C5:C29)</f>
        <v>10</v>
      </c>
      <c r="D30" s="21">
        <f t="shared" si="7"/>
        <v>11</v>
      </c>
      <c r="E30" s="21">
        <f t="shared" si="7"/>
        <v>13</v>
      </c>
      <c r="F30" s="21">
        <f t="shared" si="7"/>
        <v>11</v>
      </c>
      <c r="G30" s="21">
        <f t="shared" si="7"/>
        <v>10</v>
      </c>
      <c r="H30" s="21">
        <f t="shared" si="7"/>
        <v>7</v>
      </c>
      <c r="I30" s="21">
        <f t="shared" si="7"/>
        <v>8</v>
      </c>
      <c r="J30" s="21">
        <f t="shared" si="7"/>
        <v>15</v>
      </c>
      <c r="K30" s="21">
        <f t="shared" si="7"/>
        <v>29</v>
      </c>
      <c r="L30" s="21">
        <f t="shared" si="7"/>
        <v>15</v>
      </c>
      <c r="M30" s="21">
        <f t="shared" si="7"/>
        <v>7</v>
      </c>
      <c r="N30" s="21">
        <f t="shared" si="7"/>
        <v>11</v>
      </c>
      <c r="O30" s="21">
        <f t="shared" si="7"/>
        <v>10</v>
      </c>
      <c r="P30" s="21">
        <f t="shared" si="7"/>
        <v>13</v>
      </c>
      <c r="Q30" s="21">
        <f t="shared" si="7"/>
        <v>17</v>
      </c>
      <c r="R30" s="21">
        <f t="shared" si="7"/>
        <v>14</v>
      </c>
      <c r="S30" s="21">
        <f t="shared" si="7"/>
        <v>17</v>
      </c>
      <c r="T30" s="21">
        <f t="shared" si="7"/>
        <v>15</v>
      </c>
      <c r="U30" s="21">
        <f t="shared" si="7"/>
        <v>15</v>
      </c>
      <c r="V30" s="21">
        <f t="shared" si="7"/>
        <v>16</v>
      </c>
      <c r="W30" s="21">
        <f t="shared" si="7"/>
        <v>14</v>
      </c>
      <c r="X30" s="21">
        <f t="shared" si="7"/>
        <v>14</v>
      </c>
      <c r="Y30" s="21">
        <f t="shared" si="7"/>
        <v>26</v>
      </c>
      <c r="Z30" s="21">
        <f t="shared" si="7"/>
        <v>20</v>
      </c>
      <c r="AA30" s="21">
        <f t="shared" si="7"/>
        <v>17</v>
      </c>
      <c r="AB30" s="21">
        <f t="shared" si="7"/>
        <v>13</v>
      </c>
      <c r="AC30" s="21">
        <f t="shared" si="7"/>
        <v>15</v>
      </c>
      <c r="AD30" s="21">
        <f t="shared" si="7"/>
        <v>13</v>
      </c>
      <c r="AE30" s="53">
        <f t="shared" si="7"/>
        <v>11</v>
      </c>
      <c r="AF30" s="21">
        <f t="shared" si="7"/>
        <v>7</v>
      </c>
      <c r="AG30" s="21">
        <f t="shared" si="7"/>
        <v>18.7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AE30" sqref="AE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8" bestFit="1" customWidth="1"/>
  </cols>
  <sheetData>
    <row r="1" spans="1:32" ht="20.100000000000001" customHeight="1" thickBo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</row>
    <row r="4" spans="1:32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</row>
    <row r="5" spans="1:32" s="5" customFormat="1" ht="20.100000000000001" customHeight="1" thickTop="1" x14ac:dyDescent="0.2">
      <c r="A5" s="8" t="s">
        <v>48</v>
      </c>
      <c r="B5" s="42" t="str">
        <f>[1]Setembro!$H$5</f>
        <v>**</v>
      </c>
      <c r="C5" s="42" t="str">
        <f>[1]Setembro!$H$6</f>
        <v>**</v>
      </c>
      <c r="D5" s="42" t="str">
        <f>[1]Setembro!$H$7</f>
        <v>**</v>
      </c>
      <c r="E5" s="42" t="str">
        <f>[1]Setembro!$H$8</f>
        <v>**</v>
      </c>
      <c r="F5" s="42" t="str">
        <f>[1]Setembro!$H$9</f>
        <v>**</v>
      </c>
      <c r="G5" s="42" t="str">
        <f>[2]Setembro!$H$10</f>
        <v>**</v>
      </c>
      <c r="H5" s="42" t="str">
        <f>[2]Setembro!$H$11</f>
        <v>**</v>
      </c>
      <c r="I5" s="42" t="str">
        <f>[2]Setembro!$H$12</f>
        <v>**</v>
      </c>
      <c r="J5" s="42" t="str">
        <f>[2]Setembro!$H$13</f>
        <v>**</v>
      </c>
      <c r="K5" s="42" t="str">
        <f>[2]Setembro!$H$14</f>
        <v>**</v>
      </c>
      <c r="L5" s="42" t="str">
        <f>[2]Setembro!$H$15</f>
        <v>**</v>
      </c>
      <c r="M5" s="42" t="str">
        <f>[2]Setembro!$H$16</f>
        <v>**</v>
      </c>
      <c r="N5" s="42" t="str">
        <f>[2]Setembro!$H$17</f>
        <v>**</v>
      </c>
      <c r="O5" s="42" t="str">
        <f>[2]Setembro!$H$18</f>
        <v>**</v>
      </c>
      <c r="P5" s="42" t="str">
        <f>[2]Setembro!$H$19</f>
        <v>**</v>
      </c>
      <c r="Q5" s="42" t="str">
        <f>[2]Setembro!$H$20</f>
        <v>**</v>
      </c>
      <c r="R5" s="42" t="str">
        <f>[2]Setembro!$H$21</f>
        <v>**</v>
      </c>
      <c r="S5" s="42" t="str">
        <f>[2]Setembro!$H$22</f>
        <v>**</v>
      </c>
      <c r="T5" s="42" t="str">
        <f>[2]Setembro!$H$23</f>
        <v>**</v>
      </c>
      <c r="U5" s="42" t="str">
        <f>[2]Setembro!$H$24</f>
        <v>**</v>
      </c>
      <c r="V5" s="42" t="str">
        <f>[2]Setembro!$H$25</f>
        <v>**</v>
      </c>
      <c r="W5" s="42" t="str">
        <f>[2]Setembro!$H$26</f>
        <v>**</v>
      </c>
      <c r="X5" s="42" t="str">
        <f>[2]Setembro!$H$27</f>
        <v>**</v>
      </c>
      <c r="Y5" s="42" t="str">
        <f>[2]Setembro!$H$28</f>
        <v>**</v>
      </c>
      <c r="Z5" s="42" t="str">
        <f>[2]Setembro!$H$29</f>
        <v>**</v>
      </c>
      <c r="AA5" s="42" t="str">
        <f>[2]Setembro!$H$30</f>
        <v>**</v>
      </c>
      <c r="AB5" s="42" t="str">
        <f>[2]Setembro!$H$31</f>
        <v>**</v>
      </c>
      <c r="AC5" s="42" t="str">
        <f>[2]Setembro!$H$32</f>
        <v>**</v>
      </c>
      <c r="AD5" s="42" t="str">
        <f>[2]Setembro!$H$33</f>
        <v>**</v>
      </c>
      <c r="AE5" s="42" t="str">
        <f>[2]Setembro!$H$34</f>
        <v>**</v>
      </c>
      <c r="AF5" s="43">
        <f t="shared" ref="AF5:AF10" si="1">MAX(B5:AE5)</f>
        <v>0</v>
      </c>
    </row>
    <row r="6" spans="1:32" ht="17.100000000000001" customHeight="1" x14ac:dyDescent="0.2">
      <c r="A6" s="9" t="s">
        <v>0</v>
      </c>
      <c r="B6" s="3">
        <f>[3]Setembro!$H$5</f>
        <v>21.6</v>
      </c>
      <c r="C6" s="3">
        <f>[3]Setembro!$H$6</f>
        <v>24.48</v>
      </c>
      <c r="D6" s="3">
        <f>[3]Setembro!$H$7</f>
        <v>27</v>
      </c>
      <c r="E6" s="3">
        <f>[3]Setembro!$H$8</f>
        <v>24.48</v>
      </c>
      <c r="F6" s="3">
        <f>[3]Setembro!$H$9</f>
        <v>21.240000000000002</v>
      </c>
      <c r="G6" s="3">
        <f>[4]Setembro!$H$10</f>
        <v>11.879999999999999</v>
      </c>
      <c r="H6" s="3">
        <f>[4]Setembro!$H$11</f>
        <v>12.24</v>
      </c>
      <c r="I6" s="3">
        <f>[4]Setembro!$H$12</f>
        <v>14.4</v>
      </c>
      <c r="J6" s="3">
        <f>[4]Setembro!$H$13</f>
        <v>12.24</v>
      </c>
      <c r="K6" s="3">
        <f>[4]Setembro!$H$14</f>
        <v>16.2</v>
      </c>
      <c r="L6" s="3">
        <f>[4]Setembro!$H$15</f>
        <v>20.52</v>
      </c>
      <c r="M6" s="3">
        <f>[4]Setembro!$H$16</f>
        <v>11.879999999999999</v>
      </c>
      <c r="N6" s="3">
        <f>[4]Setembro!$H$17</f>
        <v>10.44</v>
      </c>
      <c r="O6" s="3">
        <f>[4]Setembro!$H$18</f>
        <v>25.92</v>
      </c>
      <c r="P6" s="3">
        <f>[4]Setembro!$H$19</f>
        <v>25.56</v>
      </c>
      <c r="Q6" s="3">
        <f>[4]Setembro!$H$20</f>
        <v>27.720000000000002</v>
      </c>
      <c r="R6" s="3">
        <f>[4]Setembro!$H$21</f>
        <v>39.24</v>
      </c>
      <c r="S6" s="3">
        <f>[4]Setembro!$H$22</f>
        <v>25.2</v>
      </c>
      <c r="T6" s="3">
        <f>[4]Setembro!$H$23</f>
        <v>19.079999999999998</v>
      </c>
      <c r="U6" s="3">
        <f>[4]Setembro!$H$24</f>
        <v>18.720000000000002</v>
      </c>
      <c r="V6" s="3">
        <f>[4]Setembro!$H$25</f>
        <v>11.879999999999999</v>
      </c>
      <c r="W6" s="3">
        <f>[4]Setembro!$H$26</f>
        <v>12.24</v>
      </c>
      <c r="X6" s="3">
        <f>[4]Setembro!$H$27</f>
        <v>21.96</v>
      </c>
      <c r="Y6" s="3">
        <f>[4]Setembro!$H$28</f>
        <v>15.840000000000002</v>
      </c>
      <c r="Z6" s="3">
        <f>[4]Setembro!$H$29</f>
        <v>21.96</v>
      </c>
      <c r="AA6" s="3">
        <f>[4]Setembro!$H$30</f>
        <v>20.16</v>
      </c>
      <c r="AB6" s="3">
        <f>[4]Setembro!$H$31</f>
        <v>13.32</v>
      </c>
      <c r="AC6" s="3">
        <f>[4]Setembro!$H$32</f>
        <v>18</v>
      </c>
      <c r="AD6" s="3">
        <f>[4]Setembro!$H$33</f>
        <v>19.079999999999998</v>
      </c>
      <c r="AE6" s="3">
        <f>[4]Setembro!$H$34</f>
        <v>16.920000000000002</v>
      </c>
      <c r="AF6" s="16">
        <f t="shared" si="1"/>
        <v>39.24</v>
      </c>
    </row>
    <row r="7" spans="1:32" ht="17.100000000000001" customHeight="1" x14ac:dyDescent="0.2">
      <c r="A7" s="9" t="s">
        <v>1</v>
      </c>
      <c r="B7" s="3">
        <f>[5]Setembro!$H$5</f>
        <v>16.2</v>
      </c>
      <c r="C7" s="3">
        <f>[5]Setembro!$H$6</f>
        <v>15.48</v>
      </c>
      <c r="D7" s="3">
        <f>[5]Setembro!$H$7</f>
        <v>15.840000000000002</v>
      </c>
      <c r="E7" s="3">
        <f>[5]Setembro!$H$8</f>
        <v>23.040000000000003</v>
      </c>
      <c r="F7" s="3">
        <f>[5]Setembro!$H$9</f>
        <v>12.96</v>
      </c>
      <c r="G7" s="3">
        <f>[6]Setembro!$H$10</f>
        <v>9</v>
      </c>
      <c r="H7" s="3">
        <f>[6]Setembro!$H$11</f>
        <v>13.32</v>
      </c>
      <c r="I7" s="3">
        <f>[6]Setembro!$H$12</f>
        <v>19.079999999999998</v>
      </c>
      <c r="J7" s="3">
        <f>[6]Setembro!$H$13</f>
        <v>12.24</v>
      </c>
      <c r="K7" s="3">
        <f>[6]Setembro!$H$14</f>
        <v>6.48</v>
      </c>
      <c r="L7" s="3">
        <f>[6]Setembro!$H$15</f>
        <v>15.120000000000001</v>
      </c>
      <c r="M7" s="3">
        <f>[6]Setembro!$H$16</f>
        <v>14.76</v>
      </c>
      <c r="N7" s="3">
        <f>[6]Setembro!$H$17</f>
        <v>8.64</v>
      </c>
      <c r="O7" s="3">
        <f>[6]Setembro!$H$18</f>
        <v>14.4</v>
      </c>
      <c r="P7" s="3">
        <f>[6]Setembro!$H$19</f>
        <v>19.8</v>
      </c>
      <c r="Q7" s="3">
        <f>[6]Setembro!$H$20</f>
        <v>12.96</v>
      </c>
      <c r="R7" s="3">
        <f>[6]Setembro!$H$21</f>
        <v>21.6</v>
      </c>
      <c r="S7" s="3">
        <f>[6]Setembro!$H$22</f>
        <v>20.16</v>
      </c>
      <c r="T7" s="3">
        <f>[6]Setembro!$H$23</f>
        <v>11.520000000000001</v>
      </c>
      <c r="U7" s="3">
        <f>[6]Setembro!$H$24</f>
        <v>11.520000000000001</v>
      </c>
      <c r="V7" s="3">
        <f>[6]Setembro!$H$25</f>
        <v>10.44</v>
      </c>
      <c r="W7" s="3">
        <f>[6]Setembro!$H$26</f>
        <v>9.7200000000000006</v>
      </c>
      <c r="X7" s="3">
        <f>[6]Setembro!$H$27</f>
        <v>14.4</v>
      </c>
      <c r="Y7" s="3">
        <f>[6]Setembro!$H$28</f>
        <v>11.879999999999999</v>
      </c>
      <c r="Z7" s="3">
        <f>[6]Setembro!$H$29</f>
        <v>17.64</v>
      </c>
      <c r="AA7" s="3">
        <f>[6]Setembro!$H$30</f>
        <v>16.559999999999999</v>
      </c>
      <c r="AB7" s="3">
        <f>[6]Setembro!$H$31</f>
        <v>11.520000000000001</v>
      </c>
      <c r="AC7" s="3">
        <f>[6]Setembro!$H$32</f>
        <v>12.24</v>
      </c>
      <c r="AD7" s="3">
        <f>[6]Setembro!$H$33</f>
        <v>13.32</v>
      </c>
      <c r="AE7" s="3">
        <f>[6]Setembro!$H$34</f>
        <v>15.120000000000001</v>
      </c>
      <c r="AF7" s="16">
        <f t="shared" si="1"/>
        <v>23.040000000000003</v>
      </c>
    </row>
    <row r="8" spans="1:32" ht="17.100000000000001" customHeight="1" x14ac:dyDescent="0.2">
      <c r="A8" s="9" t="s">
        <v>51</v>
      </c>
      <c r="B8" s="3">
        <f>[7]Setembro!$H$5</f>
        <v>7.3599999999999994</v>
      </c>
      <c r="C8" s="3">
        <f>[7]Setembro!$H$6</f>
        <v>12.16</v>
      </c>
      <c r="D8" s="3">
        <f>[7]Setembro!$H$7</f>
        <v>15.36</v>
      </c>
      <c r="E8" s="3">
        <f>[7]Setembro!$H$8</f>
        <v>14.719999999999999</v>
      </c>
      <c r="F8" s="3">
        <f>[7]Setembro!$H$9</f>
        <v>11.840000000000002</v>
      </c>
      <c r="G8" s="3">
        <f>[8]Setembro!$H$10</f>
        <v>12.8</v>
      </c>
      <c r="H8" s="3">
        <f>[8]Setembro!$H$11</f>
        <v>9.9200000000000017</v>
      </c>
      <c r="I8" s="3">
        <f>[8]Setembro!$H$12</f>
        <v>17.600000000000001</v>
      </c>
      <c r="J8" s="3">
        <f>[8]Setembro!$H$13</f>
        <v>8.32</v>
      </c>
      <c r="K8" s="3">
        <f>[8]Setembro!$H$14</f>
        <v>9.2799999999999994</v>
      </c>
      <c r="L8" s="3">
        <f>[8]Setembro!$H$15</f>
        <v>14.719999999999999</v>
      </c>
      <c r="M8" s="3">
        <f>[8]Setembro!$H$16</f>
        <v>7.3599999999999994</v>
      </c>
      <c r="N8" s="3">
        <f>[8]Setembro!$H$17</f>
        <v>5.120000000000001</v>
      </c>
      <c r="O8" s="3">
        <f>[8]Setembro!$H$18</f>
        <v>7.3599999999999994</v>
      </c>
      <c r="P8" s="3">
        <f>[8]Setembro!$H$19</f>
        <v>11.840000000000002</v>
      </c>
      <c r="Q8" s="3">
        <f>[8]Setembro!$H$20</f>
        <v>14.080000000000002</v>
      </c>
      <c r="R8" s="3">
        <f>[8]Setembro!$H$21</f>
        <v>19.52</v>
      </c>
      <c r="S8" s="3">
        <f>[8]Setembro!$H$22</f>
        <v>20.480000000000004</v>
      </c>
      <c r="T8" s="3">
        <f>[8]Setembro!$H$23</f>
        <v>16.64</v>
      </c>
      <c r="U8" s="3">
        <f>[8]Setembro!$H$24</f>
        <v>14.080000000000002</v>
      </c>
      <c r="V8" s="3">
        <f>[8]Setembro!$H$25</f>
        <v>11.520000000000001</v>
      </c>
      <c r="W8" s="3">
        <f>[8]Setembro!$H$26</f>
        <v>8.64</v>
      </c>
      <c r="X8" s="3">
        <f>[8]Setembro!$H$27</f>
        <v>23.040000000000003</v>
      </c>
      <c r="Y8" s="3">
        <f>[8]Setembro!$H$28</f>
        <v>12.8</v>
      </c>
      <c r="Z8" s="3">
        <f>[8]Setembro!$H$29</f>
        <v>8</v>
      </c>
      <c r="AA8" s="3">
        <f>[8]Setembro!$H$30</f>
        <v>8</v>
      </c>
      <c r="AB8" s="3">
        <f>[8]Setembro!$H$31</f>
        <v>6.08</v>
      </c>
      <c r="AC8" s="3">
        <f>[8]Setembro!$H$32</f>
        <v>10.56</v>
      </c>
      <c r="AD8" s="3">
        <f>[8]Setembro!$H$33</f>
        <v>11.840000000000002</v>
      </c>
      <c r="AE8" s="3">
        <f>[8]Setembro!$H$34</f>
        <v>17.600000000000001</v>
      </c>
      <c r="AF8" s="16">
        <f t="shared" si="1"/>
        <v>23.040000000000003</v>
      </c>
    </row>
    <row r="9" spans="1:32" ht="17.100000000000001" customHeight="1" x14ac:dyDescent="0.2">
      <c r="A9" s="9" t="s">
        <v>2</v>
      </c>
      <c r="B9" s="3">
        <f>[9]Setembro!$H$5</f>
        <v>32.4</v>
      </c>
      <c r="C9" s="3">
        <f>[9]Setembro!$H$6</f>
        <v>40.32</v>
      </c>
      <c r="D9" s="3">
        <f>[9]Setembro!$H$7</f>
        <v>37.080000000000005</v>
      </c>
      <c r="E9" s="3">
        <f>[9]Setembro!$H$8</f>
        <v>23.759999999999998</v>
      </c>
      <c r="F9" s="3">
        <f>[9]Setembro!$H$9</f>
        <v>19.440000000000001</v>
      </c>
      <c r="G9" s="3">
        <f>[10]Setembro!$H$10</f>
        <v>20.16</v>
      </c>
      <c r="H9" s="3">
        <f>[10]Setembro!$H$11</f>
        <v>17.28</v>
      </c>
      <c r="I9" s="3">
        <f>[10]Setembro!$H$12</f>
        <v>24.12</v>
      </c>
      <c r="J9" s="3">
        <f>[10]Setembro!$H$13</f>
        <v>16.920000000000002</v>
      </c>
      <c r="K9" s="3">
        <f>[10]Setembro!$H$14</f>
        <v>12.6</v>
      </c>
      <c r="L9" s="3">
        <f>[10]Setembro!$H$15</f>
        <v>21.96</v>
      </c>
      <c r="M9" s="3">
        <f>[10]Setembro!$H$16</f>
        <v>27</v>
      </c>
      <c r="N9" s="3">
        <f>[10]Setembro!$H$17</f>
        <v>28.8</v>
      </c>
      <c r="O9" s="3">
        <f>[10]Setembro!$H$18</f>
        <v>22.68</v>
      </c>
      <c r="P9" s="3">
        <f>[10]Setembro!$H$19</f>
        <v>31.680000000000003</v>
      </c>
      <c r="Q9" s="3">
        <f>[10]Setembro!$H$20</f>
        <v>33.840000000000003</v>
      </c>
      <c r="R9" s="3">
        <f>[10]Setembro!$H$21</f>
        <v>31.680000000000003</v>
      </c>
      <c r="S9" s="3">
        <f>[10]Setembro!$H$22</f>
        <v>23.040000000000003</v>
      </c>
      <c r="T9" s="3">
        <f>[10]Setembro!$H$23</f>
        <v>26.28</v>
      </c>
      <c r="U9" s="3">
        <f>[10]Setembro!$H$24</f>
        <v>19.079999999999998</v>
      </c>
      <c r="V9" s="3">
        <f>[10]Setembro!$H$25</f>
        <v>20.88</v>
      </c>
      <c r="W9" s="3">
        <f>[10]Setembro!$H$26</f>
        <v>27.36</v>
      </c>
      <c r="X9" s="3">
        <f>[10]Setembro!$H$27</f>
        <v>30.96</v>
      </c>
      <c r="Y9" s="3">
        <f>[10]Setembro!$H$28</f>
        <v>20.16</v>
      </c>
      <c r="Z9" s="3">
        <f>[10]Setembro!$H$29</f>
        <v>28.8</v>
      </c>
      <c r="AA9" s="3">
        <f>[10]Setembro!$H$30</f>
        <v>28.8</v>
      </c>
      <c r="AB9" s="3">
        <f>[10]Setembro!$H$31</f>
        <v>21.240000000000002</v>
      </c>
      <c r="AC9" s="3">
        <f>[10]Setembro!$H$32</f>
        <v>27.36</v>
      </c>
      <c r="AD9" s="3">
        <f>[10]Setembro!$H$33</f>
        <v>19.079999999999998</v>
      </c>
      <c r="AE9" s="3">
        <f>[10]Setembro!$H$34</f>
        <v>21.6</v>
      </c>
      <c r="AF9" s="16">
        <f t="shared" si="1"/>
        <v>40.32</v>
      </c>
    </row>
    <row r="10" spans="1:32" ht="17.100000000000001" customHeight="1" x14ac:dyDescent="0.2">
      <c r="A10" s="9" t="s">
        <v>3</v>
      </c>
      <c r="B10" s="3" t="str">
        <f>[11]Setembro!$H$5</f>
        <v>**</v>
      </c>
      <c r="C10" s="3" t="str">
        <f>[11]Setembro!$H$6</f>
        <v>**</v>
      </c>
      <c r="D10" s="3" t="str">
        <f>[11]Setembro!$H$7</f>
        <v>**</v>
      </c>
      <c r="E10" s="3" t="str">
        <f>[11]Setembro!$H$8</f>
        <v>**</v>
      </c>
      <c r="F10" s="3" t="str">
        <f>[11]Setembro!$H$9</f>
        <v>**</v>
      </c>
      <c r="G10" s="3" t="str">
        <f>[12]Setembro!$H$10</f>
        <v>**</v>
      </c>
      <c r="H10" s="3" t="str">
        <f>[12]Setembro!$H$11</f>
        <v>**</v>
      </c>
      <c r="I10" s="3" t="str">
        <f>[12]Setembro!$H$12</f>
        <v>**</v>
      </c>
      <c r="J10" s="3" t="str">
        <f>[12]Setembro!$H$13</f>
        <v>**</v>
      </c>
      <c r="K10" s="3" t="str">
        <f>[12]Setembro!$H$14</f>
        <v>**</v>
      </c>
      <c r="L10" s="3" t="str">
        <f>[12]Setembro!$H$15</f>
        <v>**</v>
      </c>
      <c r="M10" s="3" t="str">
        <f>[12]Setembro!$H$16</f>
        <v>**</v>
      </c>
      <c r="N10" s="3" t="str">
        <f>[12]Setembro!$H$17</f>
        <v>**</v>
      </c>
      <c r="O10" s="3" t="str">
        <f>[12]Setembro!$H$18</f>
        <v>**</v>
      </c>
      <c r="P10" s="3" t="str">
        <f>[12]Setembro!$H$19</f>
        <v>**</v>
      </c>
      <c r="Q10" s="3" t="str">
        <f>[12]Setembro!$H$20</f>
        <v>**</v>
      </c>
      <c r="R10" s="3" t="str">
        <f>[12]Setembro!$H$21</f>
        <v>**</v>
      </c>
      <c r="S10" s="3" t="str">
        <f>[12]Setembro!$H$22</f>
        <v>**</v>
      </c>
      <c r="T10" s="3" t="str">
        <f>[12]Setembro!$H$23</f>
        <v>**</v>
      </c>
      <c r="U10" s="3" t="str">
        <f>[12]Setembro!$H$24</f>
        <v>**</v>
      </c>
      <c r="V10" s="3" t="str">
        <f>[12]Setembro!$H$25</f>
        <v>**</v>
      </c>
      <c r="W10" s="3" t="str">
        <f>[12]Setembro!$H$26</f>
        <v>**</v>
      </c>
      <c r="X10" s="3" t="str">
        <f>[12]Setembro!$H$27</f>
        <v>**</v>
      </c>
      <c r="Y10" s="3">
        <f>[12]Setembro!$H$28</f>
        <v>9.7200000000000006</v>
      </c>
      <c r="Z10" s="3">
        <f>[12]Setembro!$H$29</f>
        <v>20.16</v>
      </c>
      <c r="AA10" s="3">
        <f>[12]Setembro!$H$30</f>
        <v>14.4</v>
      </c>
      <c r="AB10" s="3">
        <f>[12]Setembro!$H$31</f>
        <v>9</v>
      </c>
      <c r="AC10" s="3">
        <f>[12]Setembro!$H$32</f>
        <v>12.6</v>
      </c>
      <c r="AD10" s="3">
        <f>[12]Setembro!$H$33</f>
        <v>9.3600000000000012</v>
      </c>
      <c r="AE10" s="3">
        <f>[12]Setembro!$H$34</f>
        <v>15.48</v>
      </c>
      <c r="AF10" s="16">
        <f t="shared" si="1"/>
        <v>20.16</v>
      </c>
    </row>
    <row r="11" spans="1:32" ht="17.100000000000001" customHeight="1" x14ac:dyDescent="0.2">
      <c r="A11" s="9" t="s">
        <v>4</v>
      </c>
      <c r="B11" s="3">
        <f>[13]Setembro!$H$5</f>
        <v>24.840000000000003</v>
      </c>
      <c r="C11" s="3">
        <f>[13]Setembro!$H$6</f>
        <v>23.400000000000002</v>
      </c>
      <c r="D11" s="3">
        <f>[13]Setembro!$H$7</f>
        <v>22.32</v>
      </c>
      <c r="E11" s="3">
        <f>[13]Setembro!$H$8</f>
        <v>23.400000000000002</v>
      </c>
      <c r="F11" s="3">
        <f>[13]Setembro!$H$9</f>
        <v>20.16</v>
      </c>
      <c r="G11" s="3">
        <f>[14]Setembro!$H$10</f>
        <v>18.720000000000002</v>
      </c>
      <c r="H11" s="3">
        <f>[14]Setembro!$H$11</f>
        <v>18</v>
      </c>
      <c r="I11" s="3">
        <f>[14]Setembro!$H$12</f>
        <v>23.040000000000003</v>
      </c>
      <c r="J11" s="3">
        <f>[14]Setembro!$H$13</f>
        <v>20.52</v>
      </c>
      <c r="K11" s="3">
        <f>[14]Setembro!$H$14</f>
        <v>16.559999999999999</v>
      </c>
      <c r="L11" s="3">
        <f>[14]Setembro!$H$15</f>
        <v>18.36</v>
      </c>
      <c r="M11" s="3">
        <f>[14]Setembro!$H$16</f>
        <v>24.12</v>
      </c>
      <c r="N11" s="3">
        <f>[14]Setembro!$H$17</f>
        <v>18</v>
      </c>
      <c r="O11" s="3">
        <f>[14]Setembro!$H$18</f>
        <v>20.88</v>
      </c>
      <c r="P11" s="3">
        <f>[14]Setembro!$H$19</f>
        <v>26.64</v>
      </c>
      <c r="Q11" s="3">
        <f>[14]Setembro!$H$20</f>
        <v>32.04</v>
      </c>
      <c r="R11" s="3">
        <f>[14]Setembro!$H$21</f>
        <v>27</v>
      </c>
      <c r="S11" s="3">
        <f>[14]Setembro!$H$22</f>
        <v>19.079999999999998</v>
      </c>
      <c r="T11" s="3">
        <f>[14]Setembro!$H$23</f>
        <v>23.759999999999998</v>
      </c>
      <c r="U11" s="3">
        <f>[14]Setembro!$H$24</f>
        <v>14.4</v>
      </c>
      <c r="V11" s="3">
        <f>[14]Setembro!$H$25</f>
        <v>13.32</v>
      </c>
      <c r="W11" s="3">
        <f>[14]Setembro!$H$26</f>
        <v>19.8</v>
      </c>
      <c r="X11" s="3">
        <f>[14]Setembro!$H$27</f>
        <v>26.64</v>
      </c>
      <c r="Y11" s="3">
        <f>[14]Setembro!$H$28</f>
        <v>15.840000000000002</v>
      </c>
      <c r="Z11" s="3">
        <f>[14]Setembro!$H$29</f>
        <v>20.16</v>
      </c>
      <c r="AA11" s="3">
        <f>[14]Setembro!$H$30</f>
        <v>20.16</v>
      </c>
      <c r="AB11" s="3">
        <f>[14]Setembro!$H$31</f>
        <v>13.68</v>
      </c>
      <c r="AC11" s="3">
        <f>[14]Setembro!$H$32</f>
        <v>15.48</v>
      </c>
      <c r="AD11" s="3">
        <f>[14]Setembro!$H$33</f>
        <v>20.52</v>
      </c>
      <c r="AE11" s="3">
        <f>[14]Setembro!$H$34</f>
        <v>21.96</v>
      </c>
      <c r="AF11" s="16">
        <f t="shared" ref="AF11:AF29" si="2">MAX(B11:AE11)</f>
        <v>32.04</v>
      </c>
    </row>
    <row r="12" spans="1:32" ht="17.100000000000001" customHeight="1" x14ac:dyDescent="0.2">
      <c r="A12" s="9" t="s">
        <v>5</v>
      </c>
      <c r="B12" s="3">
        <f>[15]Setembro!$H$5</f>
        <v>16.559999999999999</v>
      </c>
      <c r="C12" s="3">
        <f>[15]Setembro!$H$6</f>
        <v>24.840000000000003</v>
      </c>
      <c r="D12" s="3">
        <f>[15]Setembro!$H$7</f>
        <v>19.8</v>
      </c>
      <c r="E12" s="3">
        <f>[15]Setembro!$H$8</f>
        <v>16.2</v>
      </c>
      <c r="F12" s="3">
        <f>[15]Setembro!$H$9</f>
        <v>11.879999999999999</v>
      </c>
      <c r="G12" s="3">
        <f>[16]Setembro!$H$10</f>
        <v>25.2</v>
      </c>
      <c r="H12" s="3">
        <f>[16]Setembro!$H$11</f>
        <v>9.7200000000000006</v>
      </c>
      <c r="I12" s="3">
        <f>[16]Setembro!$H$12</f>
        <v>28.08</v>
      </c>
      <c r="J12" s="3">
        <f>[16]Setembro!$H$13</f>
        <v>18</v>
      </c>
      <c r="K12" s="3">
        <f>[16]Setembro!$H$14</f>
        <v>13.68</v>
      </c>
      <c r="L12" s="3">
        <f>[16]Setembro!$H$15</f>
        <v>49.247999999999998</v>
      </c>
      <c r="M12" s="3">
        <f>[16]Setembro!$H$16</f>
        <v>14.04</v>
      </c>
      <c r="N12" s="3">
        <f>[16]Setembro!$H$17</f>
        <v>14.04</v>
      </c>
      <c r="O12" s="3">
        <f>[16]Setembro!$H$18</f>
        <v>16.559999999999999</v>
      </c>
      <c r="P12" s="3">
        <f>[16]Setembro!$H$19</f>
        <v>18</v>
      </c>
      <c r="Q12" s="3">
        <f>[16]Setembro!$H$20</f>
        <v>16.2</v>
      </c>
      <c r="R12" s="3">
        <f>[16]Setembro!$H$21</f>
        <v>13.32</v>
      </c>
      <c r="S12" s="3">
        <f>[16]Setembro!$H$22</f>
        <v>30.240000000000002</v>
      </c>
      <c r="T12" s="3">
        <f>[16]Setembro!$H$23</f>
        <v>18.720000000000002</v>
      </c>
      <c r="U12" s="3">
        <f>[16]Setembro!$H$24</f>
        <v>24.12</v>
      </c>
      <c r="V12" s="3">
        <f>[16]Setembro!$H$25</f>
        <v>11.520000000000001</v>
      </c>
      <c r="W12" s="3">
        <f>[16]Setembro!$H$26</f>
        <v>15.120000000000001</v>
      </c>
      <c r="X12" s="3">
        <f>[16]Setembro!$H$27</f>
        <v>23.759999999999998</v>
      </c>
      <c r="Y12" s="3">
        <f>[16]Setembro!$H$28</f>
        <v>14.76</v>
      </c>
      <c r="Z12" s="3">
        <f>[16]Setembro!$H$29</f>
        <v>16.2</v>
      </c>
      <c r="AA12" s="3">
        <f>[16]Setembro!$H$30</f>
        <v>17.28</v>
      </c>
      <c r="AB12" s="3">
        <f>[16]Setembro!$H$31</f>
        <v>15.120000000000001</v>
      </c>
      <c r="AC12" s="3">
        <f>[16]Setembro!$H$32</f>
        <v>12.96</v>
      </c>
      <c r="AD12" s="3">
        <f>[16]Setembro!$H$33</f>
        <v>15.120000000000001</v>
      </c>
      <c r="AE12" s="3">
        <f>[16]Setembro!$H$34</f>
        <v>14.4</v>
      </c>
      <c r="AF12" s="16">
        <f t="shared" si="2"/>
        <v>49.247999999999998</v>
      </c>
    </row>
    <row r="13" spans="1:32" ht="17.100000000000001" customHeight="1" x14ac:dyDescent="0.2">
      <c r="A13" s="9" t="s">
        <v>6</v>
      </c>
      <c r="B13" s="3">
        <f>[17]Setembro!$H$5</f>
        <v>14.04</v>
      </c>
      <c r="C13" s="3">
        <f>[17]Setembro!$H$6</f>
        <v>6.48</v>
      </c>
      <c r="D13" s="3">
        <f>[17]Setembro!$H$7</f>
        <v>5.04</v>
      </c>
      <c r="E13" s="3">
        <f>[17]Setembro!$H$8</f>
        <v>5.04</v>
      </c>
      <c r="F13" s="3">
        <f>[17]Setembro!$H$9</f>
        <v>8.2799999999999994</v>
      </c>
      <c r="G13" s="3">
        <f>[18]Setembro!$H$10</f>
        <v>5.4</v>
      </c>
      <c r="H13" s="3">
        <f>[18]Setembro!$H$11</f>
        <v>13.32</v>
      </c>
      <c r="I13" s="3">
        <f>[18]Setembro!$H$12</f>
        <v>21.96</v>
      </c>
      <c r="J13" s="3">
        <f>[18]Setembro!$H$13</f>
        <v>15.48</v>
      </c>
      <c r="K13" s="3">
        <f>[18]Setembro!$H$14</f>
        <v>0</v>
      </c>
      <c r="L13" s="3">
        <f>[18]Setembro!$H$15</f>
        <v>11.520000000000001</v>
      </c>
      <c r="M13" s="3">
        <f>[18]Setembro!$H$16</f>
        <v>3.6</v>
      </c>
      <c r="N13" s="3">
        <f>[18]Setembro!$H$17</f>
        <v>9</v>
      </c>
      <c r="O13" s="3">
        <f>[18]Setembro!$H$18</f>
        <v>5.7600000000000007</v>
      </c>
      <c r="P13" s="3">
        <f>[18]Setembro!$H$19</f>
        <v>14.76</v>
      </c>
      <c r="Q13" s="3">
        <f>[18]Setembro!$H$20</f>
        <v>12.24</v>
      </c>
      <c r="R13" s="3">
        <f>[18]Setembro!$H$21</f>
        <v>9</v>
      </c>
      <c r="S13" s="3">
        <f>[18]Setembro!$H$22</f>
        <v>8.64</v>
      </c>
      <c r="T13" s="3">
        <f>[18]Setembro!$H$23</f>
        <v>3.9600000000000004</v>
      </c>
      <c r="U13" s="3">
        <f>[18]Setembro!$H$24</f>
        <v>11.520000000000001</v>
      </c>
      <c r="V13" s="3">
        <f>[18]Setembro!$H$25</f>
        <v>12.6</v>
      </c>
      <c r="W13" s="3">
        <f>[18]Setembro!$H$26</f>
        <v>11.879999999999999</v>
      </c>
      <c r="X13" s="3">
        <f>[18]Setembro!$H$27</f>
        <v>18.720000000000002</v>
      </c>
      <c r="Y13" s="3">
        <f>[18]Setembro!$H$28</f>
        <v>9</v>
      </c>
      <c r="Z13" s="3">
        <f>[18]Setembro!$H$29</f>
        <v>9.3600000000000012</v>
      </c>
      <c r="AA13" s="3">
        <f>[18]Setembro!$H$30</f>
        <v>4.6800000000000006</v>
      </c>
      <c r="AB13" s="3">
        <f>[18]Setembro!$H$31</f>
        <v>9.7200000000000006</v>
      </c>
      <c r="AC13" s="3">
        <f>[18]Setembro!$H$32</f>
        <v>6.84</v>
      </c>
      <c r="AD13" s="3">
        <f>[18]Setembro!$H$33</f>
        <v>10.44</v>
      </c>
      <c r="AE13" s="3">
        <f>[18]Setembro!$H$34</f>
        <v>12.6</v>
      </c>
      <c r="AF13" s="16">
        <f t="shared" si="2"/>
        <v>21.96</v>
      </c>
    </row>
    <row r="14" spans="1:32" ht="17.100000000000001" customHeight="1" x14ac:dyDescent="0.2">
      <c r="A14" s="9" t="s">
        <v>7</v>
      </c>
      <c r="B14" s="3">
        <f>[19]Setembro!$H$5</f>
        <v>16.2</v>
      </c>
      <c r="C14" s="3">
        <f>[19]Setembro!$H$6</f>
        <v>25.56</v>
      </c>
      <c r="D14" s="3">
        <f>[19]Setembro!$H$7</f>
        <v>19.079999999999998</v>
      </c>
      <c r="E14" s="3">
        <f>[19]Setembro!$H$8</f>
        <v>21.96</v>
      </c>
      <c r="F14" s="3">
        <f>[19]Setembro!$H$9</f>
        <v>27.36</v>
      </c>
      <c r="G14" s="3">
        <f>[20]Setembro!$H$10</f>
        <v>12.96</v>
      </c>
      <c r="H14" s="3">
        <f>[20]Setembro!$H$11</f>
        <v>16.2</v>
      </c>
      <c r="I14" s="3">
        <f>[20]Setembro!$H$12</f>
        <v>14.76</v>
      </c>
      <c r="J14" s="3">
        <f>[20]Setembro!$H$13</f>
        <v>18.36</v>
      </c>
      <c r="K14" s="3">
        <f>[20]Setembro!$H$14</f>
        <v>10.44</v>
      </c>
      <c r="L14" s="3">
        <f>[20]Setembro!$H$15</f>
        <v>18.720000000000002</v>
      </c>
      <c r="M14" s="3">
        <f>[20]Setembro!$H$16</f>
        <v>12.24</v>
      </c>
      <c r="N14" s="3">
        <f>[20]Setembro!$H$17</f>
        <v>11.879999999999999</v>
      </c>
      <c r="O14" s="3">
        <f>[20]Setembro!$H$18</f>
        <v>15.120000000000001</v>
      </c>
      <c r="P14" s="3">
        <f>[20]Setembro!$H$19</f>
        <v>23.400000000000002</v>
      </c>
      <c r="Q14" s="3">
        <f>[20]Setembro!$H$20</f>
        <v>24.840000000000003</v>
      </c>
      <c r="R14" s="3">
        <f>[20]Setembro!$H$21</f>
        <v>21.240000000000002</v>
      </c>
      <c r="S14" s="3">
        <f>[20]Setembro!$H$22</f>
        <v>18.36</v>
      </c>
      <c r="T14" s="3">
        <f>[20]Setembro!$H$23</f>
        <v>16.920000000000002</v>
      </c>
      <c r="U14" s="3">
        <f>[20]Setembro!$H$24</f>
        <v>19.079999999999998</v>
      </c>
      <c r="V14" s="3">
        <f>[20]Setembro!$H$25</f>
        <v>14.4</v>
      </c>
      <c r="W14" s="3">
        <f>[20]Setembro!$H$26</f>
        <v>13.68</v>
      </c>
      <c r="X14" s="3">
        <f>[20]Setembro!$H$27</f>
        <v>23.040000000000003</v>
      </c>
      <c r="Y14" s="3">
        <f>[20]Setembro!$H$28</f>
        <v>14.76</v>
      </c>
      <c r="Z14" s="3">
        <f>[20]Setembro!$H$29</f>
        <v>19.079999999999998</v>
      </c>
      <c r="AA14" s="3">
        <f>[20]Setembro!$H$30</f>
        <v>17.28</v>
      </c>
      <c r="AB14" s="3">
        <f>[20]Setembro!$H$31</f>
        <v>12.6</v>
      </c>
      <c r="AC14" s="3">
        <f>[20]Setembro!$H$32</f>
        <v>16.559999999999999</v>
      </c>
      <c r="AD14" s="3">
        <f>[20]Setembro!$H$33</f>
        <v>20.16</v>
      </c>
      <c r="AE14" s="3">
        <f>[20]Setembro!$H$34</f>
        <v>11.16</v>
      </c>
      <c r="AF14" s="16">
        <f t="shared" si="2"/>
        <v>27.36</v>
      </c>
    </row>
    <row r="15" spans="1:32" ht="17.100000000000001" customHeight="1" x14ac:dyDescent="0.2">
      <c r="A15" s="9" t="s">
        <v>8</v>
      </c>
      <c r="B15" s="3">
        <f>[21]Setembro!$H$5</f>
        <v>16.2</v>
      </c>
      <c r="C15" s="3">
        <f>[21]Setembro!$H$6</f>
        <v>22.32</v>
      </c>
      <c r="D15" s="3">
        <f>[21]Setembro!$H$7</f>
        <v>25.56</v>
      </c>
      <c r="E15" s="3">
        <f>[21]Setembro!$H$8</f>
        <v>23.759999999999998</v>
      </c>
      <c r="F15" s="3">
        <f>[21]Setembro!$H$9</f>
        <v>14.76</v>
      </c>
      <c r="G15" s="3">
        <f>[22]Setembro!$H$10</f>
        <v>15.120000000000001</v>
      </c>
      <c r="H15" s="3">
        <f>[22]Setembro!$H$11</f>
        <v>16.2</v>
      </c>
      <c r="I15" s="3">
        <f>[22]Setembro!$H$12</f>
        <v>17.28</v>
      </c>
      <c r="J15" s="3">
        <f>[22]Setembro!$H$13</f>
        <v>17.28</v>
      </c>
      <c r="K15" s="3">
        <f>[22]Setembro!$H$14</f>
        <v>12.24</v>
      </c>
      <c r="L15" s="3">
        <f>[22]Setembro!$H$15</f>
        <v>23.759999999999998</v>
      </c>
      <c r="M15" s="3">
        <f>[22]Setembro!$H$16</f>
        <v>15.840000000000002</v>
      </c>
      <c r="N15" s="3">
        <f>[22]Setembro!$H$17</f>
        <v>11.879999999999999</v>
      </c>
      <c r="O15" s="3">
        <f>[22]Setembro!$H$18</f>
        <v>22.68</v>
      </c>
      <c r="P15" s="3">
        <f>[22]Setembro!$H$19</f>
        <v>28.08</v>
      </c>
      <c r="Q15" s="3">
        <f>[22]Setembro!$H$20</f>
        <v>27.720000000000002</v>
      </c>
      <c r="R15" s="3">
        <f>[22]Setembro!$H$21</f>
        <v>28.44</v>
      </c>
      <c r="S15" s="3">
        <f>[22]Setembro!$H$22</f>
        <v>22.68</v>
      </c>
      <c r="T15" s="3">
        <f>[22]Setembro!$H$23</f>
        <v>19.079999999999998</v>
      </c>
      <c r="U15" s="3">
        <f>[22]Setembro!$H$24</f>
        <v>24.48</v>
      </c>
      <c r="V15" s="3">
        <f>[22]Setembro!$H$25</f>
        <v>15.840000000000002</v>
      </c>
      <c r="W15" s="3">
        <f>[22]Setembro!$H$26</f>
        <v>21.6</v>
      </c>
      <c r="X15" s="3">
        <f>[22]Setembro!$H$27</f>
        <v>30.240000000000002</v>
      </c>
      <c r="Y15" s="3">
        <f>[22]Setembro!$H$28</f>
        <v>15.840000000000002</v>
      </c>
      <c r="Z15" s="3">
        <f>[22]Setembro!$H$29</f>
        <v>24.840000000000003</v>
      </c>
      <c r="AA15" s="3">
        <f>[22]Setembro!$H$30</f>
        <v>21.96</v>
      </c>
      <c r="AB15" s="3">
        <f>[22]Setembro!$H$31</f>
        <v>15.840000000000002</v>
      </c>
      <c r="AC15" s="3">
        <f>[22]Setembro!$H$32</f>
        <v>24.48</v>
      </c>
      <c r="AD15" s="3">
        <f>[22]Setembro!$H$33</f>
        <v>20.88</v>
      </c>
      <c r="AE15" s="3">
        <f>[22]Setembro!$H$34</f>
        <v>22.32</v>
      </c>
      <c r="AF15" s="16">
        <f t="shared" si="2"/>
        <v>30.240000000000002</v>
      </c>
    </row>
    <row r="16" spans="1:32" ht="17.100000000000001" customHeight="1" x14ac:dyDescent="0.2">
      <c r="A16" s="9" t="s">
        <v>9</v>
      </c>
      <c r="B16" s="3">
        <f>[23]Setembro!$H$5</f>
        <v>20.52</v>
      </c>
      <c r="C16" s="3">
        <f>[23]Setembro!$H$6</f>
        <v>22.68</v>
      </c>
      <c r="D16" s="3">
        <f>[23]Setembro!$H$7</f>
        <v>19.079999999999998</v>
      </c>
      <c r="E16" s="3">
        <f>[23]Setembro!$H$8</f>
        <v>25.2</v>
      </c>
      <c r="F16" s="3">
        <f>[23]Setembro!$H$9</f>
        <v>25.92</v>
      </c>
      <c r="G16" s="3">
        <f>[24]Setembro!$H$10</f>
        <v>17.28</v>
      </c>
      <c r="H16" s="3">
        <f>[24]Setembro!$H$11</f>
        <v>17.28</v>
      </c>
      <c r="I16" s="3">
        <f>[24]Setembro!$H$12</f>
        <v>22.32</v>
      </c>
      <c r="J16" s="3">
        <f>[24]Setembro!$H$13</f>
        <v>24.12</v>
      </c>
      <c r="K16" s="3">
        <f>[24]Setembro!$H$14</f>
        <v>10.08</v>
      </c>
      <c r="L16" s="3">
        <f>[24]Setembro!$H$15</f>
        <v>21.240000000000002</v>
      </c>
      <c r="M16" s="3">
        <f>[24]Setembro!$H$16</f>
        <v>18.36</v>
      </c>
      <c r="N16" s="3">
        <f>[24]Setembro!$H$17</f>
        <v>15.840000000000002</v>
      </c>
      <c r="O16" s="3">
        <f>[24]Setembro!$H$18</f>
        <v>21.240000000000002</v>
      </c>
      <c r="P16" s="3">
        <f>[24]Setembro!$H$19</f>
        <v>22.32</v>
      </c>
      <c r="Q16" s="3">
        <f>[24]Setembro!$H$20</f>
        <v>20.88</v>
      </c>
      <c r="R16" s="3">
        <f>[24]Setembro!$H$21</f>
        <v>25.56</v>
      </c>
      <c r="S16" s="3">
        <f>[24]Setembro!$H$22</f>
        <v>20.52</v>
      </c>
      <c r="T16" s="3">
        <f>[24]Setembro!$H$23</f>
        <v>17.28</v>
      </c>
      <c r="U16" s="3">
        <f>[24]Setembro!$H$24</f>
        <v>19.440000000000001</v>
      </c>
      <c r="V16" s="3">
        <f>[24]Setembro!$H$25</f>
        <v>20.16</v>
      </c>
      <c r="W16" s="3">
        <f>[24]Setembro!$H$26</f>
        <v>14.76</v>
      </c>
      <c r="X16" s="3">
        <f>[24]Setembro!$H$27</f>
        <v>36</v>
      </c>
      <c r="Y16" s="3">
        <f>[24]Setembro!$H$28</f>
        <v>15.120000000000001</v>
      </c>
      <c r="Z16" s="3">
        <f>[24]Setembro!$H$29</f>
        <v>21.96</v>
      </c>
      <c r="AA16" s="3">
        <f>[24]Setembro!$H$30</f>
        <v>18.36</v>
      </c>
      <c r="AB16" s="3">
        <f>[24]Setembro!$H$31</f>
        <v>15.48</v>
      </c>
      <c r="AC16" s="3">
        <f>[24]Setembro!$H$32</f>
        <v>19.8</v>
      </c>
      <c r="AD16" s="3">
        <f>[24]Setembro!$H$33</f>
        <v>18.720000000000002</v>
      </c>
      <c r="AE16" s="3">
        <f>[24]Setembro!$H$34</f>
        <v>26.28</v>
      </c>
      <c r="AF16" s="16">
        <f t="shared" si="2"/>
        <v>36</v>
      </c>
    </row>
    <row r="17" spans="1:32" ht="17.100000000000001" customHeight="1" x14ac:dyDescent="0.2">
      <c r="A17" s="9" t="s">
        <v>52</v>
      </c>
      <c r="B17" s="3">
        <f>[25]Setembro!$H$5</f>
        <v>10.08</v>
      </c>
      <c r="C17" s="3">
        <f>[25]Setembro!$H$6</f>
        <v>12.96</v>
      </c>
      <c r="D17" s="3">
        <f>[25]Setembro!$H$7</f>
        <v>19.8</v>
      </c>
      <c r="E17" s="3">
        <f>[25]Setembro!$H$8</f>
        <v>25.2</v>
      </c>
      <c r="F17" s="3">
        <f>[25]Setembro!$H$9</f>
        <v>11.879999999999999</v>
      </c>
      <c r="G17" s="3">
        <f>[26]Setembro!$H$10</f>
        <v>17.28</v>
      </c>
      <c r="H17" s="3">
        <f>[26]Setembro!$H$11</f>
        <v>17.28</v>
      </c>
      <c r="I17" s="3">
        <f>[26]Setembro!$H$12</f>
        <v>22.32</v>
      </c>
      <c r="J17" s="3">
        <f>[26]Setembro!$H$13</f>
        <v>24.12</v>
      </c>
      <c r="K17" s="3">
        <f>[26]Setembro!$H$14</f>
        <v>10.08</v>
      </c>
      <c r="L17" s="3">
        <f>[26]Setembro!$H$15</f>
        <v>21.240000000000002</v>
      </c>
      <c r="M17" s="3">
        <f>[26]Setembro!$H$16</f>
        <v>18.36</v>
      </c>
      <c r="N17" s="3">
        <f>[26]Setembro!$H$17</f>
        <v>15.840000000000002</v>
      </c>
      <c r="O17" s="3">
        <f>[26]Setembro!$H$18</f>
        <v>11.16</v>
      </c>
      <c r="P17" s="3">
        <f>[26]Setembro!$H$19</f>
        <v>12.24</v>
      </c>
      <c r="Q17" s="3">
        <f>[26]Setembro!$H$20</f>
        <v>16.920000000000002</v>
      </c>
      <c r="R17" s="3">
        <f>[26]Setembro!$H$21</f>
        <v>22.68</v>
      </c>
      <c r="S17" s="3">
        <f>[26]Setembro!$H$22</f>
        <v>23.400000000000002</v>
      </c>
      <c r="T17" s="3">
        <f>[26]Setembro!$H$23</f>
        <v>15.120000000000001</v>
      </c>
      <c r="U17" s="3">
        <f>[26]Setembro!$H$24</f>
        <v>15.120000000000001</v>
      </c>
      <c r="V17" s="3">
        <f>[26]Setembro!$H$25</f>
        <v>6.12</v>
      </c>
      <c r="W17" s="3">
        <f>[26]Setembro!$H$26</f>
        <v>15.120000000000001</v>
      </c>
      <c r="X17" s="3">
        <f>[26]Setembro!$H$27</f>
        <v>22.68</v>
      </c>
      <c r="Y17" s="3">
        <f>[26]Setembro!$H$28</f>
        <v>7.5600000000000005</v>
      </c>
      <c r="Z17" s="3">
        <f>[26]Setembro!$H$29</f>
        <v>12.6</v>
      </c>
      <c r="AA17" s="3">
        <f>[26]Setembro!$H$30</f>
        <v>11.16</v>
      </c>
      <c r="AB17" s="3">
        <f>[26]Setembro!$H$31</f>
        <v>7.5600000000000005</v>
      </c>
      <c r="AC17" s="3">
        <f>[26]Setembro!$H$32</f>
        <v>14.4</v>
      </c>
      <c r="AD17" s="3">
        <f>[26]Setembro!$H$33</f>
        <v>18.720000000000002</v>
      </c>
      <c r="AE17" s="3">
        <f>[26]Setembro!$H$34</f>
        <v>14.4</v>
      </c>
      <c r="AF17" s="16">
        <f>MAX(B17:AE17)</f>
        <v>25.2</v>
      </c>
    </row>
    <row r="18" spans="1:32" ht="17.100000000000001" customHeight="1" x14ac:dyDescent="0.2">
      <c r="A18" s="9" t="s">
        <v>10</v>
      </c>
      <c r="B18" s="3">
        <f>[27]Setembro!$H$5</f>
        <v>10.44</v>
      </c>
      <c r="C18" s="3">
        <f>[27]Setembro!$H$6</f>
        <v>15.120000000000001</v>
      </c>
      <c r="D18" s="3">
        <f>[27]Setembro!$H$7</f>
        <v>19.079999999999998</v>
      </c>
      <c r="E18" s="3">
        <f>[27]Setembro!$H$8</f>
        <v>25.2</v>
      </c>
      <c r="F18" s="3">
        <f>[27]Setembro!$H$9</f>
        <v>21.6</v>
      </c>
      <c r="G18" s="3">
        <f>[28]Setembro!$H$10</f>
        <v>8.64</v>
      </c>
      <c r="H18" s="3">
        <f>[28]Setembro!$H$11</f>
        <v>12.6</v>
      </c>
      <c r="I18" s="3">
        <f>[28]Setembro!$H$12</f>
        <v>12.96</v>
      </c>
      <c r="J18" s="3">
        <f>[28]Setembro!$H$13</f>
        <v>24.12</v>
      </c>
      <c r="K18" s="3">
        <f>[28]Setembro!$H$14</f>
        <v>10.08</v>
      </c>
      <c r="L18" s="3">
        <f>[28]Setembro!$H$15</f>
        <v>21.240000000000002</v>
      </c>
      <c r="M18" s="3">
        <f>[28]Setembro!$H$16</f>
        <v>18.36</v>
      </c>
      <c r="N18" s="3">
        <f>[28]Setembro!$H$17</f>
        <v>15.840000000000002</v>
      </c>
      <c r="O18" s="3">
        <f>[28]Setembro!$H$18</f>
        <v>13.32</v>
      </c>
      <c r="P18" s="3">
        <f>[28]Setembro!$H$19</f>
        <v>18.720000000000002</v>
      </c>
      <c r="Q18" s="3">
        <f>[28]Setembro!$H$20</f>
        <v>20.52</v>
      </c>
      <c r="R18" s="3">
        <f>[28]Setembro!$H$21</f>
        <v>23.759999999999998</v>
      </c>
      <c r="S18" s="3">
        <f>[28]Setembro!$H$22</f>
        <v>16.920000000000002</v>
      </c>
      <c r="T18" s="3">
        <f>[28]Setembro!$H$23</f>
        <v>15.48</v>
      </c>
      <c r="U18" s="3">
        <f>[28]Setembro!$H$24</f>
        <v>11.879999999999999</v>
      </c>
      <c r="V18" s="3">
        <f>[28]Setembro!$H$25</f>
        <v>9.7200000000000006</v>
      </c>
      <c r="W18" s="3">
        <f>[28]Setembro!$H$26</f>
        <v>9.7200000000000006</v>
      </c>
      <c r="X18" s="3">
        <f>[28]Setembro!$H$27</f>
        <v>19.440000000000001</v>
      </c>
      <c r="Y18" s="3">
        <f>[28]Setembro!$H$28</f>
        <v>8.2799999999999994</v>
      </c>
      <c r="Z18" s="3">
        <f>[28]Setembro!$H$29</f>
        <v>17.28</v>
      </c>
      <c r="AA18" s="3">
        <f>[28]Setembro!$H$30</f>
        <v>11.879999999999999</v>
      </c>
      <c r="AB18" s="3">
        <f>[28]Setembro!$H$31</f>
        <v>8.64</v>
      </c>
      <c r="AC18" s="3">
        <f>[28]Setembro!$H$32</f>
        <v>17.28</v>
      </c>
      <c r="AD18" s="3">
        <f>[28]Setembro!$H$33</f>
        <v>17.64</v>
      </c>
      <c r="AE18" s="3">
        <f>[28]Setembro!$H$34</f>
        <v>17.28</v>
      </c>
      <c r="AF18" s="16">
        <f t="shared" si="2"/>
        <v>25.2</v>
      </c>
    </row>
    <row r="19" spans="1:32" ht="17.100000000000001" customHeight="1" x14ac:dyDescent="0.2">
      <c r="A19" s="9" t="s">
        <v>11</v>
      </c>
      <c r="B19" s="3">
        <f>[29]Setembro!$H$5</f>
        <v>14.4</v>
      </c>
      <c r="C19" s="3">
        <f>[29]Setembro!$H$6</f>
        <v>19.8</v>
      </c>
      <c r="D19" s="3">
        <f>[29]Setembro!$H$7</f>
        <v>14.4</v>
      </c>
      <c r="E19" s="3">
        <f>[29]Setembro!$H$8</f>
        <v>13.68</v>
      </c>
      <c r="F19" s="3">
        <f>[29]Setembro!$H$9</f>
        <v>22.68</v>
      </c>
      <c r="G19" s="3">
        <f>[30]Setembro!$H$10</f>
        <v>9</v>
      </c>
      <c r="H19" s="3">
        <f>[30]Setembro!$H$11</f>
        <v>14.4</v>
      </c>
      <c r="I19" s="3">
        <f>[30]Setembro!$H$12</f>
        <v>24.48</v>
      </c>
      <c r="J19" s="3">
        <f>[30]Setembro!$H$13</f>
        <v>11.879999999999999</v>
      </c>
      <c r="K19" s="3">
        <f>[30]Setembro!$H$14</f>
        <v>11.879999999999999</v>
      </c>
      <c r="L19" s="3">
        <f>[30]Setembro!$H$15</f>
        <v>13.32</v>
      </c>
      <c r="M19" s="3">
        <f>[30]Setembro!$H$16</f>
        <v>13.68</v>
      </c>
      <c r="N19" s="3">
        <f>[30]Setembro!$H$17</f>
        <v>9</v>
      </c>
      <c r="O19" s="3">
        <f>[30]Setembro!$H$18</f>
        <v>15.48</v>
      </c>
      <c r="P19" s="3">
        <f>[30]Setembro!$H$19</f>
        <v>14.4</v>
      </c>
      <c r="Q19" s="3">
        <f>[30]Setembro!$H$20</f>
        <v>11.879999999999999</v>
      </c>
      <c r="R19" s="3">
        <f>[30]Setembro!$H$21</f>
        <v>12.24</v>
      </c>
      <c r="S19" s="3">
        <f>[30]Setembro!$H$22</f>
        <v>13.68</v>
      </c>
      <c r="T19" s="3">
        <f>[30]Setembro!$H$23</f>
        <v>9.3600000000000012</v>
      </c>
      <c r="U19" s="3">
        <f>[30]Setembro!$H$24</f>
        <v>11.520000000000001</v>
      </c>
      <c r="V19" s="3">
        <f>[30]Setembro!$H$25</f>
        <v>7.9200000000000008</v>
      </c>
      <c r="W19" s="3">
        <f>[30]Setembro!$H$26</f>
        <v>10.08</v>
      </c>
      <c r="X19" s="3">
        <f>[30]Setembro!$H$27</f>
        <v>14.76</v>
      </c>
      <c r="Y19" s="3">
        <f>[30]Setembro!$H$28</f>
        <v>10.08</v>
      </c>
      <c r="Z19" s="3">
        <f>[30]Setembro!$H$29</f>
        <v>16.559999999999999</v>
      </c>
      <c r="AA19" s="3">
        <f>[30]Setembro!$H$30</f>
        <v>15.840000000000002</v>
      </c>
      <c r="AB19" s="3">
        <f>[30]Setembro!$H$31</f>
        <v>12.24</v>
      </c>
      <c r="AC19" s="3">
        <f>[30]Setembro!$H$32</f>
        <v>11.520000000000001</v>
      </c>
      <c r="AD19" s="3">
        <f>[30]Setembro!$H$33</f>
        <v>8.2799999999999994</v>
      </c>
      <c r="AE19" s="3">
        <f>[30]Setembro!$H$34</f>
        <v>11.879999999999999</v>
      </c>
      <c r="AF19" s="16">
        <f t="shared" si="2"/>
        <v>24.48</v>
      </c>
    </row>
    <row r="20" spans="1:32" ht="17.100000000000001" customHeight="1" x14ac:dyDescent="0.2">
      <c r="A20" s="9" t="s">
        <v>12</v>
      </c>
      <c r="B20" s="3">
        <f>[31]Setembro!$H$5</f>
        <v>14.76</v>
      </c>
      <c r="C20" s="3">
        <f>[31]Setembro!$H$6</f>
        <v>10.08</v>
      </c>
      <c r="D20" s="3">
        <f>[31]Setembro!$H$7</f>
        <v>14.4</v>
      </c>
      <c r="E20" s="3">
        <f>[31]Setembro!$H$8</f>
        <v>20.52</v>
      </c>
      <c r="F20" s="3">
        <f>[31]Setembro!$H$9</f>
        <v>12.24</v>
      </c>
      <c r="G20" s="3">
        <f>[32]Setembro!$H$10</f>
        <v>6.84</v>
      </c>
      <c r="H20" s="3">
        <f>[32]Setembro!$H$11</f>
        <v>10.44</v>
      </c>
      <c r="I20" s="3">
        <f>[32]Setembro!$H$12</f>
        <v>17.64</v>
      </c>
      <c r="J20" s="3">
        <f>[32]Setembro!$H$13</f>
        <v>6.48</v>
      </c>
      <c r="K20" s="3">
        <f>[32]Setembro!$H$14</f>
        <v>8.64</v>
      </c>
      <c r="L20" s="3">
        <f>[32]Setembro!$H$15</f>
        <v>12.24</v>
      </c>
      <c r="M20" s="3">
        <f>[32]Setembro!$H$16</f>
        <v>10.08</v>
      </c>
      <c r="N20" s="3">
        <f>[32]Setembro!$H$17</f>
        <v>9.3600000000000012</v>
      </c>
      <c r="O20" s="3">
        <f>[32]Setembro!$H$18</f>
        <v>8.64</v>
      </c>
      <c r="P20" s="3">
        <f>[32]Setembro!$H$19</f>
        <v>10.8</v>
      </c>
      <c r="Q20" s="3">
        <f>[32]Setembro!$H$20</f>
        <v>16.559999999999999</v>
      </c>
      <c r="R20" s="3">
        <f>[32]Setembro!$H$21</f>
        <v>14.76</v>
      </c>
      <c r="S20" s="3">
        <f>[32]Setembro!$H$22</f>
        <v>13.68</v>
      </c>
      <c r="T20" s="3">
        <f>[32]Setembro!$H$23</f>
        <v>9.3600000000000012</v>
      </c>
      <c r="U20" s="3">
        <f>[32]Setembro!$H$24</f>
        <v>9.3600000000000012</v>
      </c>
      <c r="V20" s="3">
        <f>[32]Setembro!$H$25</f>
        <v>6.48</v>
      </c>
      <c r="W20" s="3">
        <f>[32]Setembro!$H$26</f>
        <v>7.2</v>
      </c>
      <c r="X20" s="3">
        <f>[32]Setembro!$H$27</f>
        <v>9</v>
      </c>
      <c r="Y20" s="3">
        <f>[32]Setembro!$H$28</f>
        <v>9.7200000000000006</v>
      </c>
      <c r="Z20" s="3">
        <f>[32]Setembro!$H$29</f>
        <v>9.7200000000000006</v>
      </c>
      <c r="AA20" s="3">
        <f>[32]Setembro!$H$30</f>
        <v>10.44</v>
      </c>
      <c r="AB20" s="3">
        <f>[32]Setembro!$H$31</f>
        <v>7.5600000000000005</v>
      </c>
      <c r="AC20" s="3">
        <f>[32]Setembro!$H$32</f>
        <v>9.3600000000000012</v>
      </c>
      <c r="AD20" s="3">
        <f>[32]Setembro!$H$33</f>
        <v>14.76</v>
      </c>
      <c r="AE20" s="3">
        <f>[32]Setembro!$H$34</f>
        <v>11.16</v>
      </c>
      <c r="AF20" s="16">
        <f t="shared" si="2"/>
        <v>20.52</v>
      </c>
    </row>
    <row r="21" spans="1:32" ht="17.100000000000001" customHeight="1" x14ac:dyDescent="0.2">
      <c r="A21" s="9" t="s">
        <v>13</v>
      </c>
      <c r="B21" s="3" t="str">
        <f>[33]Setembro!$H$5</f>
        <v>**</v>
      </c>
      <c r="C21" s="3" t="str">
        <f>[33]Setembro!$H$6</f>
        <v>**</v>
      </c>
      <c r="D21" s="3" t="str">
        <f>[33]Setembro!$H$7</f>
        <v>**</v>
      </c>
      <c r="E21" s="3" t="str">
        <f>[33]Setembro!$H$8</f>
        <v>**</v>
      </c>
      <c r="F21" s="3" t="str">
        <f>[33]Setembro!$H$9</f>
        <v>**</v>
      </c>
      <c r="G21" s="3" t="str">
        <f>[34]Setembro!$H$10</f>
        <v>**</v>
      </c>
      <c r="H21" s="3" t="str">
        <f>[34]Setembro!$H$11</f>
        <v>**</v>
      </c>
      <c r="I21" s="3" t="str">
        <f>[34]Setembro!$H$12</f>
        <v>**</v>
      </c>
      <c r="J21" s="3" t="str">
        <f>[34]Setembro!$H$13</f>
        <v>**</v>
      </c>
      <c r="K21" s="3" t="str">
        <f>[34]Setembro!$H$14</f>
        <v>**</v>
      </c>
      <c r="L21" s="3" t="str">
        <f>[34]Setembro!$H$15</f>
        <v>**</v>
      </c>
      <c r="M21" s="3" t="str">
        <f>[34]Setembro!$H$16</f>
        <v>**</v>
      </c>
      <c r="N21" s="3" t="str">
        <f>[34]Setembro!$H$17</f>
        <v>**</v>
      </c>
      <c r="O21" s="3" t="str">
        <f>[34]Setembro!$H$18</f>
        <v>**</v>
      </c>
      <c r="P21" s="3" t="str">
        <f>[34]Setembro!$H$19</f>
        <v>**</v>
      </c>
      <c r="Q21" s="3" t="str">
        <f>[34]Setembro!$H$20</f>
        <v>**</v>
      </c>
      <c r="R21" s="3" t="str">
        <f>[34]Setembro!$H$21</f>
        <v>**</v>
      </c>
      <c r="S21" s="3" t="str">
        <f>[34]Setembro!$H$22</f>
        <v>**</v>
      </c>
      <c r="T21" s="3" t="str">
        <f>[34]Setembro!$H$23</f>
        <v>**</v>
      </c>
      <c r="U21" s="3" t="str">
        <f>[34]Setembro!$H$24</f>
        <v>**</v>
      </c>
      <c r="V21" s="3" t="str">
        <f>[34]Setembro!$H$25</f>
        <v>**</v>
      </c>
      <c r="W21" s="3" t="str">
        <f>[34]Setembro!$H$26</f>
        <v>**</v>
      </c>
      <c r="X21" s="3" t="str">
        <f>[34]Setembro!$H$27</f>
        <v>**</v>
      </c>
      <c r="Y21" s="3" t="str">
        <f>[34]Setembro!$H$28</f>
        <v>**</v>
      </c>
      <c r="Z21" s="3" t="str">
        <f>[34]Setembro!$H$29</f>
        <v>**</v>
      </c>
      <c r="AA21" s="3" t="str">
        <f>[34]Setembro!$H$30</f>
        <v>**</v>
      </c>
      <c r="AB21" s="3" t="str">
        <f>[34]Setembro!$H$31</f>
        <v>**</v>
      </c>
      <c r="AC21" s="3" t="str">
        <f>[34]Setembro!$H$32</f>
        <v>**</v>
      </c>
      <c r="AD21" s="3" t="str">
        <f>[34]Setembro!$H$33</f>
        <v>**</v>
      </c>
      <c r="AE21" s="3" t="str">
        <f>[34]Setembro!$H$34</f>
        <v>**</v>
      </c>
      <c r="AF21" s="16" t="s">
        <v>32</v>
      </c>
    </row>
    <row r="22" spans="1:32" ht="17.100000000000001" customHeight="1" x14ac:dyDescent="0.2">
      <c r="A22" s="9" t="s">
        <v>14</v>
      </c>
      <c r="B22" s="3">
        <f>[35]Setembro!$H$5</f>
        <v>22.68</v>
      </c>
      <c r="C22" s="3">
        <f>[35]Setembro!$H$6</f>
        <v>18</v>
      </c>
      <c r="D22" s="3">
        <f>[35]Setembro!$H$7</f>
        <v>15.120000000000001</v>
      </c>
      <c r="E22" s="3">
        <f>[35]Setembro!$H$8</f>
        <v>20.88</v>
      </c>
      <c r="F22" s="3">
        <f>[35]Setembro!$H$9</f>
        <v>20.88</v>
      </c>
      <c r="G22" s="3">
        <f>[36]Setembro!$H$10</f>
        <v>14.4</v>
      </c>
      <c r="H22" s="3">
        <f>[36]Setembro!$H$11</f>
        <v>15.840000000000002</v>
      </c>
      <c r="I22" s="3">
        <f>[36]Setembro!$H$12</f>
        <v>22.32</v>
      </c>
      <c r="J22" s="3">
        <f>[36]Setembro!$H$13</f>
        <v>34.200000000000003</v>
      </c>
      <c r="K22" s="3">
        <f>[36]Setembro!$H$14</f>
        <v>10.44</v>
      </c>
      <c r="L22" s="3">
        <f>[36]Setembro!$H$15</f>
        <v>19.079999999999998</v>
      </c>
      <c r="M22" s="3">
        <f>[36]Setembro!$H$16</f>
        <v>17.28</v>
      </c>
      <c r="N22" s="3">
        <f>[36]Setembro!$H$17</f>
        <v>15.48</v>
      </c>
      <c r="O22" s="3">
        <f>[36]Setembro!$H$18</f>
        <v>16.920000000000002</v>
      </c>
      <c r="P22" s="3">
        <f>[36]Setembro!$H$19</f>
        <v>16.2</v>
      </c>
      <c r="Q22" s="3">
        <f>[36]Setembro!$H$20</f>
        <v>23.400000000000002</v>
      </c>
      <c r="R22" s="3">
        <f>[36]Setembro!$H$21</f>
        <v>21.6</v>
      </c>
      <c r="S22" s="3">
        <f>[36]Setembro!$H$22</f>
        <v>22.32</v>
      </c>
      <c r="T22" s="3">
        <f>[36]Setembro!$H$23</f>
        <v>20.16</v>
      </c>
      <c r="U22" s="3">
        <f>[36]Setembro!$H$24</f>
        <v>18</v>
      </c>
      <c r="V22" s="3">
        <f>[36]Setembro!$H$25</f>
        <v>18.720000000000002</v>
      </c>
      <c r="W22" s="3">
        <f>[36]Setembro!$H$26</f>
        <v>10.8</v>
      </c>
      <c r="X22" s="3">
        <f>[36]Setembro!$H$27</f>
        <v>40.680000000000007</v>
      </c>
      <c r="Y22" s="3">
        <f>[36]Setembro!$H$28</f>
        <v>17.64</v>
      </c>
      <c r="Z22" s="3">
        <f>[36]Setembro!$H$29</f>
        <v>20.16</v>
      </c>
      <c r="AA22" s="3">
        <f>[36]Setembro!$H$30</f>
        <v>15.840000000000002</v>
      </c>
      <c r="AB22" s="3">
        <f>[36]Setembro!$H$31</f>
        <v>15.120000000000001</v>
      </c>
      <c r="AC22" s="3">
        <f>[36]Setembro!$H$32</f>
        <v>13.32</v>
      </c>
      <c r="AD22" s="3">
        <f>[36]Setembro!$H$33</f>
        <v>13.68</v>
      </c>
      <c r="AE22" s="3">
        <f>[36]Setembro!$H$34</f>
        <v>14.4</v>
      </c>
      <c r="AF22" s="16">
        <f t="shared" si="2"/>
        <v>40.680000000000007</v>
      </c>
    </row>
    <row r="23" spans="1:32" ht="17.100000000000001" customHeight="1" x14ac:dyDescent="0.2">
      <c r="A23" s="9" t="s">
        <v>15</v>
      </c>
      <c r="B23" s="3">
        <f>[37]Setembro!$H$5</f>
        <v>19.440000000000001</v>
      </c>
      <c r="C23" s="3">
        <f>[37]Setembro!$H$6</f>
        <v>21.240000000000002</v>
      </c>
      <c r="D23" s="3">
        <f>[37]Setembro!$H$7</f>
        <v>24.840000000000003</v>
      </c>
      <c r="E23" s="3">
        <f>[37]Setembro!$H$8</f>
        <v>23.759999999999998</v>
      </c>
      <c r="F23" s="3">
        <f>[37]Setembro!$H$9</f>
        <v>14.04</v>
      </c>
      <c r="G23" s="3">
        <f>[38]Setembro!$H$10</f>
        <v>14.04</v>
      </c>
      <c r="H23" s="3">
        <f>[38]Setembro!$H$11</f>
        <v>14.4</v>
      </c>
      <c r="I23" s="3">
        <f>[38]Setembro!$H$12</f>
        <v>12.6</v>
      </c>
      <c r="J23" s="3">
        <f>[38]Setembro!$H$13</f>
        <v>18</v>
      </c>
      <c r="K23" s="3">
        <f>[38]Setembro!$H$14</f>
        <v>18</v>
      </c>
      <c r="L23" s="3">
        <f>[38]Setembro!$H$15</f>
        <v>14.04</v>
      </c>
      <c r="M23" s="3">
        <f>[38]Setembro!$H$16</f>
        <v>15.840000000000002</v>
      </c>
      <c r="N23" s="3">
        <f>[38]Setembro!$H$17</f>
        <v>13.32</v>
      </c>
      <c r="O23" s="3">
        <f>[38]Setembro!$H$18</f>
        <v>12.96</v>
      </c>
      <c r="P23" s="3">
        <f>[38]Setembro!$H$19</f>
        <v>19.079999999999998</v>
      </c>
      <c r="Q23" s="3">
        <f>[38]Setembro!$H$20</f>
        <v>21.240000000000002</v>
      </c>
      <c r="R23" s="3">
        <f>[38]Setembro!$H$21</f>
        <v>21.6</v>
      </c>
      <c r="S23" s="3">
        <f>[38]Setembro!$H$22</f>
        <v>21.96</v>
      </c>
      <c r="T23" s="3">
        <f>[38]Setembro!$H$23</f>
        <v>18.720000000000002</v>
      </c>
      <c r="U23" s="3">
        <f>[38]Setembro!$H$24</f>
        <v>20.88</v>
      </c>
      <c r="V23" s="3">
        <f>[38]Setembro!$H$25</f>
        <v>16.2</v>
      </c>
      <c r="W23" s="3">
        <f>[38]Setembro!$H$26</f>
        <v>10.8</v>
      </c>
      <c r="X23" s="3">
        <f>[38]Setembro!$H$27</f>
        <v>16.2</v>
      </c>
      <c r="Y23" s="3">
        <f>[38]Setembro!$H$28</f>
        <v>23.040000000000003</v>
      </c>
      <c r="Z23" s="3">
        <f>[38]Setembro!$H$29</f>
        <v>15.48</v>
      </c>
      <c r="AA23" s="3">
        <f>[38]Setembro!$H$30</f>
        <v>18</v>
      </c>
      <c r="AB23" s="3">
        <f>[38]Setembro!$H$31</f>
        <v>17.64</v>
      </c>
      <c r="AC23" s="3">
        <f>[38]Setembro!$H$32</f>
        <v>9.7200000000000006</v>
      </c>
      <c r="AD23" s="3">
        <f>[38]Setembro!$H$33</f>
        <v>18</v>
      </c>
      <c r="AE23" s="3">
        <f>[38]Setembro!$H$34</f>
        <v>20.16</v>
      </c>
      <c r="AF23" s="16">
        <f t="shared" si="2"/>
        <v>24.840000000000003</v>
      </c>
    </row>
    <row r="24" spans="1:32" ht="17.100000000000001" customHeight="1" x14ac:dyDescent="0.2">
      <c r="A24" s="9" t="s">
        <v>16</v>
      </c>
      <c r="B24" s="3">
        <f>[39]Setembro!$H$5</f>
        <v>14.76</v>
      </c>
      <c r="C24" s="3">
        <f>[39]Setembro!$H$6</f>
        <v>11.520000000000001</v>
      </c>
      <c r="D24" s="3">
        <f>[39]Setembro!$H$7</f>
        <v>17.64</v>
      </c>
      <c r="E24" s="3">
        <f>[39]Setembro!$H$8</f>
        <v>20.52</v>
      </c>
      <c r="F24" s="3">
        <f>[39]Setembro!$H$9</f>
        <v>12.96</v>
      </c>
      <c r="G24" s="3">
        <f>[40]Setembro!$H$10</f>
        <v>20.52</v>
      </c>
      <c r="H24" s="3">
        <f>[40]Setembro!$H$11</f>
        <v>12.24</v>
      </c>
      <c r="I24" s="3">
        <f>[40]Setembro!$H$12</f>
        <v>16.920000000000002</v>
      </c>
      <c r="J24" s="3">
        <f>[40]Setembro!$H$13</f>
        <v>12.96</v>
      </c>
      <c r="K24" s="3">
        <f>[40]Setembro!$H$14</f>
        <v>9.7200000000000006</v>
      </c>
      <c r="L24" s="3">
        <f>[40]Setembro!$H$15</f>
        <v>21.6</v>
      </c>
      <c r="M24" s="3">
        <f>[40]Setembro!$H$16</f>
        <v>14.76</v>
      </c>
      <c r="N24" s="3">
        <f>[40]Setembro!$H$17</f>
        <v>9</v>
      </c>
      <c r="O24" s="3">
        <f>[40]Setembro!$H$18</f>
        <v>8.64</v>
      </c>
      <c r="P24" s="3">
        <f>[40]Setembro!$H$19</f>
        <v>14.4</v>
      </c>
      <c r="Q24" s="3">
        <f>[40]Setembro!$H$20</f>
        <v>21.240000000000002</v>
      </c>
      <c r="R24" s="3">
        <f>[40]Setembro!$H$21</f>
        <v>34.56</v>
      </c>
      <c r="S24" s="3">
        <f>[40]Setembro!$H$22</f>
        <v>19.079999999999998</v>
      </c>
      <c r="T24" s="3">
        <f>[40]Setembro!$H$23</f>
        <v>15.840000000000002</v>
      </c>
      <c r="U24" s="3">
        <f>[40]Setembro!$H$24</f>
        <v>17.64</v>
      </c>
      <c r="V24" s="3">
        <f>[40]Setembro!$H$25</f>
        <v>17.64</v>
      </c>
      <c r="W24" s="3">
        <f>[40]Setembro!$H$26</f>
        <v>14.04</v>
      </c>
      <c r="X24" s="3">
        <f>[40]Setembro!$H$27</f>
        <v>23.400000000000002</v>
      </c>
      <c r="Y24" s="3">
        <f>[40]Setembro!$H$28</f>
        <v>17.64</v>
      </c>
      <c r="Z24" s="3">
        <f>[40]Setembro!$H$29</f>
        <v>11.879999999999999</v>
      </c>
      <c r="AA24" s="3">
        <f>[40]Setembro!$H$30</f>
        <v>12.24</v>
      </c>
      <c r="AB24" s="3">
        <f>[40]Setembro!$H$31</f>
        <v>12.6</v>
      </c>
      <c r="AC24" s="3">
        <f>[40]Setembro!$H$32</f>
        <v>15.840000000000002</v>
      </c>
      <c r="AD24" s="3">
        <f>[40]Setembro!$H$33</f>
        <v>16.559999999999999</v>
      </c>
      <c r="AE24" s="3">
        <f>[40]Setembro!$H$34</f>
        <v>16.2</v>
      </c>
      <c r="AF24" s="16">
        <f t="shared" si="2"/>
        <v>34.56</v>
      </c>
    </row>
    <row r="25" spans="1:32" ht="17.100000000000001" customHeight="1" x14ac:dyDescent="0.2">
      <c r="A25" s="9" t="s">
        <v>17</v>
      </c>
      <c r="B25" s="3">
        <f>[41]Setembro!$H$5</f>
        <v>11.879999999999999</v>
      </c>
      <c r="C25" s="3">
        <f>[41]Setembro!$H$6</f>
        <v>10.08</v>
      </c>
      <c r="D25" s="3">
        <f>[41]Setembro!$H$7</f>
        <v>11.16</v>
      </c>
      <c r="E25" s="3">
        <f>[41]Setembro!$H$8</f>
        <v>30.240000000000002</v>
      </c>
      <c r="F25" s="3">
        <f>[41]Setembro!$H$9</f>
        <v>29.52</v>
      </c>
      <c r="G25" s="3">
        <f>[42]Setembro!$H$10</f>
        <v>13.68</v>
      </c>
      <c r="H25" s="3">
        <f>[42]Setembro!$H$11</f>
        <v>15.120000000000001</v>
      </c>
      <c r="I25" s="3">
        <f>[42]Setembro!$H$12</f>
        <v>33.840000000000003</v>
      </c>
      <c r="J25" s="3">
        <f>[42]Setembro!$H$13</f>
        <v>19.079999999999998</v>
      </c>
      <c r="K25" s="3">
        <f>[42]Setembro!$H$14</f>
        <v>8.2799999999999994</v>
      </c>
      <c r="L25" s="3">
        <f>[42]Setembro!$H$15</f>
        <v>16.920000000000002</v>
      </c>
      <c r="M25" s="3">
        <f>[42]Setembro!$H$16</f>
        <v>7.5600000000000005</v>
      </c>
      <c r="N25" s="3">
        <f>[42]Setembro!$H$17</f>
        <v>7.9200000000000008</v>
      </c>
      <c r="O25" s="3">
        <f>[42]Setembro!$H$18</f>
        <v>12.6</v>
      </c>
      <c r="P25" s="3">
        <f>[42]Setembro!$H$19</f>
        <v>11.879999999999999</v>
      </c>
      <c r="Q25" s="3">
        <f>[42]Setembro!$H$20</f>
        <v>21.6</v>
      </c>
      <c r="R25" s="3">
        <f>[42]Setembro!$H$21</f>
        <v>21.96</v>
      </c>
      <c r="S25" s="3">
        <f>[42]Setembro!$H$22</f>
        <v>19.079999999999998</v>
      </c>
      <c r="T25" s="3">
        <f>[42]Setembro!$H$23</f>
        <v>11.879999999999999</v>
      </c>
      <c r="U25" s="3">
        <f>[42]Setembro!$H$24</f>
        <v>15.48</v>
      </c>
      <c r="V25" s="3">
        <f>[42]Setembro!$H$25</f>
        <v>11.520000000000001</v>
      </c>
      <c r="W25" s="3">
        <f>[42]Setembro!$H$26</f>
        <v>7.5600000000000005</v>
      </c>
      <c r="X25" s="3">
        <f>[42]Setembro!$H$27</f>
        <v>27.36</v>
      </c>
      <c r="Y25" s="3">
        <f>[42]Setembro!$H$28</f>
        <v>15.120000000000001</v>
      </c>
      <c r="Z25" s="3">
        <f>[42]Setembro!$H$29</f>
        <v>10.08</v>
      </c>
      <c r="AA25" s="3">
        <f>[42]Setembro!$H$30</f>
        <v>11.520000000000001</v>
      </c>
      <c r="AB25" s="3">
        <f>[42]Setembro!$H$31</f>
        <v>7.2</v>
      </c>
      <c r="AC25" s="3">
        <f>[42]Setembro!$H$32</f>
        <v>10.44</v>
      </c>
      <c r="AD25" s="3">
        <f>[42]Setembro!$H$33</f>
        <v>17.28</v>
      </c>
      <c r="AE25" s="3">
        <f>[42]Setembro!$H$34</f>
        <v>22.68</v>
      </c>
      <c r="AF25" s="16">
        <f t="shared" si="2"/>
        <v>33.840000000000003</v>
      </c>
    </row>
    <row r="26" spans="1:32" ht="17.100000000000001" customHeight="1" x14ac:dyDescent="0.2">
      <c r="A26" s="9" t="s">
        <v>18</v>
      </c>
      <c r="B26" s="3">
        <f>[43]Setembro!$H$5</f>
        <v>12.24</v>
      </c>
      <c r="C26" s="3">
        <f>[43]Setembro!$H$6</f>
        <v>14.76</v>
      </c>
      <c r="D26" s="3">
        <f>[43]Setembro!$H$7</f>
        <v>10.08</v>
      </c>
      <c r="E26" s="3">
        <f>[43]Setembro!$H$8</f>
        <v>13.68</v>
      </c>
      <c r="F26" s="3">
        <f>[43]Setembro!$H$9</f>
        <v>17.28</v>
      </c>
      <c r="G26" s="3">
        <f>[44]Setembro!$H$10</f>
        <v>12.6</v>
      </c>
      <c r="H26" s="3">
        <f>[44]Setembro!$H$11</f>
        <v>14.4</v>
      </c>
      <c r="I26" s="3">
        <f>[44]Setembro!$H$12</f>
        <v>37.800000000000004</v>
      </c>
      <c r="J26" s="3">
        <f>[44]Setembro!$H$13</f>
        <v>27</v>
      </c>
      <c r="K26" s="3">
        <f>[44]Setembro!$H$14</f>
        <v>0</v>
      </c>
      <c r="L26" s="3">
        <f>[44]Setembro!$H$15</f>
        <v>0.72000000000000008</v>
      </c>
      <c r="M26" s="3">
        <f>[44]Setembro!$H$16</f>
        <v>0.36000000000000004</v>
      </c>
      <c r="N26" s="3">
        <f>[44]Setembro!$H$17</f>
        <v>0</v>
      </c>
      <c r="O26" s="3">
        <f>[44]Setembro!$H$18</f>
        <v>0</v>
      </c>
      <c r="P26" s="3">
        <f>[44]Setembro!$H$19</f>
        <v>0.72000000000000008</v>
      </c>
      <c r="Q26" s="3">
        <f>[44]Setembro!$H$20</f>
        <v>11.520000000000001</v>
      </c>
      <c r="R26" s="3">
        <f>[44]Setembro!$H$21</f>
        <v>20.52</v>
      </c>
      <c r="S26" s="3">
        <f>[44]Setembro!$H$22</f>
        <v>8.64</v>
      </c>
      <c r="T26" s="3">
        <f>[44]Setembro!$H$23</f>
        <v>15.48</v>
      </c>
      <c r="U26" s="3">
        <f>[44]Setembro!$H$24</f>
        <v>7.2</v>
      </c>
      <c r="V26" s="3">
        <f>[44]Setembro!$H$25</f>
        <v>11.879999999999999</v>
      </c>
      <c r="W26" s="3">
        <f>[44]Setembro!$H$26</f>
        <v>13.32</v>
      </c>
      <c r="X26" s="3">
        <f>[44]Setembro!$H$27</f>
        <v>53.64</v>
      </c>
      <c r="Y26" s="3">
        <f>[44]Setembro!$H$28</f>
        <v>29.880000000000003</v>
      </c>
      <c r="Z26" s="3">
        <f>[44]Setembro!$H$29</f>
        <v>31.319999999999997</v>
      </c>
      <c r="AA26" s="3">
        <f>[44]Setembro!$H$30</f>
        <v>21.96</v>
      </c>
      <c r="AB26" s="3">
        <f>[44]Setembro!$H$31</f>
        <v>9</v>
      </c>
      <c r="AC26" s="3">
        <f>[44]Setembro!$H$32</f>
        <v>23.759999999999998</v>
      </c>
      <c r="AD26" s="3">
        <f>[44]Setembro!$H$33</f>
        <v>11.879999999999999</v>
      </c>
      <c r="AE26" s="3">
        <f>[44]Setembro!$H$34</f>
        <v>20.16</v>
      </c>
      <c r="AF26" s="16">
        <f t="shared" si="2"/>
        <v>53.64</v>
      </c>
    </row>
    <row r="27" spans="1:32" ht="17.100000000000001" customHeight="1" x14ac:dyDescent="0.2">
      <c r="A27" s="9" t="s">
        <v>19</v>
      </c>
      <c r="B27" s="3">
        <f>[45]Setembro!$H$5</f>
        <v>17.64</v>
      </c>
      <c r="C27" s="3">
        <f>[45]Setembro!$H$6</f>
        <v>24.840000000000003</v>
      </c>
      <c r="D27" s="3">
        <f>[45]Setembro!$H$7</f>
        <v>27.720000000000002</v>
      </c>
      <c r="E27" s="3">
        <f>[45]Setembro!$H$8</f>
        <v>29.16</v>
      </c>
      <c r="F27" s="3">
        <f>[45]Setembro!$H$9</f>
        <v>13.68</v>
      </c>
      <c r="G27" s="3">
        <f>[46]Setembro!$H$10</f>
        <v>19.8</v>
      </c>
      <c r="H27" s="3">
        <f>[46]Setembro!$H$11</f>
        <v>16.920000000000002</v>
      </c>
      <c r="I27" s="3">
        <f>[46]Setembro!$H$12</f>
        <v>15.48</v>
      </c>
      <c r="J27" s="3">
        <f>[46]Setembro!$H$13</f>
        <v>11.16</v>
      </c>
      <c r="K27" s="3">
        <f>[46]Setembro!$H$14</f>
        <v>18.36</v>
      </c>
      <c r="L27" s="3">
        <f>[46]Setembro!$H$15</f>
        <v>19.440000000000001</v>
      </c>
      <c r="M27" s="3">
        <f>[46]Setembro!$H$16</f>
        <v>12.24</v>
      </c>
      <c r="N27" s="3">
        <f>[46]Setembro!$H$17</f>
        <v>13.68</v>
      </c>
      <c r="O27" s="3">
        <f>[46]Setembro!$H$18</f>
        <v>23.400000000000002</v>
      </c>
      <c r="P27" s="3">
        <f>[46]Setembro!$H$19</f>
        <v>27</v>
      </c>
      <c r="Q27" s="3">
        <f>[46]Setembro!$H$20</f>
        <v>31.680000000000003</v>
      </c>
      <c r="R27" s="3">
        <f>[46]Setembro!$H$21</f>
        <v>31.319999999999997</v>
      </c>
      <c r="S27" s="3">
        <f>[46]Setembro!$H$22</f>
        <v>32.4</v>
      </c>
      <c r="T27" s="3">
        <f>[46]Setembro!$H$23</f>
        <v>18</v>
      </c>
      <c r="U27" s="3">
        <f>[46]Setembro!$H$24</f>
        <v>26.28</v>
      </c>
      <c r="V27" s="3">
        <f>[46]Setembro!$H$25</f>
        <v>18.720000000000002</v>
      </c>
      <c r="W27" s="3">
        <f>[46]Setembro!$H$26</f>
        <v>17.28</v>
      </c>
      <c r="X27" s="3">
        <f>[46]Setembro!$H$27</f>
        <v>30.6</v>
      </c>
      <c r="Y27" s="3">
        <f>[46]Setembro!$H$28</f>
        <v>18.36</v>
      </c>
      <c r="Z27" s="3">
        <f>[46]Setembro!$H$29</f>
        <v>20.52</v>
      </c>
      <c r="AA27" s="3">
        <f>[46]Setembro!$H$30</f>
        <v>18</v>
      </c>
      <c r="AB27" s="3">
        <f>[46]Setembro!$H$31</f>
        <v>12.6</v>
      </c>
      <c r="AC27" s="3">
        <f>[46]Setembro!$H$32</f>
        <v>20.88</v>
      </c>
      <c r="AD27" s="3">
        <f>[46]Setembro!$H$33</f>
        <v>20.88</v>
      </c>
      <c r="AE27" s="3">
        <f>[46]Setembro!$H$34</f>
        <v>20.88</v>
      </c>
      <c r="AF27" s="16">
        <f t="shared" si="2"/>
        <v>32.4</v>
      </c>
    </row>
    <row r="28" spans="1:32" ht="17.100000000000001" customHeight="1" x14ac:dyDescent="0.2">
      <c r="A28" s="9" t="s">
        <v>31</v>
      </c>
      <c r="B28" s="3">
        <f>[47]Setembro!$H$5</f>
        <v>22.400000000000002</v>
      </c>
      <c r="C28" s="3">
        <f>[47]Setembro!$H$6</f>
        <v>16</v>
      </c>
      <c r="D28" s="3">
        <f>[47]Setembro!$H$7</f>
        <v>19.52</v>
      </c>
      <c r="E28" s="3">
        <f>[47]Setembro!$H$8</f>
        <v>22.72</v>
      </c>
      <c r="F28" s="3">
        <f>[47]Setembro!$H$9</f>
        <v>20.480000000000004</v>
      </c>
      <c r="G28" s="3">
        <f>[48]Setembro!$H$10</f>
        <v>13.12</v>
      </c>
      <c r="H28" s="3">
        <f>[48]Setembro!$H$11</f>
        <v>15.040000000000001</v>
      </c>
      <c r="I28" s="3">
        <f>[48]Setembro!$H$12</f>
        <v>24.96</v>
      </c>
      <c r="J28" s="3">
        <f>[48]Setembro!$H$13</f>
        <v>19.52</v>
      </c>
      <c r="K28" s="3">
        <f>[48]Setembro!$H$14</f>
        <v>7.3599999999999994</v>
      </c>
      <c r="L28" s="3">
        <f>[48]Setembro!$H$15</f>
        <v>16.32</v>
      </c>
      <c r="M28" s="3">
        <f>[48]Setembro!$H$16</f>
        <v>13.440000000000001</v>
      </c>
      <c r="N28" s="3">
        <f>[48]Setembro!$H$17</f>
        <v>14.080000000000002</v>
      </c>
      <c r="O28" s="3">
        <f>[48]Setembro!$H$18</f>
        <v>11.840000000000002</v>
      </c>
      <c r="P28" s="3">
        <f>[48]Setembro!$H$19</f>
        <v>14.719999999999999</v>
      </c>
      <c r="Q28" s="3">
        <f>[48]Setembro!$H$20</f>
        <v>17.919999999999998</v>
      </c>
      <c r="R28" s="3">
        <f>[48]Setembro!$H$21</f>
        <v>20.480000000000004</v>
      </c>
      <c r="S28" s="3">
        <f>[48]Setembro!$H$22</f>
        <v>13.440000000000001</v>
      </c>
      <c r="T28" s="3">
        <f>[48]Setembro!$H$23</f>
        <v>13.440000000000001</v>
      </c>
      <c r="U28" s="3">
        <f>[48]Setembro!$H$24</f>
        <v>13.12</v>
      </c>
      <c r="V28" s="3">
        <f>[48]Setembro!$H$25</f>
        <v>14.719999999999999</v>
      </c>
      <c r="W28" s="3">
        <f>[48]Setembro!$H$26</f>
        <v>12.16</v>
      </c>
      <c r="X28" s="3">
        <f>[48]Setembro!$H$27</f>
        <v>33.6</v>
      </c>
      <c r="Y28" s="3">
        <f>[48]Setembro!$H$28</f>
        <v>16</v>
      </c>
      <c r="Z28" s="3">
        <f>[48]Setembro!$H$29</f>
        <v>14.080000000000002</v>
      </c>
      <c r="AA28" s="3">
        <f>[48]Setembro!$H$30</f>
        <v>14.4</v>
      </c>
      <c r="AB28" s="3">
        <f>[48]Setembro!$H$31</f>
        <v>13.12</v>
      </c>
      <c r="AC28" s="3">
        <f>[48]Setembro!$H$32</f>
        <v>17.919999999999998</v>
      </c>
      <c r="AD28" s="3">
        <f>[48]Setembro!$H$33</f>
        <v>15.040000000000001</v>
      </c>
      <c r="AE28" s="3">
        <f>[48]Setembro!$H$34</f>
        <v>14.080000000000002</v>
      </c>
      <c r="AF28" s="16">
        <f t="shared" si="2"/>
        <v>33.6</v>
      </c>
    </row>
    <row r="29" spans="1:32" ht="17.100000000000001" customHeight="1" x14ac:dyDescent="0.2">
      <c r="A29" s="9" t="s">
        <v>20</v>
      </c>
      <c r="B29" s="3">
        <f>[49]Setembro!$H$5</f>
        <v>11.520000000000001</v>
      </c>
      <c r="C29" s="3">
        <f>[49]Setembro!$H$6</f>
        <v>9.9200000000000017</v>
      </c>
      <c r="D29" s="3">
        <f>[49]Setembro!$H$7</f>
        <v>8.64</v>
      </c>
      <c r="E29" s="3">
        <f>[49]Setembro!$H$8</f>
        <v>13.76</v>
      </c>
      <c r="F29" s="3">
        <f>[49]Setembro!$H$9</f>
        <v>12.48</v>
      </c>
      <c r="G29" s="3">
        <f>[50]Setembro!$H$10</f>
        <v>12.16</v>
      </c>
      <c r="H29" s="3">
        <f>[50]Setembro!$H$11</f>
        <v>6.4</v>
      </c>
      <c r="I29" s="3">
        <f>[50]Setembro!$H$12</f>
        <v>16.32</v>
      </c>
      <c r="J29" s="3">
        <f>[50]Setembro!$H$13</f>
        <v>15.36</v>
      </c>
      <c r="K29" s="3">
        <f>[50]Setembro!$H$14</f>
        <v>9.6000000000000014</v>
      </c>
      <c r="L29" s="3">
        <f>[50]Setembro!$H$15</f>
        <v>12.48</v>
      </c>
      <c r="M29" s="3">
        <f>[50]Setembro!$H$16</f>
        <v>8.64</v>
      </c>
      <c r="N29" s="3">
        <f>[50]Setembro!$H$17</f>
        <v>10.88</v>
      </c>
      <c r="O29" s="3">
        <f>[50]Setembro!$H$18</f>
        <v>12.16</v>
      </c>
      <c r="P29" s="3">
        <f>[50]Setembro!$H$19</f>
        <v>13.440000000000001</v>
      </c>
      <c r="Q29" s="3">
        <f>[50]Setembro!$H$20</f>
        <v>18.240000000000002</v>
      </c>
      <c r="R29" s="3">
        <f>[50]Setembro!$H$21</f>
        <v>16.32</v>
      </c>
      <c r="S29" s="3">
        <f>[50]Setembro!$H$22</f>
        <v>9.9200000000000017</v>
      </c>
      <c r="T29" s="3">
        <f>[50]Setembro!$H$23</f>
        <v>13.76</v>
      </c>
      <c r="U29" s="3">
        <f>[50]Setembro!$H$24</f>
        <v>11.520000000000001</v>
      </c>
      <c r="V29" s="3">
        <f>[50]Setembro!$H$25</f>
        <v>12.8</v>
      </c>
      <c r="W29" s="3">
        <f>[50]Setembro!$H$26</f>
        <v>8.32</v>
      </c>
      <c r="X29" s="3">
        <f>[50]Setembro!$H$27</f>
        <v>21.76</v>
      </c>
      <c r="Y29" s="3">
        <f>[50]Setembro!$H$28</f>
        <v>11.840000000000002</v>
      </c>
      <c r="Z29" s="3">
        <f>[50]Setembro!$H$29</f>
        <v>13.440000000000001</v>
      </c>
      <c r="AA29" s="3">
        <f>[50]Setembro!$H$30</f>
        <v>11.200000000000001</v>
      </c>
      <c r="AB29" s="3">
        <f>[50]Setembro!$H$31</f>
        <v>9.2799999999999994</v>
      </c>
      <c r="AC29" s="3">
        <f>[50]Setembro!$H$32</f>
        <v>8.32</v>
      </c>
      <c r="AD29" s="3">
        <f>[50]Setembro!$H$33</f>
        <v>9.9200000000000017</v>
      </c>
      <c r="AE29" s="3">
        <f>[50]Setembro!$H$34</f>
        <v>10.88</v>
      </c>
      <c r="AF29" s="16">
        <f t="shared" si="2"/>
        <v>21.76</v>
      </c>
    </row>
    <row r="30" spans="1:32" s="5" customFormat="1" ht="17.100000000000001" customHeight="1" x14ac:dyDescent="0.2">
      <c r="A30" s="13" t="s">
        <v>34</v>
      </c>
      <c r="B30" s="21">
        <f>MAX(B5:B29)</f>
        <v>32.4</v>
      </c>
      <c r="C30" s="21">
        <f t="shared" ref="C30:AF30" si="3">MAX(C5:C29)</f>
        <v>40.32</v>
      </c>
      <c r="D30" s="21">
        <f t="shared" si="3"/>
        <v>37.080000000000005</v>
      </c>
      <c r="E30" s="21">
        <f t="shared" si="3"/>
        <v>30.240000000000002</v>
      </c>
      <c r="F30" s="21">
        <f t="shared" si="3"/>
        <v>29.52</v>
      </c>
      <c r="G30" s="21">
        <f t="shared" si="3"/>
        <v>25.2</v>
      </c>
      <c r="H30" s="21">
        <f t="shared" si="3"/>
        <v>18</v>
      </c>
      <c r="I30" s="21">
        <f t="shared" si="3"/>
        <v>37.800000000000004</v>
      </c>
      <c r="J30" s="21">
        <f t="shared" si="3"/>
        <v>34.200000000000003</v>
      </c>
      <c r="K30" s="21">
        <f t="shared" si="3"/>
        <v>18.36</v>
      </c>
      <c r="L30" s="21">
        <f t="shared" si="3"/>
        <v>49.247999999999998</v>
      </c>
      <c r="M30" s="21">
        <f t="shared" si="3"/>
        <v>27</v>
      </c>
      <c r="N30" s="21">
        <f t="shared" si="3"/>
        <v>28.8</v>
      </c>
      <c r="O30" s="21">
        <f t="shared" si="3"/>
        <v>25.92</v>
      </c>
      <c r="P30" s="21">
        <f t="shared" si="3"/>
        <v>31.680000000000003</v>
      </c>
      <c r="Q30" s="21">
        <f t="shared" si="3"/>
        <v>33.840000000000003</v>
      </c>
      <c r="R30" s="21">
        <f t="shared" si="3"/>
        <v>39.24</v>
      </c>
      <c r="S30" s="21">
        <f t="shared" si="3"/>
        <v>32.4</v>
      </c>
      <c r="T30" s="21">
        <f t="shared" si="3"/>
        <v>26.28</v>
      </c>
      <c r="U30" s="21">
        <f t="shared" si="3"/>
        <v>26.28</v>
      </c>
      <c r="V30" s="21">
        <f t="shared" si="3"/>
        <v>20.88</v>
      </c>
      <c r="W30" s="21">
        <f t="shared" si="3"/>
        <v>27.36</v>
      </c>
      <c r="X30" s="21">
        <f t="shared" si="3"/>
        <v>53.64</v>
      </c>
      <c r="Y30" s="21">
        <f t="shared" si="3"/>
        <v>29.880000000000003</v>
      </c>
      <c r="Z30" s="21">
        <f t="shared" si="3"/>
        <v>31.319999999999997</v>
      </c>
      <c r="AA30" s="21">
        <f t="shared" si="3"/>
        <v>28.8</v>
      </c>
      <c r="AB30" s="21">
        <f t="shared" si="3"/>
        <v>21.240000000000002</v>
      </c>
      <c r="AC30" s="21">
        <f t="shared" si="3"/>
        <v>27.36</v>
      </c>
      <c r="AD30" s="21">
        <f t="shared" si="3"/>
        <v>20.88</v>
      </c>
      <c r="AE30" s="53">
        <f t="shared" si="3"/>
        <v>26.28</v>
      </c>
      <c r="AF30" s="21">
        <f t="shared" si="3"/>
        <v>53.64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AI28" sqref="AI2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44</v>
      </c>
      <c r="AG3" s="19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9"/>
    </row>
    <row r="5" spans="1:33" s="5" customFormat="1" ht="20.100000000000001" customHeight="1" thickTop="1" x14ac:dyDescent="0.2">
      <c r="A5" s="8" t="s">
        <v>48</v>
      </c>
      <c r="B5" s="41" t="str">
        <f>[1]Setembro!$I$5</f>
        <v>**</v>
      </c>
      <c r="C5" s="41" t="str">
        <f>[1]Setembro!$I$6</f>
        <v>**</v>
      </c>
      <c r="D5" s="41" t="str">
        <f>[1]Setembro!$I$7</f>
        <v>**</v>
      </c>
      <c r="E5" s="41" t="str">
        <f>[1]Setembro!$I$8</f>
        <v>**</v>
      </c>
      <c r="F5" s="41" t="str">
        <f>[1]Setembro!$I$9</f>
        <v>**</v>
      </c>
      <c r="G5" s="41" t="str">
        <f>[2]Setembro!$I$10</f>
        <v>**</v>
      </c>
      <c r="H5" s="41" t="str">
        <f>[2]Setembro!$I$11</f>
        <v>**</v>
      </c>
      <c r="I5" s="41" t="str">
        <f>[2]Setembro!$I$12</f>
        <v>**</v>
      </c>
      <c r="J5" s="41" t="str">
        <f>[2]Setembro!$I$13</f>
        <v>**</v>
      </c>
      <c r="K5" s="41" t="str">
        <f>[2]Setembro!$I$14</f>
        <v>**</v>
      </c>
      <c r="L5" s="41" t="str">
        <f>[2]Setembro!$I$15</f>
        <v>**</v>
      </c>
      <c r="M5" s="41" t="str">
        <f>[2]Setembro!$I$16</f>
        <v>**</v>
      </c>
      <c r="N5" s="41" t="str">
        <f>[2]Setembro!$I$17</f>
        <v>**</v>
      </c>
      <c r="O5" s="41" t="str">
        <f>[2]Setembro!$I$18</f>
        <v>**</v>
      </c>
      <c r="P5" s="41" t="str">
        <f>[2]Setembro!$I$19</f>
        <v>**</v>
      </c>
      <c r="Q5" s="41" t="str">
        <f>[2]Setembro!$I$20</f>
        <v>**</v>
      </c>
      <c r="R5" s="41" t="str">
        <f>[2]Setembro!$I$21</f>
        <v>**</v>
      </c>
      <c r="S5" s="41" t="str">
        <f>[2]Setembro!$I$22</f>
        <v>**</v>
      </c>
      <c r="T5" s="41" t="str">
        <f>[2]Setembro!$I$23</f>
        <v>**</v>
      </c>
      <c r="U5" s="41" t="str">
        <f>[2]Setembro!$I$24</f>
        <v>**</v>
      </c>
      <c r="V5" s="41" t="str">
        <f>[2]Setembro!$I$25</f>
        <v>**</v>
      </c>
      <c r="W5" s="41" t="str">
        <f>[2]Setembro!$I$26</f>
        <v>**</v>
      </c>
      <c r="X5" s="41" t="str">
        <f>[2]Setembro!$I$27</f>
        <v>**</v>
      </c>
      <c r="Y5" s="41" t="str">
        <f>[2]Setembro!$I$28</f>
        <v>**</v>
      </c>
      <c r="Z5" s="41" t="str">
        <f>[2]Setembro!$I$29</f>
        <v>**</v>
      </c>
      <c r="AA5" s="41" t="str">
        <f>[2]Setembro!$I$30</f>
        <v>**</v>
      </c>
      <c r="AB5" s="41" t="str">
        <f>[2]Setembro!$I$31</f>
        <v>**</v>
      </c>
      <c r="AC5" s="41" t="str">
        <f>[2]Setembro!$I$32</f>
        <v>**</v>
      </c>
      <c r="AD5" s="41" t="str">
        <f>[2]Setembro!$I$33</f>
        <v>**</v>
      </c>
      <c r="AE5" s="41" t="str">
        <f>[2]Setembro!$I$34</f>
        <v>**</v>
      </c>
      <c r="AF5" s="48" t="str">
        <f>[2]Setembro!$I$35</f>
        <v>**</v>
      </c>
      <c r="AG5" s="19"/>
    </row>
    <row r="6" spans="1:33" s="1" customFormat="1" ht="17.100000000000001" customHeight="1" x14ac:dyDescent="0.2">
      <c r="A6" s="9" t="s">
        <v>0</v>
      </c>
      <c r="B6" s="3" t="str">
        <f>[3]Setembro!$I$5</f>
        <v>L</v>
      </c>
      <c r="C6" s="3" t="str">
        <f>[3]Setembro!$I$6</f>
        <v>L</v>
      </c>
      <c r="D6" s="3" t="str">
        <f>[3]Setembro!$I$7</f>
        <v>L</v>
      </c>
      <c r="E6" s="3" t="str">
        <f>[3]Setembro!$I$8</f>
        <v>L</v>
      </c>
      <c r="F6" s="3" t="str">
        <f>[3]Setembro!$I$9</f>
        <v>L</v>
      </c>
      <c r="G6" s="3" t="str">
        <f>[4]Setembro!$I$10</f>
        <v>SO</v>
      </c>
      <c r="H6" s="3" t="str">
        <f>[4]Setembro!$I$11</f>
        <v>SO</v>
      </c>
      <c r="I6" s="3" t="str">
        <f>[4]Setembro!$I$12</f>
        <v>SO</v>
      </c>
      <c r="J6" s="3" t="str">
        <f>[4]Setembro!$I$13</f>
        <v>SO</v>
      </c>
      <c r="K6" s="3" t="str">
        <f>[4]Setembro!$I$14</f>
        <v>L</v>
      </c>
      <c r="L6" s="3" t="str">
        <f>[4]Setembro!$I$15</f>
        <v>S</v>
      </c>
      <c r="M6" s="3" t="str">
        <f>[4]Setembro!$I$16</f>
        <v>SE</v>
      </c>
      <c r="N6" s="3" t="str">
        <f>[4]Setembro!$I$17</f>
        <v>SO</v>
      </c>
      <c r="O6" s="3" t="str">
        <f>[4]Setembro!$I$18</f>
        <v>L</v>
      </c>
      <c r="P6" s="3" t="str">
        <f>[4]Setembro!$I$19</f>
        <v>L</v>
      </c>
      <c r="Q6" s="3" t="str">
        <f>[4]Setembro!$I$20</f>
        <v>L</v>
      </c>
      <c r="R6" s="3" t="str">
        <f>[4]Setembro!$I$21</f>
        <v>NE</v>
      </c>
      <c r="S6" s="3" t="str">
        <f>[4]Setembro!$I$22</f>
        <v>L</v>
      </c>
      <c r="T6" s="20" t="str">
        <f>[4]Setembro!$I$23</f>
        <v>L</v>
      </c>
      <c r="U6" s="20" t="str">
        <f>[4]Setembro!$I$24</f>
        <v>SO</v>
      </c>
      <c r="V6" s="20" t="str">
        <f>[4]Setembro!$I$25</f>
        <v>S</v>
      </c>
      <c r="W6" s="20" t="str">
        <f>[4]Setembro!$I$26</f>
        <v>SO</v>
      </c>
      <c r="X6" s="20" t="str">
        <f>[4]Setembro!$I$27</f>
        <v>SE</v>
      </c>
      <c r="Y6" s="20" t="str">
        <f>[4]Setembro!$I$28</f>
        <v>S</v>
      </c>
      <c r="Z6" s="20" t="str">
        <f>[4]Setembro!$I$29</f>
        <v>L</v>
      </c>
      <c r="AA6" s="20" t="str">
        <f>[4]Setembro!$I$30</f>
        <v>NE</v>
      </c>
      <c r="AB6" s="20" t="str">
        <f>[4]Setembro!$I$31</f>
        <v>SO</v>
      </c>
      <c r="AC6" s="20" t="str">
        <f>[4]Setembro!$I$32</f>
        <v>NE</v>
      </c>
      <c r="AD6" s="20" t="str">
        <f>[4]Setembro!$I$33</f>
        <v>NE</v>
      </c>
      <c r="AE6" s="20" t="str">
        <f>[4]Setembro!$I$34</f>
        <v>L</v>
      </c>
      <c r="AF6" s="49" t="str">
        <f>[4]Setembro!$I$35</f>
        <v>L</v>
      </c>
      <c r="AG6" s="2"/>
    </row>
    <row r="7" spans="1:33" ht="17.100000000000001" customHeight="1" x14ac:dyDescent="0.2">
      <c r="A7" s="9" t="s">
        <v>1</v>
      </c>
      <c r="B7" s="15" t="str">
        <f>[5]Setembro!$I$5</f>
        <v>S</v>
      </c>
      <c r="C7" s="15" t="str">
        <f>[5]Setembro!$I$6</f>
        <v>SE</v>
      </c>
      <c r="D7" s="15" t="str">
        <f>[5]Setembro!$I$7</f>
        <v>L</v>
      </c>
      <c r="E7" s="15" t="str">
        <f>[5]Setembro!$I$8</f>
        <v>N</v>
      </c>
      <c r="F7" s="15" t="str">
        <f>[5]Setembro!$I$9</f>
        <v>O</v>
      </c>
      <c r="G7" s="14" t="str">
        <f>[6]Setembro!$I$10</f>
        <v>S</v>
      </c>
      <c r="H7" s="14" t="str">
        <f>[6]Setembro!$I$11</f>
        <v>S</v>
      </c>
      <c r="I7" s="14" t="str">
        <f>[6]Setembro!$I$12</f>
        <v>NO</v>
      </c>
      <c r="J7" s="14" t="str">
        <f>[6]Setembro!$I$13</f>
        <v>SO</v>
      </c>
      <c r="K7" s="14" t="str">
        <f>[6]Setembro!$I$14</f>
        <v>SE</v>
      </c>
      <c r="L7" s="14" t="str">
        <f>[6]Setembro!$I$15</f>
        <v>SE</v>
      </c>
      <c r="M7" s="14" t="str">
        <f>[6]Setembro!$I$16</f>
        <v>S</v>
      </c>
      <c r="N7" s="14" t="str">
        <f>[6]Setembro!$I$17</f>
        <v>SE</v>
      </c>
      <c r="O7" s="14" t="str">
        <f>[6]Setembro!$I$18</f>
        <v>SE</v>
      </c>
      <c r="P7" s="14" t="str">
        <f>[6]Setembro!$I$19</f>
        <v>SE</v>
      </c>
      <c r="Q7" s="14" t="str">
        <f>[6]Setembro!$I$20</f>
        <v>N</v>
      </c>
      <c r="R7" s="14" t="str">
        <f>[6]Setembro!$I$21</f>
        <v>NE</v>
      </c>
      <c r="S7" s="14" t="str">
        <f>[6]Setembro!$I$22</f>
        <v>SE</v>
      </c>
      <c r="T7" s="24" t="str">
        <f>[6]Setembro!$I$23</f>
        <v>S</v>
      </c>
      <c r="U7" s="24" t="str">
        <f>[6]Setembro!$I$24</f>
        <v>S</v>
      </c>
      <c r="V7" s="24" t="str">
        <f>[6]Setembro!$I$25</f>
        <v>S</v>
      </c>
      <c r="W7" s="24" t="str">
        <f>[6]Setembro!$I$26</f>
        <v>SE</v>
      </c>
      <c r="X7" s="24" t="str">
        <f>[6]Setembro!$I$27</f>
        <v>SE</v>
      </c>
      <c r="Y7" s="24" t="str">
        <f>[6]Setembro!$I$28</f>
        <v>S</v>
      </c>
      <c r="Z7" s="24" t="str">
        <f>[6]Setembro!$I$29</f>
        <v>SE</v>
      </c>
      <c r="AA7" s="24" t="str">
        <f>[6]Setembro!$I$30</f>
        <v>SE</v>
      </c>
      <c r="AB7" s="24" t="str">
        <f>[6]Setembro!$I$31</f>
        <v>S</v>
      </c>
      <c r="AC7" s="24" t="str">
        <f>[6]Setembro!$I$32</f>
        <v>SE</v>
      </c>
      <c r="AD7" s="24" t="str">
        <f>[6]Setembro!$I$33</f>
        <v>NO</v>
      </c>
      <c r="AE7" s="24" t="str">
        <f>[6]Setembro!$I$34</f>
        <v>NO</v>
      </c>
      <c r="AF7" s="49" t="str">
        <f>[6]Setembro!$I$35</f>
        <v>SE</v>
      </c>
      <c r="AG7" s="2"/>
    </row>
    <row r="8" spans="1:33" ht="17.100000000000001" customHeight="1" x14ac:dyDescent="0.2">
      <c r="A8" s="9" t="s">
        <v>51</v>
      </c>
      <c r="B8" s="15" t="str">
        <f>[7]Setembro!$I$5</f>
        <v>S</v>
      </c>
      <c r="C8" s="15" t="str">
        <f>[7]Setembro!$I$6</f>
        <v>NE</v>
      </c>
      <c r="D8" s="15" t="str">
        <f>[7]Setembro!$I$7</f>
        <v>NE</v>
      </c>
      <c r="E8" s="15" t="str">
        <f>[7]Setembro!$I$8</f>
        <v>N</v>
      </c>
      <c r="F8" s="15" t="str">
        <f>[7]Setembro!$I$9</f>
        <v>N</v>
      </c>
      <c r="G8" s="15" t="str">
        <f>[8]Setembro!$I$10</f>
        <v>SO</v>
      </c>
      <c r="H8" s="15" t="str">
        <f>[8]Setembro!$I$11</f>
        <v>N</v>
      </c>
      <c r="I8" s="15" t="str">
        <f>[8]Setembro!$I$12</f>
        <v>SO</v>
      </c>
      <c r="J8" s="15" t="str">
        <f>[8]Setembro!$I$13</f>
        <v>S</v>
      </c>
      <c r="K8" s="15" t="str">
        <f>[8]Setembro!$I$14</f>
        <v>NE</v>
      </c>
      <c r="L8" s="15" t="str">
        <f>[8]Setembro!$I$15</f>
        <v>S</v>
      </c>
      <c r="M8" s="15" t="str">
        <f>[8]Setembro!$I$16</f>
        <v>SO</v>
      </c>
      <c r="N8" s="15" t="str">
        <f>[8]Setembro!$I$17</f>
        <v>NE</v>
      </c>
      <c r="O8" s="15" t="str">
        <f>[8]Setembro!$I$18</f>
        <v>N</v>
      </c>
      <c r="P8" s="15" t="str">
        <f>[8]Setembro!$I$19</f>
        <v>NE</v>
      </c>
      <c r="Q8" s="15" t="str">
        <f>[8]Setembro!$I$20</f>
        <v>NE</v>
      </c>
      <c r="R8" s="15" t="str">
        <f>[8]Setembro!$I$21</f>
        <v>NE</v>
      </c>
      <c r="S8" s="15" t="str">
        <f>[8]Setembro!$I$22</f>
        <v>S</v>
      </c>
      <c r="T8" s="24" t="str">
        <f>[8]Setembro!$I$23</f>
        <v>SO</v>
      </c>
      <c r="U8" s="24" t="str">
        <f>[8]Setembro!$I$24</f>
        <v>S</v>
      </c>
      <c r="V8" s="24" t="str">
        <f>[8]Setembro!$I$25</f>
        <v>S</v>
      </c>
      <c r="W8" s="24" t="str">
        <f>[8]Setembro!$I$26</f>
        <v>NE</v>
      </c>
      <c r="X8" s="24" t="str">
        <f>[8]Setembro!$I$27</f>
        <v>NE</v>
      </c>
      <c r="Y8" s="24" t="str">
        <f>[8]Setembro!$I$28</f>
        <v>S</v>
      </c>
      <c r="Z8" s="24" t="str">
        <f>[8]Setembro!$I$29</f>
        <v>NE</v>
      </c>
      <c r="AA8" s="24" t="str">
        <f>[8]Setembro!$I$30</f>
        <v>NE</v>
      </c>
      <c r="AB8" s="24" t="str">
        <f>[8]Setembro!$I$31</f>
        <v>NE</v>
      </c>
      <c r="AC8" s="24" t="str">
        <f>[8]Setembro!$I$32</f>
        <v>NE</v>
      </c>
      <c r="AD8" s="24" t="str">
        <f>[8]Setembro!$I$33</f>
        <v>NE</v>
      </c>
      <c r="AE8" s="24" t="str">
        <f>[8]Setembro!$I$34</f>
        <v>NE</v>
      </c>
      <c r="AF8" s="49" t="str">
        <f>[8]Setembro!$I$35</f>
        <v>NE</v>
      </c>
      <c r="AG8" s="2"/>
    </row>
    <row r="9" spans="1:33" ht="17.100000000000001" customHeight="1" x14ac:dyDescent="0.2">
      <c r="A9" s="9" t="s">
        <v>2</v>
      </c>
      <c r="B9" s="2" t="str">
        <f>[9]Setembro!$I$5</f>
        <v>L</v>
      </c>
      <c r="C9" s="2" t="str">
        <f>[9]Setembro!$I$6</f>
        <v>L</v>
      </c>
      <c r="D9" s="2" t="str">
        <f>[9]Setembro!$I$7</f>
        <v>L</v>
      </c>
      <c r="E9" s="2" t="str">
        <f>[9]Setembro!$I$8</f>
        <v>L</v>
      </c>
      <c r="F9" s="2" t="str">
        <f>[9]Setembro!$I$9</f>
        <v>N</v>
      </c>
      <c r="G9" s="3" t="str">
        <f>[10]Setembro!$I$10</f>
        <v>N</v>
      </c>
      <c r="H9" s="3" t="str">
        <f>[10]Setembro!$I$11</f>
        <v>N</v>
      </c>
      <c r="I9" s="3" t="str">
        <f>[10]Setembro!$I$12</f>
        <v>N</v>
      </c>
      <c r="J9" s="3" t="str">
        <f>[10]Setembro!$I$13</f>
        <v>N</v>
      </c>
      <c r="K9" s="3" t="str">
        <f>[10]Setembro!$I$14</f>
        <v>N</v>
      </c>
      <c r="L9" s="3" t="str">
        <f>[10]Setembro!$I$15</f>
        <v>N</v>
      </c>
      <c r="M9" s="3" t="str">
        <f>[10]Setembro!$I$16</f>
        <v>SE</v>
      </c>
      <c r="N9" s="3" t="str">
        <f>[10]Setembro!$I$17</f>
        <v>L</v>
      </c>
      <c r="O9" s="3" t="str">
        <f>[10]Setembro!$I$18</f>
        <v>SE</v>
      </c>
      <c r="P9" s="3" t="str">
        <f>[10]Setembro!$I$19</f>
        <v>L</v>
      </c>
      <c r="Q9" s="3" t="str">
        <f>[10]Setembro!$I$20</f>
        <v>L</v>
      </c>
      <c r="R9" s="3" t="str">
        <f>[10]Setembro!$I$21</f>
        <v>L</v>
      </c>
      <c r="S9" s="3" t="str">
        <f>[10]Setembro!$I$22</f>
        <v>L</v>
      </c>
      <c r="T9" s="20" t="str">
        <f>[10]Setembro!$I$23</f>
        <v>L</v>
      </c>
      <c r="U9" s="20" t="str">
        <f>[10]Setembro!$I$24</f>
        <v>N</v>
      </c>
      <c r="V9" s="3" t="str">
        <f>[10]Setembro!$I$25</f>
        <v>N</v>
      </c>
      <c r="W9" s="20" t="str">
        <f>[10]Setembro!$I$26</f>
        <v>L</v>
      </c>
      <c r="X9" s="20" t="str">
        <f>[10]Setembro!$I$27</f>
        <v>NE</v>
      </c>
      <c r="Y9" s="20" t="str">
        <f>[10]Setembro!$I$28</f>
        <v>L</v>
      </c>
      <c r="Z9" s="20" t="str">
        <f>[10]Setembro!$I$29</f>
        <v>SE</v>
      </c>
      <c r="AA9" s="20" t="str">
        <f>[10]Setembro!$I$30</f>
        <v>SE</v>
      </c>
      <c r="AB9" s="20" t="str">
        <f>[10]Setembro!$I$31</f>
        <v>SE</v>
      </c>
      <c r="AC9" s="20" t="str">
        <f>[10]Setembro!$I$32</f>
        <v>SE</v>
      </c>
      <c r="AD9" s="20" t="str">
        <f>[10]Setembro!$I$33</f>
        <v>N</v>
      </c>
      <c r="AE9" s="20" t="str">
        <f>[10]Setembro!$I$34</f>
        <v>N</v>
      </c>
      <c r="AF9" s="49" t="str">
        <f>[10]Setembro!$I$35</f>
        <v>L</v>
      </c>
      <c r="AG9" s="2"/>
    </row>
    <row r="10" spans="1:33" ht="17.100000000000001" customHeight="1" x14ac:dyDescent="0.2">
      <c r="A10" s="9" t="s">
        <v>3</v>
      </c>
      <c r="B10" s="2" t="str">
        <f>[11]Setembro!$I$5</f>
        <v>SE</v>
      </c>
      <c r="C10" s="2" t="str">
        <f>[11]Setembro!$I$6</f>
        <v>L</v>
      </c>
      <c r="D10" s="2" t="str">
        <f>[11]Setembro!$I$7</f>
        <v>L</v>
      </c>
      <c r="E10" s="2" t="str">
        <f>[11]Setembro!$I$8</f>
        <v>L</v>
      </c>
      <c r="F10" s="2" t="str">
        <f>[11]Setembro!$I$9</f>
        <v>SE</v>
      </c>
      <c r="G10" s="2" t="str">
        <f>[12]Setembro!$I$10</f>
        <v>SO</v>
      </c>
      <c r="H10" s="2" t="str">
        <f>[12]Setembro!$I$11</f>
        <v>O</v>
      </c>
      <c r="I10" s="2" t="str">
        <f>[12]Setembro!$I$12</f>
        <v>O</v>
      </c>
      <c r="J10" s="2" t="str">
        <f>[12]Setembro!$I$13</f>
        <v>SO</v>
      </c>
      <c r="K10" s="2" t="str">
        <f>[12]Setembro!$I$14</f>
        <v>L</v>
      </c>
      <c r="L10" s="2" t="str">
        <f>[12]Setembro!$I$15</f>
        <v>SE</v>
      </c>
      <c r="M10" s="2" t="str">
        <f>[12]Setembro!$I$16</f>
        <v>SE</v>
      </c>
      <c r="N10" s="2" t="str">
        <f>[12]Setembro!$I$17</f>
        <v>SE</v>
      </c>
      <c r="O10" s="2" t="str">
        <f>[12]Setembro!$I$18</f>
        <v>SE</v>
      </c>
      <c r="P10" s="2" t="str">
        <f>[12]Setembro!$I$19</f>
        <v>L</v>
      </c>
      <c r="Q10" s="2" t="str">
        <f>[12]Setembro!$I$20</f>
        <v>L</v>
      </c>
      <c r="R10" s="2" t="str">
        <f>[12]Setembro!$I$21</f>
        <v>L</v>
      </c>
      <c r="S10" s="2" t="str">
        <f>[12]Setembro!$I$22</f>
        <v>L</v>
      </c>
      <c r="T10" s="20" t="str">
        <f>[12]Setembro!$I$23</f>
        <v>L</v>
      </c>
      <c r="U10" s="20" t="str">
        <f>[12]Setembro!$I$24</f>
        <v>S</v>
      </c>
      <c r="V10" s="20" t="str">
        <f>[12]Setembro!$I$25</f>
        <v>O</v>
      </c>
      <c r="W10" s="20" t="str">
        <f>[12]Setembro!$I$26</f>
        <v>L</v>
      </c>
      <c r="X10" s="20" t="str">
        <f>[12]Setembro!$I$27</f>
        <v>SO</v>
      </c>
      <c r="Y10" s="20" t="str">
        <f>[12]Setembro!$I$28</f>
        <v>SE</v>
      </c>
      <c r="Z10" s="20" t="str">
        <f>[12]Setembro!$I$29</f>
        <v>SE</v>
      </c>
      <c r="AA10" s="20" t="str">
        <f>[12]Setembro!$I$30</f>
        <v>L</v>
      </c>
      <c r="AB10" s="20" t="str">
        <f>[12]Setembro!$I$31</f>
        <v>SE</v>
      </c>
      <c r="AC10" s="20" t="str">
        <f>[12]Setembro!$I$32</f>
        <v>L</v>
      </c>
      <c r="AD10" s="20" t="str">
        <f>[12]Setembro!$I$33</f>
        <v>NO</v>
      </c>
      <c r="AE10" s="20" t="str">
        <f>[12]Setembro!$I$34</f>
        <v>O</v>
      </c>
      <c r="AF10" s="49" t="str">
        <f>[12]Setembro!$I$35</f>
        <v>L</v>
      </c>
      <c r="AG10" s="2"/>
    </row>
    <row r="11" spans="1:33" ht="17.100000000000001" customHeight="1" x14ac:dyDescent="0.2">
      <c r="A11" s="9" t="s">
        <v>4</v>
      </c>
      <c r="B11" s="2" t="str">
        <f>[13]Setembro!$I$5</f>
        <v>SE</v>
      </c>
      <c r="C11" s="2" t="str">
        <f>[13]Setembro!$I$6</f>
        <v>SE</v>
      </c>
      <c r="D11" s="2" t="str">
        <f>[13]Setembro!$I$7</f>
        <v>L</v>
      </c>
      <c r="E11" s="2" t="str">
        <f>[13]Setembro!$I$8</f>
        <v>L</v>
      </c>
      <c r="F11" s="2" t="str">
        <f>[13]Setembro!$I$9</f>
        <v>L</v>
      </c>
      <c r="G11" s="2" t="str">
        <f>[14]Setembro!$I$10</f>
        <v>NE</v>
      </c>
      <c r="H11" s="2" t="str">
        <f>[14]Setembro!$I$11</f>
        <v>N</v>
      </c>
      <c r="I11" s="2" t="str">
        <f>[14]Setembro!$I$12</f>
        <v>N</v>
      </c>
      <c r="J11" s="2" t="str">
        <f>[14]Setembro!$I$13</f>
        <v>S</v>
      </c>
      <c r="K11" s="2" t="str">
        <f>[14]Setembro!$I$14</f>
        <v>L</v>
      </c>
      <c r="L11" s="2" t="str">
        <f>[14]Setembro!$I$15</f>
        <v>SE</v>
      </c>
      <c r="M11" s="2" t="str">
        <f>[14]Setembro!$I$16</f>
        <v>SE</v>
      </c>
      <c r="N11" s="2" t="str">
        <f>[14]Setembro!$I$17</f>
        <v>SE</v>
      </c>
      <c r="O11" s="2" t="str">
        <f>[14]Setembro!$I$18</f>
        <v>SE</v>
      </c>
      <c r="P11" s="2" t="str">
        <f>[14]Setembro!$I$19</f>
        <v>L</v>
      </c>
      <c r="Q11" s="2" t="str">
        <f>[14]Setembro!$I$20</f>
        <v>L</v>
      </c>
      <c r="R11" s="2" t="str">
        <f>[14]Setembro!$I$21</f>
        <v>L</v>
      </c>
      <c r="S11" s="2" t="str">
        <f>[14]Setembro!$I$22</f>
        <v>L</v>
      </c>
      <c r="T11" s="20" t="str">
        <f>[14]Setembro!$I$23</f>
        <v>L</v>
      </c>
      <c r="U11" s="20" t="str">
        <f>[14]Setembro!$I$24</f>
        <v>L</v>
      </c>
      <c r="V11" s="20" t="str">
        <f>[14]Setembro!$I$25</f>
        <v>S</v>
      </c>
      <c r="W11" s="20" t="str">
        <f>[14]Setembro!$I$26</f>
        <v>L</v>
      </c>
      <c r="X11" s="20" t="str">
        <f>[14]Setembro!$I$27</f>
        <v>N</v>
      </c>
      <c r="Y11" s="20" t="str">
        <f>[14]Setembro!$I$28</f>
        <v>S</v>
      </c>
      <c r="Z11" s="20" t="str">
        <f>[14]Setembro!$I$29</f>
        <v>SE</v>
      </c>
      <c r="AA11" s="20" t="str">
        <f>[14]Setembro!$I$30</f>
        <v>L</v>
      </c>
      <c r="AB11" s="20" t="str">
        <f>[14]Setembro!$I$31</f>
        <v>NE</v>
      </c>
      <c r="AC11" s="20" t="str">
        <f>[14]Setembro!$I$32</f>
        <v>SE</v>
      </c>
      <c r="AD11" s="20" t="str">
        <f>[14]Setembro!$I$33</f>
        <v>L</v>
      </c>
      <c r="AE11" s="20" t="str">
        <f>[14]Setembro!$I$34</f>
        <v>L</v>
      </c>
      <c r="AF11" s="49" t="str">
        <f>[14]Setembro!$I$35</f>
        <v>L</v>
      </c>
      <c r="AG11" s="2"/>
    </row>
    <row r="12" spans="1:33" ht="17.100000000000001" customHeight="1" x14ac:dyDescent="0.2">
      <c r="A12" s="9" t="s">
        <v>5</v>
      </c>
      <c r="B12" s="20" t="str">
        <f>[15]Setembro!$I$5</f>
        <v>SE</v>
      </c>
      <c r="C12" s="20" t="str">
        <f>[15]Setembro!$I$6</f>
        <v>L</v>
      </c>
      <c r="D12" s="20" t="str">
        <f>[15]Setembro!$I$7</f>
        <v>L</v>
      </c>
      <c r="E12" s="20" t="str">
        <f>[15]Setembro!$I$8</f>
        <v>L</v>
      </c>
      <c r="F12" s="20" t="str">
        <f>[15]Setembro!$I$9</f>
        <v>L</v>
      </c>
      <c r="G12" s="20" t="str">
        <f>[16]Setembro!$I$10</f>
        <v>SO</v>
      </c>
      <c r="H12" s="20" t="str">
        <f>[16]Setembro!$I$11</f>
        <v>L</v>
      </c>
      <c r="I12" s="20" t="str">
        <f>[16]Setembro!$I$12</f>
        <v>L</v>
      </c>
      <c r="J12" s="20" t="str">
        <f>[16]Setembro!$I$13</f>
        <v>SO</v>
      </c>
      <c r="K12" s="20" t="str">
        <f>[16]Setembro!$I$14</f>
        <v>L</v>
      </c>
      <c r="L12" s="20" t="str">
        <f>[16]Setembro!$I$15</f>
        <v>L</v>
      </c>
      <c r="M12" s="20" t="str">
        <f>[16]Setembro!$I$16</f>
        <v>SE</v>
      </c>
      <c r="N12" s="20" t="str">
        <f>[16]Setembro!$I$17</f>
        <v>L</v>
      </c>
      <c r="O12" s="20" t="str">
        <f>[16]Setembro!$I$18</f>
        <v>SE</v>
      </c>
      <c r="P12" s="20" t="str">
        <f>[16]Setembro!$I$19</f>
        <v>L</v>
      </c>
      <c r="Q12" s="20" t="str">
        <f>[16]Setembro!$I$20</f>
        <v>L</v>
      </c>
      <c r="R12" s="20" t="str">
        <f>[16]Setembro!$I$21</f>
        <v>L</v>
      </c>
      <c r="S12" s="20" t="str">
        <f>[16]Setembro!$I$22</f>
        <v>SO</v>
      </c>
      <c r="T12" s="20" t="str">
        <f>[16]Setembro!$I$23</f>
        <v>SO</v>
      </c>
      <c r="U12" s="20" t="str">
        <f>[16]Setembro!$I$24</f>
        <v>SO</v>
      </c>
      <c r="V12" s="20" t="str">
        <f>[16]Setembro!$I$25</f>
        <v>S</v>
      </c>
      <c r="W12" s="20" t="str">
        <f>[16]Setembro!$I$26</f>
        <v>NE</v>
      </c>
      <c r="X12" s="20" t="str">
        <f>[16]Setembro!$I$27</f>
        <v>S</v>
      </c>
      <c r="Y12" s="20" t="str">
        <f>[16]Setembro!$I$28</f>
        <v>S</v>
      </c>
      <c r="Z12" s="20" t="str">
        <f>[16]Setembro!$I$29</f>
        <v>L</v>
      </c>
      <c r="AA12" s="20" t="str">
        <f>[16]Setembro!$I$30</f>
        <v>L</v>
      </c>
      <c r="AB12" s="20" t="str">
        <f>[16]Setembro!$I$31</f>
        <v>SE</v>
      </c>
      <c r="AC12" s="20" t="str">
        <f>[16]Setembro!$I$32</f>
        <v>L</v>
      </c>
      <c r="AD12" s="20" t="str">
        <f>[16]Setembro!$I$33</f>
        <v>L</v>
      </c>
      <c r="AE12" s="20" t="str">
        <f>[16]Setembro!$I$34</f>
        <v>L</v>
      </c>
      <c r="AF12" s="49" t="str">
        <f>[16]Setembro!$I$35</f>
        <v>L</v>
      </c>
      <c r="AG12" s="2"/>
    </row>
    <row r="13" spans="1:33" ht="17.100000000000001" customHeight="1" x14ac:dyDescent="0.2">
      <c r="A13" s="9" t="s">
        <v>6</v>
      </c>
      <c r="B13" s="20" t="str">
        <f>[17]Setembro!$I$5</f>
        <v>SE</v>
      </c>
      <c r="C13" s="20" t="str">
        <f>[17]Setembro!$I$6</f>
        <v>SE</v>
      </c>
      <c r="D13" s="20" t="str">
        <f>[17]Setembro!$I$7</f>
        <v>SE</v>
      </c>
      <c r="E13" s="20" t="str">
        <f>[17]Setembro!$I$8</f>
        <v>SE</v>
      </c>
      <c r="F13" s="20" t="str">
        <f>[17]Setembro!$I$9</f>
        <v>NO</v>
      </c>
      <c r="G13" s="20" t="str">
        <f>[18]Setembro!$I$10</f>
        <v>O</v>
      </c>
      <c r="H13" s="20" t="str">
        <f>[18]Setembro!$I$11</f>
        <v>O</v>
      </c>
      <c r="I13" s="20" t="str">
        <f>[18]Setembro!$I$12</f>
        <v>NO</v>
      </c>
      <c r="J13" s="20" t="str">
        <f>[18]Setembro!$I$13</f>
        <v>S</v>
      </c>
      <c r="K13" s="20" t="str">
        <f>[18]Setembro!$I$14</f>
        <v>O</v>
      </c>
      <c r="L13" s="20" t="str">
        <f>[18]Setembro!$I$15</f>
        <v>SE</v>
      </c>
      <c r="M13" s="20" t="str">
        <f>[18]Setembro!$I$16</f>
        <v>SE</v>
      </c>
      <c r="N13" s="20" t="str">
        <f>[18]Setembro!$I$17</f>
        <v>SE</v>
      </c>
      <c r="O13" s="20" t="str">
        <f>[18]Setembro!$I$18</f>
        <v>SE</v>
      </c>
      <c r="P13" s="20" t="str">
        <f>[18]Setembro!$I$19</f>
        <v>SE</v>
      </c>
      <c r="Q13" s="20" t="str">
        <f>[18]Setembro!$I$20</f>
        <v>NE</v>
      </c>
      <c r="R13" s="20" t="str">
        <f>[18]Setembro!$I$21</f>
        <v>L</v>
      </c>
      <c r="S13" s="20" t="str">
        <f>[18]Setembro!$I$22</f>
        <v>O</v>
      </c>
      <c r="T13" s="20" t="str">
        <f>[18]Setembro!$I$23</f>
        <v>S</v>
      </c>
      <c r="U13" s="20" t="str">
        <f>[18]Setembro!$I$24</f>
        <v>SO</v>
      </c>
      <c r="V13" s="20" t="str">
        <f>[18]Setembro!$I$25</f>
        <v>SO</v>
      </c>
      <c r="W13" s="20" t="str">
        <f>[18]Setembro!$I$26</f>
        <v>SE</v>
      </c>
      <c r="X13" s="20" t="str">
        <f>[18]Setembro!$I$27</f>
        <v>S</v>
      </c>
      <c r="Y13" s="20" t="str">
        <f>[18]Setembro!$I$28</f>
        <v>SE</v>
      </c>
      <c r="Z13" s="20" t="str">
        <f>[18]Setembro!$I$29</f>
        <v>SE</v>
      </c>
      <c r="AA13" s="20" t="str">
        <f>[18]Setembro!$I$30</f>
        <v>SE</v>
      </c>
      <c r="AB13" s="20" t="str">
        <f>[18]Setembro!$I$31</f>
        <v>SE</v>
      </c>
      <c r="AC13" s="20" t="str">
        <f>[18]Setembro!$I$32</f>
        <v>SE</v>
      </c>
      <c r="AD13" s="20" t="str">
        <f>[18]Setembro!$I$33</f>
        <v>NO</v>
      </c>
      <c r="AE13" s="20" t="str">
        <f>[18]Setembro!$I$34</f>
        <v>NO</v>
      </c>
      <c r="AF13" s="49" t="str">
        <f>[18]Setembro!$I$35</f>
        <v>SE</v>
      </c>
      <c r="AG13" s="2"/>
    </row>
    <row r="14" spans="1:33" ht="17.100000000000001" customHeight="1" x14ac:dyDescent="0.2">
      <c r="A14" s="9" t="s">
        <v>7</v>
      </c>
      <c r="B14" s="2" t="str">
        <f>[19]Setembro!$I$5</f>
        <v>S</v>
      </c>
      <c r="C14" s="2" t="str">
        <f>[19]Setembro!$I$6</f>
        <v>L</v>
      </c>
      <c r="D14" s="2" t="str">
        <f>[19]Setembro!$I$7</f>
        <v>NE</v>
      </c>
      <c r="E14" s="2" t="str">
        <f>[19]Setembro!$I$8</f>
        <v>NE</v>
      </c>
      <c r="F14" s="2" t="str">
        <f>[19]Setembro!$I$9</f>
        <v>N</v>
      </c>
      <c r="G14" s="2" t="str">
        <f>[20]Setembro!$I$10</f>
        <v>S</v>
      </c>
      <c r="H14" s="2" t="str">
        <f>[20]Setembro!$I$11</f>
        <v>S</v>
      </c>
      <c r="I14" s="2" t="str">
        <f>[20]Setembro!$I$12</f>
        <v>SO</v>
      </c>
      <c r="J14" s="2" t="str">
        <f>[20]Setembro!$I$13</f>
        <v>SO</v>
      </c>
      <c r="K14" s="2" t="str">
        <f>[20]Setembro!$I$14</f>
        <v>NE</v>
      </c>
      <c r="L14" s="2" t="str">
        <f>[20]Setembro!$I$15</f>
        <v>S</v>
      </c>
      <c r="M14" s="2" t="str">
        <f>[20]Setembro!$I$16</f>
        <v>S</v>
      </c>
      <c r="N14" s="2" t="str">
        <f>[20]Setembro!$I$17</f>
        <v>SE</v>
      </c>
      <c r="O14" s="2" t="str">
        <f>[20]Setembro!$I$18</f>
        <v>L</v>
      </c>
      <c r="P14" s="2" t="str">
        <f>[20]Setembro!$I$19</f>
        <v>L</v>
      </c>
      <c r="Q14" s="2" t="str">
        <f>[20]Setembro!$I$20</f>
        <v>NE</v>
      </c>
      <c r="R14" s="2" t="str">
        <f>[20]Setembro!$I$21</f>
        <v>NE</v>
      </c>
      <c r="S14" s="2" t="str">
        <f>[20]Setembro!$I$22</f>
        <v>SE</v>
      </c>
      <c r="T14" s="20" t="str">
        <f>[20]Setembro!$I$23</f>
        <v>NE</v>
      </c>
      <c r="U14" s="20" t="str">
        <f>[20]Setembro!$I$24</f>
        <v>S</v>
      </c>
      <c r="V14" s="20" t="str">
        <f>[20]Setembro!$I$25</f>
        <v>S</v>
      </c>
      <c r="W14" s="20" t="str">
        <f>[20]Setembro!$I$26</f>
        <v>SE</v>
      </c>
      <c r="X14" s="20" t="str">
        <f>[20]Setembro!$I$27</f>
        <v>NE</v>
      </c>
      <c r="Y14" s="20" t="str">
        <f>[20]Setembro!$I$28</f>
        <v>S</v>
      </c>
      <c r="Z14" s="20" t="str">
        <f>[20]Setembro!$I$29</f>
        <v>L</v>
      </c>
      <c r="AA14" s="20" t="str">
        <f>[20]Setembro!$I$30</f>
        <v>L</v>
      </c>
      <c r="AB14" s="20" t="str">
        <f>[20]Setembro!$I$31</f>
        <v>SE</v>
      </c>
      <c r="AC14" s="20" t="str">
        <f>[20]Setembro!$I$32</f>
        <v>SE</v>
      </c>
      <c r="AD14" s="20" t="str">
        <f>[20]Setembro!$I$33</f>
        <v>NE</v>
      </c>
      <c r="AE14" s="20" t="str">
        <f>[20]Setembro!$I$34</f>
        <v>N</v>
      </c>
      <c r="AF14" s="49" t="str">
        <f>[20]Setembro!$I$35</f>
        <v>S</v>
      </c>
      <c r="AG14" s="2"/>
    </row>
    <row r="15" spans="1:33" ht="17.100000000000001" customHeight="1" x14ac:dyDescent="0.2">
      <c r="A15" s="9" t="s">
        <v>8</v>
      </c>
      <c r="B15" s="2" t="str">
        <f>[21]Setembro!$I$5</f>
        <v>S</v>
      </c>
      <c r="C15" s="2" t="str">
        <f>[21]Setembro!$I$6</f>
        <v>NE</v>
      </c>
      <c r="D15" s="2" t="str">
        <f>[21]Setembro!$I$7</f>
        <v>NE</v>
      </c>
      <c r="E15" s="2" t="str">
        <f>[21]Setembro!$I$8</f>
        <v>NE</v>
      </c>
      <c r="F15" s="2" t="str">
        <f>[21]Setembro!$I$9</f>
        <v>NE</v>
      </c>
      <c r="G15" s="2" t="str">
        <f>[22]Setembro!$I$10</f>
        <v>SO</v>
      </c>
      <c r="H15" s="2" t="str">
        <f>[22]Setembro!$I$11</f>
        <v>S</v>
      </c>
      <c r="I15" s="2" t="str">
        <f>[22]Setembro!$I$12</f>
        <v>S</v>
      </c>
      <c r="J15" s="2" t="str">
        <f>[22]Setembro!$I$13</f>
        <v>SO</v>
      </c>
      <c r="K15" s="2" t="str">
        <f>[22]Setembro!$I$14</f>
        <v>L</v>
      </c>
      <c r="L15" s="2" t="str">
        <f>[22]Setembro!$I$15</f>
        <v>S</v>
      </c>
      <c r="M15" s="2" t="str">
        <f>[22]Setembro!$I$16</f>
        <v>S</v>
      </c>
      <c r="N15" s="2" t="str">
        <f>[22]Setembro!$I$17</f>
        <v>SE</v>
      </c>
      <c r="O15" s="2" t="str">
        <f>[22]Setembro!$I$18</f>
        <v>SE</v>
      </c>
      <c r="P15" s="2" t="str">
        <f>[22]Setembro!$I$19</f>
        <v>L</v>
      </c>
      <c r="Q15" s="20" t="str">
        <f>[22]Setembro!$I$20</f>
        <v>NE</v>
      </c>
      <c r="R15" s="20" t="str">
        <f>[22]Setembro!$I$21</f>
        <v>NE</v>
      </c>
      <c r="S15" s="20" t="str">
        <f>[22]Setembro!$I$22</f>
        <v>L</v>
      </c>
      <c r="T15" s="20" t="str">
        <f>[22]Setembro!$I$23</f>
        <v>NE</v>
      </c>
      <c r="U15" s="20" t="str">
        <f>[22]Setembro!$I$24</f>
        <v>S</v>
      </c>
      <c r="V15" s="20" t="str">
        <f>[22]Setembro!$I$25</f>
        <v>S</v>
      </c>
      <c r="W15" s="20" t="str">
        <f>[22]Setembro!$I$26</f>
        <v>S</v>
      </c>
      <c r="X15" s="20" t="str">
        <f>[22]Setembro!$I$27</f>
        <v>NE</v>
      </c>
      <c r="Y15" s="20" t="str">
        <f>[22]Setembro!$I$28</f>
        <v>S</v>
      </c>
      <c r="Z15" s="20" t="str">
        <f>[22]Setembro!$I$29</f>
        <v>L</v>
      </c>
      <c r="AA15" s="20" t="str">
        <f>[22]Setembro!$I$30</f>
        <v>L</v>
      </c>
      <c r="AB15" s="20" t="str">
        <f>[22]Setembro!$I$31</f>
        <v>S</v>
      </c>
      <c r="AC15" s="20" t="str">
        <f>[22]Setembro!$I$32</f>
        <v>NE</v>
      </c>
      <c r="AD15" s="20" t="str">
        <f>[22]Setembro!$I$33</f>
        <v>NE</v>
      </c>
      <c r="AE15" s="20" t="str">
        <f>[22]Setembro!$I$34</f>
        <v>N</v>
      </c>
      <c r="AF15" s="49" t="str">
        <f>[22]Setembro!$I$35</f>
        <v>S</v>
      </c>
      <c r="AG15" s="2"/>
    </row>
    <row r="16" spans="1:33" ht="17.100000000000001" customHeight="1" x14ac:dyDescent="0.2">
      <c r="A16" s="9" t="s">
        <v>9</v>
      </c>
      <c r="B16" s="2" t="str">
        <f>[23]Setembro!$I$5</f>
        <v>S</v>
      </c>
      <c r="C16" s="2" t="str">
        <f>[23]Setembro!$I$6</f>
        <v>L</v>
      </c>
      <c r="D16" s="2" t="str">
        <f>[23]Setembro!$I$7</f>
        <v>L</v>
      </c>
      <c r="E16" s="2" t="str">
        <f>[23]Setembro!$I$8</f>
        <v>L</v>
      </c>
      <c r="F16" s="2" t="str">
        <f>[23]Setembro!$I$9</f>
        <v>NE</v>
      </c>
      <c r="G16" s="2" t="str">
        <f>[24]Setembro!$I$10</f>
        <v>S</v>
      </c>
      <c r="H16" s="2" t="str">
        <f>[24]Setembro!$I$11</f>
        <v>S</v>
      </c>
      <c r="I16" s="2" t="str">
        <f>[24]Setembro!$I$12</f>
        <v>L</v>
      </c>
      <c r="J16" s="2" t="str">
        <f>[24]Setembro!$I$13</f>
        <v>SO</v>
      </c>
      <c r="K16" s="2" t="str">
        <f>[24]Setembro!$I$14</f>
        <v>L</v>
      </c>
      <c r="L16" s="2" t="str">
        <f>[24]Setembro!$I$15</f>
        <v>S</v>
      </c>
      <c r="M16" s="2" t="str">
        <f>[24]Setembro!$I$16</f>
        <v>S</v>
      </c>
      <c r="N16" s="2" t="str">
        <f>[24]Setembro!$I$17</f>
        <v>SE</v>
      </c>
      <c r="O16" s="2" t="str">
        <f>[24]Setembro!$I$18</f>
        <v>L</v>
      </c>
      <c r="P16" s="2" t="str">
        <f>[24]Setembro!$I$19</f>
        <v>L</v>
      </c>
      <c r="Q16" s="2" t="str">
        <f>[24]Setembro!$I$20</f>
        <v>L</v>
      </c>
      <c r="R16" s="2" t="str">
        <f>[24]Setembro!$I$21</f>
        <v>NE</v>
      </c>
      <c r="S16" s="2" t="str">
        <f>[24]Setembro!$I$22</f>
        <v>L</v>
      </c>
      <c r="T16" s="20" t="str">
        <f>[24]Setembro!$I$23</f>
        <v>L</v>
      </c>
      <c r="U16" s="20" t="str">
        <f>[24]Setembro!$I$24</f>
        <v>S</v>
      </c>
      <c r="V16" s="20" t="str">
        <f>[24]Setembro!$I$25</f>
        <v>S</v>
      </c>
      <c r="W16" s="20" t="str">
        <f>[24]Setembro!$I$26</f>
        <v>S</v>
      </c>
      <c r="X16" s="20" t="str">
        <f>[24]Setembro!$I$27</f>
        <v>L</v>
      </c>
      <c r="Y16" s="20" t="str">
        <f>[24]Setembro!$I$28</f>
        <v>S</v>
      </c>
      <c r="Z16" s="20" t="str">
        <f>[24]Setembro!$I$29</f>
        <v>L</v>
      </c>
      <c r="AA16" s="20" t="str">
        <f>[24]Setembro!$I$30</f>
        <v>L</v>
      </c>
      <c r="AB16" s="20" t="str">
        <f>[24]Setembro!$I$31</f>
        <v>S</v>
      </c>
      <c r="AC16" s="20" t="str">
        <f>[24]Setembro!$I$32</f>
        <v>S</v>
      </c>
      <c r="AD16" s="20" t="str">
        <f>[24]Setembro!$I$33</f>
        <v>L</v>
      </c>
      <c r="AE16" s="20" t="str">
        <f>[24]Setembro!$I$34</f>
        <v>N</v>
      </c>
      <c r="AF16" s="49" t="str">
        <f>[24]Setembro!$I$35</f>
        <v>L</v>
      </c>
      <c r="AG16" s="2"/>
    </row>
    <row r="17" spans="1:33" ht="17.100000000000001" customHeight="1" x14ac:dyDescent="0.2">
      <c r="A17" s="9" t="s">
        <v>52</v>
      </c>
      <c r="B17" s="2" t="str">
        <f>[25]Setembro!$I$5</f>
        <v>S</v>
      </c>
      <c r="C17" s="2" t="str">
        <f>[25]Setembro!$I$6</f>
        <v>L</v>
      </c>
      <c r="D17" s="2" t="str">
        <f>[25]Setembro!$I$7</f>
        <v>SE</v>
      </c>
      <c r="E17" s="2" t="str">
        <f>[25]Setembro!$I$8</f>
        <v>N</v>
      </c>
      <c r="F17" s="2" t="str">
        <f>[25]Setembro!$I$9</f>
        <v>SE</v>
      </c>
      <c r="G17" s="2" t="str">
        <f>[26]Setembro!$I$10</f>
        <v>S</v>
      </c>
      <c r="H17" s="2" t="str">
        <f>[26]Setembro!$I$11</f>
        <v>S</v>
      </c>
      <c r="I17" s="2" t="str">
        <f>[26]Setembro!$I$12</f>
        <v>L</v>
      </c>
      <c r="J17" s="2" t="str">
        <f>[26]Setembro!$I$13</f>
        <v>SO</v>
      </c>
      <c r="K17" s="2" t="str">
        <f>[26]Setembro!$I$14</f>
        <v>L</v>
      </c>
      <c r="L17" s="2" t="str">
        <f>[26]Setembro!$I$15</f>
        <v>S</v>
      </c>
      <c r="M17" s="2" t="str">
        <f>[26]Setembro!$I$16</f>
        <v>S</v>
      </c>
      <c r="N17" s="2" t="str">
        <f>[26]Setembro!$I$17</f>
        <v>SE</v>
      </c>
      <c r="O17" s="2" t="str">
        <f>[26]Setembro!$I$18</f>
        <v>SE</v>
      </c>
      <c r="P17" s="2" t="str">
        <f>[26]Setembro!$I$19</f>
        <v>SE</v>
      </c>
      <c r="Q17" s="2" t="str">
        <f>[26]Setembro!$I$20</f>
        <v>SE</v>
      </c>
      <c r="R17" s="2" t="str">
        <f>[26]Setembro!$I$21</f>
        <v>N</v>
      </c>
      <c r="S17" s="2" t="str">
        <f>[26]Setembro!$I$22</f>
        <v>SE</v>
      </c>
      <c r="T17" s="20" t="str">
        <f>[26]Setembro!$I$23</f>
        <v>S</v>
      </c>
      <c r="U17" s="20" t="str">
        <f>[26]Setembro!$I$24</f>
        <v>SO</v>
      </c>
      <c r="V17" s="20" t="str">
        <f>[26]Setembro!$I$25</f>
        <v>S</v>
      </c>
      <c r="W17" s="20" t="str">
        <f>[26]Setembro!$I$26</f>
        <v>NE</v>
      </c>
      <c r="X17" s="20" t="str">
        <f>[26]Setembro!$I$27</f>
        <v>SE</v>
      </c>
      <c r="Y17" s="20" t="str">
        <f>[26]Setembro!$I$28</f>
        <v>S</v>
      </c>
      <c r="Z17" s="20" t="str">
        <f>[26]Setembro!$I$29</f>
        <v>S</v>
      </c>
      <c r="AA17" s="20" t="str">
        <f>[26]Setembro!$I$30</f>
        <v>SE</v>
      </c>
      <c r="AB17" s="20" t="str">
        <f>[26]Setembro!$I$31</f>
        <v>S</v>
      </c>
      <c r="AC17" s="20" t="str">
        <f>[26]Setembro!$I$32</f>
        <v>N</v>
      </c>
      <c r="AD17" s="20" t="str">
        <f>[26]Setembro!$I$33</f>
        <v>N</v>
      </c>
      <c r="AE17" s="20" t="str">
        <f>[26]Setembro!$I$34</f>
        <v>N</v>
      </c>
      <c r="AF17" s="49" t="str">
        <f>[26]Setembro!$I$35</f>
        <v>S</v>
      </c>
      <c r="AG17" s="2"/>
    </row>
    <row r="18" spans="1:33" ht="17.100000000000001" customHeight="1" x14ac:dyDescent="0.2">
      <c r="A18" s="9" t="s">
        <v>10</v>
      </c>
      <c r="B18" s="3" t="str">
        <f>[27]Setembro!$I$5</f>
        <v>SE</v>
      </c>
      <c r="C18" s="3" t="str">
        <f>[27]Setembro!$I$6</f>
        <v>L</v>
      </c>
      <c r="D18" s="3" t="str">
        <f>[27]Setembro!$I$7</f>
        <v>L</v>
      </c>
      <c r="E18" s="3" t="str">
        <f>[27]Setembro!$I$8</f>
        <v>NE</v>
      </c>
      <c r="F18" s="3" t="str">
        <f>[27]Setembro!$I$9</f>
        <v>N</v>
      </c>
      <c r="G18" s="3" t="str">
        <f>[28]Setembro!$I$10</f>
        <v>SO</v>
      </c>
      <c r="H18" s="3" t="str">
        <f>[28]Setembro!$I$11</f>
        <v>NE</v>
      </c>
      <c r="I18" s="3" t="str">
        <f>[28]Setembro!$I$12</f>
        <v>SO</v>
      </c>
      <c r="J18" s="3" t="str">
        <f>[28]Setembro!$I$13</f>
        <v>SO</v>
      </c>
      <c r="K18" s="3" t="str">
        <f>[28]Setembro!$I$14</f>
        <v>L</v>
      </c>
      <c r="L18" s="3" t="str">
        <f>[28]Setembro!$I$15</f>
        <v>S</v>
      </c>
      <c r="M18" s="3" t="str">
        <f>[28]Setembro!$I$16</f>
        <v>S</v>
      </c>
      <c r="N18" s="3" t="str">
        <f>[28]Setembro!$I$17</f>
        <v>SE</v>
      </c>
      <c r="O18" s="3" t="str">
        <f>[28]Setembro!$I$18</f>
        <v>L</v>
      </c>
      <c r="P18" s="3" t="str">
        <f>[28]Setembro!$I$19</f>
        <v>L</v>
      </c>
      <c r="Q18" s="3" t="str">
        <f>[28]Setembro!$I$20</f>
        <v>L</v>
      </c>
      <c r="R18" s="3" t="str">
        <f>[28]Setembro!$I$21</f>
        <v>NE</v>
      </c>
      <c r="S18" s="3" t="str">
        <f>[28]Setembro!$I$22</f>
        <v>L</v>
      </c>
      <c r="T18" s="20" t="str">
        <f>[28]Setembro!$I$23</f>
        <v>NE</v>
      </c>
      <c r="U18" s="20" t="str">
        <f>[28]Setembro!$I$24</f>
        <v>SO</v>
      </c>
      <c r="V18" s="20" t="str">
        <f>[28]Setembro!$I$25</f>
        <v>S</v>
      </c>
      <c r="W18" s="20" t="str">
        <f>[28]Setembro!$I$26</f>
        <v>L</v>
      </c>
      <c r="X18" s="20" t="str">
        <f>[28]Setembro!$I$27</f>
        <v>SE</v>
      </c>
      <c r="Y18" s="20" t="str">
        <f>[28]Setembro!$I$28</f>
        <v>S</v>
      </c>
      <c r="Z18" s="20" t="str">
        <f>[28]Setembro!$I$29</f>
        <v>L</v>
      </c>
      <c r="AA18" s="20" t="str">
        <f>[28]Setembro!$I$30</f>
        <v>L</v>
      </c>
      <c r="AB18" s="20" t="str">
        <f>[28]Setembro!$I$31</f>
        <v>SE</v>
      </c>
      <c r="AC18" s="20" t="str">
        <f>[28]Setembro!$I$32</f>
        <v>L</v>
      </c>
      <c r="AD18" s="20" t="str">
        <f>[28]Setembro!$I$33</f>
        <v>NE</v>
      </c>
      <c r="AE18" s="20" t="str">
        <f>[28]Setembro!$I$34</f>
        <v>N</v>
      </c>
      <c r="AF18" s="49" t="str">
        <f>[28]Setembro!$I$35</f>
        <v>L</v>
      </c>
      <c r="AG18" s="2"/>
    </row>
    <row r="19" spans="1:33" ht="17.100000000000001" customHeight="1" x14ac:dyDescent="0.2">
      <c r="A19" s="9" t="s">
        <v>11</v>
      </c>
      <c r="B19" s="2" t="str">
        <f>[29]Setembro!$I$5</f>
        <v>SE</v>
      </c>
      <c r="C19" s="2" t="str">
        <f>[29]Setembro!$I$6</f>
        <v>L</v>
      </c>
      <c r="D19" s="2" t="str">
        <f>[29]Setembro!$I$7</f>
        <v>L</v>
      </c>
      <c r="E19" s="2" t="str">
        <f>[29]Setembro!$I$8</f>
        <v>NO</v>
      </c>
      <c r="F19" s="2" t="str">
        <f>[29]Setembro!$I$9</f>
        <v>O</v>
      </c>
      <c r="G19" s="2" t="str">
        <f>[30]Setembro!$I$10</f>
        <v>O</v>
      </c>
      <c r="H19" s="2" t="str">
        <f>[30]Setembro!$I$11</f>
        <v>O</v>
      </c>
      <c r="I19" s="2" t="str">
        <f>[30]Setembro!$I$12</f>
        <v>NO</v>
      </c>
      <c r="J19" s="2" t="str">
        <f>[30]Setembro!$I$13</f>
        <v>O</v>
      </c>
      <c r="K19" s="2" t="str">
        <f>[30]Setembro!$I$14</f>
        <v>O</v>
      </c>
      <c r="L19" s="2" t="str">
        <f>[30]Setembro!$I$15</f>
        <v>SE</v>
      </c>
      <c r="M19" s="2" t="str">
        <f>[30]Setembro!$I$16</f>
        <v>SE</v>
      </c>
      <c r="N19" s="2" t="str">
        <f>[30]Setembro!$I$17</f>
        <v>O</v>
      </c>
      <c r="O19" s="2" t="str">
        <f>[30]Setembro!$I$18</f>
        <v>L</v>
      </c>
      <c r="P19" s="2" t="str">
        <f>[30]Setembro!$I$19</f>
        <v>L</v>
      </c>
      <c r="Q19" s="2" t="str">
        <f>[30]Setembro!$I$20</f>
        <v>L</v>
      </c>
      <c r="R19" s="2" t="str">
        <f>[30]Setembro!$I$21</f>
        <v>L</v>
      </c>
      <c r="S19" s="2" t="str">
        <f>[30]Setembro!$I$22</f>
        <v>SE</v>
      </c>
      <c r="T19" s="20" t="str">
        <f>[30]Setembro!$I$23</f>
        <v>SO</v>
      </c>
      <c r="U19" s="20" t="str">
        <f>[30]Setembro!$I$24</f>
        <v>S</v>
      </c>
      <c r="V19" s="20" t="str">
        <f>[30]Setembro!$I$25</f>
        <v>SO</v>
      </c>
      <c r="W19" s="20" t="str">
        <f>[30]Setembro!$I$26</f>
        <v>L</v>
      </c>
      <c r="X19" s="20" t="str">
        <f>[30]Setembro!$I$27</f>
        <v>SO</v>
      </c>
      <c r="Y19" s="20" t="str">
        <f>[30]Setembro!$I$28</f>
        <v>S</v>
      </c>
      <c r="Z19" s="20" t="str">
        <f>[30]Setembro!$I$29</f>
        <v>L</v>
      </c>
      <c r="AA19" s="20" t="str">
        <f>[30]Setembro!$I$30</f>
        <v>SE</v>
      </c>
      <c r="AB19" s="20" t="str">
        <f>[30]Setembro!$I$31</f>
        <v>SE</v>
      </c>
      <c r="AC19" s="20" t="str">
        <f>[30]Setembro!$I$32</f>
        <v>O</v>
      </c>
      <c r="AD19" s="20" t="str">
        <f>[30]Setembro!$I$33</f>
        <v>O</v>
      </c>
      <c r="AE19" s="20" t="str">
        <f>[30]Setembro!$I$34</f>
        <v>NO</v>
      </c>
      <c r="AF19" s="49" t="str">
        <f>[30]Setembro!$I$35</f>
        <v>L</v>
      </c>
      <c r="AG19" s="2"/>
    </row>
    <row r="20" spans="1:33" ht="17.100000000000001" customHeight="1" x14ac:dyDescent="0.2">
      <c r="A20" s="9" t="s">
        <v>12</v>
      </c>
      <c r="B20" s="2" t="str">
        <f>[31]Setembro!$I$5</f>
        <v>S</v>
      </c>
      <c r="C20" s="2" t="str">
        <f>[31]Setembro!$I$6</f>
        <v>S</v>
      </c>
      <c r="D20" s="2" t="str">
        <f>[31]Setembro!$I$7</f>
        <v>S</v>
      </c>
      <c r="E20" s="2" t="str">
        <f>[31]Setembro!$I$8</f>
        <v>N</v>
      </c>
      <c r="F20" s="2" t="str">
        <f>[31]Setembro!$I$9</f>
        <v>N</v>
      </c>
      <c r="G20" s="2" t="str">
        <f>[32]Setembro!$I$10</f>
        <v>S</v>
      </c>
      <c r="H20" s="2" t="str">
        <f>[32]Setembro!$I$11</f>
        <v>S</v>
      </c>
      <c r="I20" s="2" t="str">
        <f>[32]Setembro!$I$12</f>
        <v>SO</v>
      </c>
      <c r="J20" s="2" t="str">
        <f>[32]Setembro!$I$13</f>
        <v>S</v>
      </c>
      <c r="K20" s="2" t="str">
        <f>[32]Setembro!$I$14</f>
        <v>NE</v>
      </c>
      <c r="L20" s="2" t="str">
        <f>[32]Setembro!$I$15</f>
        <v>S</v>
      </c>
      <c r="M20" s="2" t="str">
        <f>[32]Setembro!$I$16</f>
        <v>S</v>
      </c>
      <c r="N20" s="2" t="str">
        <f>[32]Setembro!$I$17</f>
        <v>S</v>
      </c>
      <c r="O20" s="2" t="str">
        <f>[32]Setembro!$I$18</f>
        <v>S</v>
      </c>
      <c r="P20" s="2" t="str">
        <f>[32]Setembro!$I$19</f>
        <v>S</v>
      </c>
      <c r="Q20" s="2" t="str">
        <f>[32]Setembro!$I$20</f>
        <v>S</v>
      </c>
      <c r="R20" s="2" t="str">
        <f>[32]Setembro!$I$21</f>
        <v>N</v>
      </c>
      <c r="S20" s="2" t="str">
        <f>[32]Setembro!$I$22</f>
        <v>S</v>
      </c>
      <c r="T20" s="2" t="str">
        <f>[32]Setembro!$I$23</f>
        <v>S</v>
      </c>
      <c r="U20" s="2" t="str">
        <f>[32]Setembro!$I$24</f>
        <v>S</v>
      </c>
      <c r="V20" s="2" t="str">
        <f>[32]Setembro!$I$25</f>
        <v>S</v>
      </c>
      <c r="W20" s="2" t="str">
        <f>[32]Setembro!$I$26</f>
        <v>S</v>
      </c>
      <c r="X20" s="2" t="str">
        <f>[32]Setembro!$I$27</f>
        <v>S</v>
      </c>
      <c r="Y20" s="2" t="str">
        <f>[32]Setembro!$I$28</f>
        <v>S</v>
      </c>
      <c r="Z20" s="2" t="str">
        <f>[32]Setembro!$I$29</f>
        <v>S</v>
      </c>
      <c r="AA20" s="2" t="str">
        <f>[32]Setembro!$I$30</f>
        <v>S</v>
      </c>
      <c r="AB20" s="2" t="str">
        <f>[32]Setembro!$I$31</f>
        <v>S</v>
      </c>
      <c r="AC20" s="2" t="str">
        <f>[32]Setembro!$I$32</f>
        <v>S</v>
      </c>
      <c r="AD20" s="2" t="str">
        <f>[32]Setembro!$I$33</f>
        <v>O</v>
      </c>
      <c r="AE20" s="2" t="str">
        <f>[32]Setembro!$I$34</f>
        <v>N</v>
      </c>
      <c r="AF20" s="50" t="str">
        <f>[32]Setembro!$I$35</f>
        <v>S</v>
      </c>
      <c r="AG20" s="2"/>
    </row>
    <row r="21" spans="1:33" ht="17.100000000000001" customHeight="1" x14ac:dyDescent="0.2">
      <c r="A21" s="9" t="s">
        <v>13</v>
      </c>
      <c r="B21" s="20" t="str">
        <f>[33]Setembro!$I$5</f>
        <v>**</v>
      </c>
      <c r="C21" s="20" t="str">
        <f>[33]Setembro!$I$6</f>
        <v>**</v>
      </c>
      <c r="D21" s="20" t="str">
        <f>[33]Setembro!$I$7</f>
        <v>**</v>
      </c>
      <c r="E21" s="20" t="str">
        <f>[33]Setembro!$I$8</f>
        <v>**</v>
      </c>
      <c r="F21" s="20" t="str">
        <f>[33]Setembro!$I$9</f>
        <v>**</v>
      </c>
      <c r="G21" s="20" t="str">
        <f>[34]Setembro!$I$10</f>
        <v>**</v>
      </c>
      <c r="H21" s="20" t="str">
        <f>[34]Setembro!$I$11</f>
        <v>**</v>
      </c>
      <c r="I21" s="20" t="str">
        <f>[34]Setembro!$I$12</f>
        <v>**</v>
      </c>
      <c r="J21" s="20" t="str">
        <f>[34]Setembro!$I$13</f>
        <v>**</v>
      </c>
      <c r="K21" s="20" t="str">
        <f>[34]Setembro!$I$14</f>
        <v>**</v>
      </c>
      <c r="L21" s="20" t="str">
        <f>[34]Setembro!$I$15</f>
        <v>**</v>
      </c>
      <c r="M21" s="20" t="str">
        <f>[34]Setembro!$I$16</f>
        <v>**</v>
      </c>
      <c r="N21" s="20" t="str">
        <f>[34]Setembro!$I$17</f>
        <v>**</v>
      </c>
      <c r="O21" s="20" t="str">
        <f>[34]Setembro!$I$18</f>
        <v>**</v>
      </c>
      <c r="P21" s="20" t="str">
        <f>[34]Setembro!$I$19</f>
        <v>**</v>
      </c>
      <c r="Q21" s="20" t="str">
        <f>[34]Setembro!$I$20</f>
        <v>**</v>
      </c>
      <c r="R21" s="20" t="str">
        <f>[34]Setembro!$I$21</f>
        <v>**</v>
      </c>
      <c r="S21" s="20" t="str">
        <f>[34]Setembro!$I$22</f>
        <v>**</v>
      </c>
      <c r="T21" s="20" t="str">
        <f>[34]Setembro!$I$23</f>
        <v>**</v>
      </c>
      <c r="U21" s="20" t="str">
        <f>[34]Setembro!$I$24</f>
        <v>**</v>
      </c>
      <c r="V21" s="20" t="str">
        <f>[34]Setembro!$I$25</f>
        <v>**</v>
      </c>
      <c r="W21" s="20" t="str">
        <f>[34]Setembro!$I$26</f>
        <v>**</v>
      </c>
      <c r="X21" s="20" t="str">
        <f>[34]Setembro!$I$27</f>
        <v>**</v>
      </c>
      <c r="Y21" s="20" t="str">
        <f>[34]Setembro!$I$28</f>
        <v>**</v>
      </c>
      <c r="Z21" s="20" t="str">
        <f>[34]Setembro!$I$29</f>
        <v>**</v>
      </c>
      <c r="AA21" s="20" t="str">
        <f>[34]Setembro!$I$30</f>
        <v>**</v>
      </c>
      <c r="AB21" s="20" t="str">
        <f>[34]Setembro!$I$31</f>
        <v>**</v>
      </c>
      <c r="AC21" s="20" t="str">
        <f>[34]Setembro!$I$32</f>
        <v>**</v>
      </c>
      <c r="AD21" s="20" t="str">
        <f>[34]Setembro!$I$33</f>
        <v>**</v>
      </c>
      <c r="AE21" s="20" t="str">
        <f>[34]Setembro!$I$34</f>
        <v>**</v>
      </c>
      <c r="AF21" s="49" t="str">
        <f>[34]Setembro!$I$35</f>
        <v>**</v>
      </c>
      <c r="AG21" s="2"/>
    </row>
    <row r="22" spans="1:33" ht="17.100000000000001" customHeight="1" x14ac:dyDescent="0.2">
      <c r="A22" s="9" t="s">
        <v>14</v>
      </c>
      <c r="B22" s="2" t="str">
        <f>[35]Setembro!$I$5</f>
        <v>SE</v>
      </c>
      <c r="C22" s="2" t="str">
        <f>[35]Setembro!$I$6</f>
        <v>SE</v>
      </c>
      <c r="D22" s="2" t="str">
        <f>[35]Setembro!$I$7</f>
        <v>S</v>
      </c>
      <c r="E22" s="2" t="str">
        <f>[35]Setembro!$I$8</f>
        <v>L</v>
      </c>
      <c r="F22" s="2" t="str">
        <f>[35]Setembro!$I$9</f>
        <v>N</v>
      </c>
      <c r="G22" s="2" t="str">
        <f>[36]Setembro!$I$10</f>
        <v>N</v>
      </c>
      <c r="H22" s="2" t="str">
        <f>[36]Setembro!$I$11</f>
        <v>N</v>
      </c>
      <c r="I22" s="2" t="str">
        <f>[36]Setembro!$I$12</f>
        <v>N</v>
      </c>
      <c r="J22" s="2" t="str">
        <f>[36]Setembro!$I$13</f>
        <v>S</v>
      </c>
      <c r="K22" s="2" t="str">
        <f>[36]Setembro!$I$14</f>
        <v>S</v>
      </c>
      <c r="L22" s="2" t="str">
        <f>[36]Setembro!$I$15</f>
        <v>S</v>
      </c>
      <c r="M22" s="2" t="str">
        <f>[36]Setembro!$I$16</f>
        <v>S</v>
      </c>
      <c r="N22" s="2" t="str">
        <f>[36]Setembro!$I$17</f>
        <v>S</v>
      </c>
      <c r="O22" s="2" t="str">
        <f>[36]Setembro!$I$18</f>
        <v>S</v>
      </c>
      <c r="P22" s="2" t="str">
        <f>[36]Setembro!$I$19</f>
        <v>SE</v>
      </c>
      <c r="Q22" s="2" t="str">
        <f>[36]Setembro!$I$20</f>
        <v>NE</v>
      </c>
      <c r="R22" s="2" t="str">
        <f>[36]Setembro!$I$21</f>
        <v>L</v>
      </c>
      <c r="S22" s="2" t="str">
        <f>[36]Setembro!$I$22</f>
        <v>SE</v>
      </c>
      <c r="T22" s="2" t="str">
        <f>[36]Setembro!$I$23</f>
        <v>NE</v>
      </c>
      <c r="U22" s="2" t="str">
        <f>[36]Setembro!$I$24</f>
        <v>NE</v>
      </c>
      <c r="V22" s="2" t="str">
        <f>[36]Setembro!$I$25</f>
        <v>O</v>
      </c>
      <c r="W22" s="2" t="str">
        <f>[36]Setembro!$I$26</f>
        <v>S</v>
      </c>
      <c r="X22" s="2" t="str">
        <f>[36]Setembro!$I$27</f>
        <v>S</v>
      </c>
      <c r="Y22" s="2" t="str">
        <f>[36]Setembro!$I$28</f>
        <v>S</v>
      </c>
      <c r="Z22" s="2" t="str">
        <f>[36]Setembro!$I$29</f>
        <v>SE</v>
      </c>
      <c r="AA22" s="2" t="str">
        <f>[36]Setembro!$I$30</f>
        <v>SE</v>
      </c>
      <c r="AB22" s="2" t="str">
        <f>[36]Setembro!$I$31</f>
        <v>SE</v>
      </c>
      <c r="AC22" s="2" t="str">
        <f>[36]Setembro!$I$32</f>
        <v>SE</v>
      </c>
      <c r="AD22" s="2" t="str">
        <f>[36]Setembro!$I$33</f>
        <v>SE</v>
      </c>
      <c r="AE22" s="2" t="str">
        <f>[36]Setembro!$I$34</f>
        <v>L</v>
      </c>
      <c r="AF22" s="50" t="str">
        <f>[36]Setembro!$I$35</f>
        <v>S</v>
      </c>
      <c r="AG22" s="2"/>
    </row>
    <row r="23" spans="1:33" ht="17.100000000000001" customHeight="1" x14ac:dyDescent="0.2">
      <c r="A23" s="9" t="s">
        <v>15</v>
      </c>
      <c r="B23" s="2" t="str">
        <f>[37]Setembro!$I$5</f>
        <v>SE</v>
      </c>
      <c r="C23" s="2" t="str">
        <f>[37]Setembro!$I$6</f>
        <v>NE</v>
      </c>
      <c r="D23" s="2" t="str">
        <f>[37]Setembro!$I$7</f>
        <v>NE</v>
      </c>
      <c r="E23" s="2" t="str">
        <f>[37]Setembro!$I$8</f>
        <v>NE</v>
      </c>
      <c r="F23" s="2" t="str">
        <f>[37]Setembro!$I$9</f>
        <v>N</v>
      </c>
      <c r="G23" s="2" t="str">
        <f>[38]Setembro!$I$10</f>
        <v>N</v>
      </c>
      <c r="H23" s="2" t="str">
        <f>[38]Setembro!$I$11</f>
        <v>S</v>
      </c>
      <c r="I23" s="2" t="str">
        <f>[38]Setembro!$I$12</f>
        <v>NE</v>
      </c>
      <c r="J23" s="2" t="str">
        <f>[38]Setembro!$I$13</f>
        <v>SO</v>
      </c>
      <c r="K23" s="2" t="str">
        <f>[38]Setembro!$I$14</f>
        <v>SO</v>
      </c>
      <c r="L23" s="2" t="str">
        <f>[38]Setembro!$I$15</f>
        <v>NE</v>
      </c>
      <c r="M23" s="2" t="str">
        <f>[38]Setembro!$I$16</f>
        <v>SE</v>
      </c>
      <c r="N23" s="2" t="str">
        <f>[38]Setembro!$I$17</f>
        <v>SE</v>
      </c>
      <c r="O23" s="2" t="str">
        <f>[38]Setembro!$I$18</f>
        <v>NE</v>
      </c>
      <c r="P23" s="2" t="str">
        <f>[38]Setembro!$I$19</f>
        <v>NE</v>
      </c>
      <c r="Q23" s="2" t="str">
        <f>[38]Setembro!$I$20</f>
        <v>NE</v>
      </c>
      <c r="R23" s="2" t="str">
        <f>[38]Setembro!$I$21</f>
        <v>NE</v>
      </c>
      <c r="S23" s="2" t="str">
        <f>[38]Setembro!$I$22</f>
        <v>NE</v>
      </c>
      <c r="T23" s="2" t="str">
        <f>[38]Setembro!$I$23</f>
        <v>L</v>
      </c>
      <c r="U23" s="2" t="str">
        <f>[38]Setembro!$I$24</f>
        <v>NE</v>
      </c>
      <c r="V23" s="2" t="str">
        <f>[38]Setembro!$I$25</f>
        <v>S</v>
      </c>
      <c r="W23" s="2" t="str">
        <f>[38]Setembro!$I$26</f>
        <v>S</v>
      </c>
      <c r="X23" s="2" t="str">
        <f>[38]Setembro!$I$27</f>
        <v>NE</v>
      </c>
      <c r="Y23" s="2" t="str">
        <f>[38]Setembro!$I$28</f>
        <v>NE</v>
      </c>
      <c r="Z23" s="2" t="str">
        <f>[38]Setembro!$I$29</f>
        <v>S</v>
      </c>
      <c r="AA23" s="2" t="str">
        <f>[38]Setembro!$I$30</f>
        <v>L</v>
      </c>
      <c r="AB23" s="2" t="str">
        <f>[38]Setembro!$I$31</f>
        <v>NE</v>
      </c>
      <c r="AC23" s="2" t="str">
        <f>[38]Setembro!$I$32</f>
        <v>L</v>
      </c>
      <c r="AD23" s="2" t="str">
        <f>[38]Setembro!$I$33</f>
        <v>NE</v>
      </c>
      <c r="AE23" s="2" t="str">
        <f>[38]Setembro!$I$34</f>
        <v>NE</v>
      </c>
      <c r="AF23" s="50" t="str">
        <f>[38]Setembro!$I$35</f>
        <v>NE</v>
      </c>
      <c r="AG23" s="2"/>
    </row>
    <row r="24" spans="1:33" ht="17.100000000000001" customHeight="1" x14ac:dyDescent="0.2">
      <c r="A24" s="9" t="s">
        <v>16</v>
      </c>
      <c r="B24" s="23" t="str">
        <f>[39]Setembro!$I$5</f>
        <v>S</v>
      </c>
      <c r="C24" s="23" t="str">
        <f>[39]Setembro!$I$6</f>
        <v>SE</v>
      </c>
      <c r="D24" s="23" t="str">
        <f>[39]Setembro!$I$7</f>
        <v>NE</v>
      </c>
      <c r="E24" s="23" t="str">
        <f>[39]Setembro!$I$8</f>
        <v>N</v>
      </c>
      <c r="F24" s="23" t="str">
        <f>[39]Setembro!$I$9</f>
        <v>SO</v>
      </c>
      <c r="G24" s="23" t="str">
        <f>[40]Setembro!$I$10</f>
        <v>S</v>
      </c>
      <c r="H24" s="23" t="str">
        <f>[40]Setembro!$I$11</f>
        <v>S</v>
      </c>
      <c r="I24" s="23" t="str">
        <f>[40]Setembro!$I$12</f>
        <v>S</v>
      </c>
      <c r="J24" s="23" t="str">
        <f>[40]Setembro!$I$13</f>
        <v>NO</v>
      </c>
      <c r="K24" s="23" t="str">
        <f>[40]Setembro!$I$14</f>
        <v>N</v>
      </c>
      <c r="L24" s="23" t="str">
        <f>[40]Setembro!$I$15</f>
        <v>SE</v>
      </c>
      <c r="M24" s="23" t="str">
        <f>[40]Setembro!$I$16</f>
        <v>SE</v>
      </c>
      <c r="N24" s="23" t="str">
        <f>[40]Setembro!$I$17</f>
        <v>S</v>
      </c>
      <c r="O24" s="23" t="str">
        <f>[40]Setembro!$I$18</f>
        <v>NO</v>
      </c>
      <c r="P24" s="23" t="str">
        <f>[40]Setembro!$I$19</f>
        <v>L</v>
      </c>
      <c r="Q24" s="23" t="str">
        <f>[40]Setembro!$I$20</f>
        <v>N</v>
      </c>
      <c r="R24" s="23" t="str">
        <f>[40]Setembro!$I$21</f>
        <v>NE</v>
      </c>
      <c r="S24" s="23" t="str">
        <f>[40]Setembro!$I$22</f>
        <v>S</v>
      </c>
      <c r="T24" s="23" t="str">
        <f>[40]Setembro!$I$23</f>
        <v>S</v>
      </c>
      <c r="U24" s="23" t="str">
        <f>[40]Setembro!$I$24</f>
        <v>S</v>
      </c>
      <c r="V24" s="23" t="str">
        <f>[40]Setembro!$I$25</f>
        <v>S</v>
      </c>
      <c r="W24" s="23" t="str">
        <f>[40]Setembro!$I$26</f>
        <v>S</v>
      </c>
      <c r="X24" s="23" t="str">
        <f>[40]Setembro!$I$27</f>
        <v>S</v>
      </c>
      <c r="Y24" s="23" t="str">
        <f>[40]Setembro!$I$28</f>
        <v>S</v>
      </c>
      <c r="Z24" s="23" t="str">
        <f>[40]Setembro!$I$29</f>
        <v>S</v>
      </c>
      <c r="AA24" s="23" t="str">
        <f>[40]Setembro!$I$30</f>
        <v>SO</v>
      </c>
      <c r="AB24" s="23" t="str">
        <f>[40]Setembro!$I$31</f>
        <v>SO</v>
      </c>
      <c r="AC24" s="23" t="str">
        <f>[40]Setembro!$I$32</f>
        <v>NO</v>
      </c>
      <c r="AD24" s="23" t="str">
        <f>[40]Setembro!$I$33</f>
        <v>NO</v>
      </c>
      <c r="AE24" s="23" t="str">
        <f>[40]Setembro!$I$34</f>
        <v>N</v>
      </c>
      <c r="AF24" s="51" t="str">
        <f>[40]Setembro!$I$35</f>
        <v>S</v>
      </c>
      <c r="AG24" s="2"/>
    </row>
    <row r="25" spans="1:33" ht="17.100000000000001" customHeight="1" x14ac:dyDescent="0.2">
      <c r="A25" s="9" t="s">
        <v>17</v>
      </c>
      <c r="B25" s="2" t="str">
        <f>[41]Setembro!$I$5</f>
        <v>SE</v>
      </c>
      <c r="C25" s="2" t="str">
        <f>[41]Setembro!$I$6</f>
        <v>L</v>
      </c>
      <c r="D25" s="2" t="str">
        <f>[41]Setembro!$I$7</f>
        <v>L</v>
      </c>
      <c r="E25" s="2" t="str">
        <f>[41]Setembro!$I$8</f>
        <v>NE</v>
      </c>
      <c r="F25" s="2" t="str">
        <f>[41]Setembro!$I$9</f>
        <v>N</v>
      </c>
      <c r="G25" s="2" t="str">
        <f>[42]Setembro!$I$10</f>
        <v>S</v>
      </c>
      <c r="H25" s="2" t="str">
        <f>[42]Setembro!$I$11</f>
        <v>S</v>
      </c>
      <c r="I25" s="2" t="str">
        <f>[42]Setembro!$I$12</f>
        <v>NE</v>
      </c>
      <c r="J25" s="2" t="str">
        <f>[42]Setembro!$I$13</f>
        <v>SO</v>
      </c>
      <c r="K25" s="2" t="str">
        <f>[42]Setembro!$I$14</f>
        <v>N</v>
      </c>
      <c r="L25" s="2" t="str">
        <f>[42]Setembro!$I$15</f>
        <v>S</v>
      </c>
      <c r="M25" s="2" t="str">
        <f>[42]Setembro!$I$16</f>
        <v>SE</v>
      </c>
      <c r="N25" s="2" t="str">
        <f>[42]Setembro!$I$17</f>
        <v>S</v>
      </c>
      <c r="O25" s="2" t="str">
        <f>[42]Setembro!$I$18</f>
        <v>L</v>
      </c>
      <c r="P25" s="2" t="str">
        <f>[42]Setembro!$I$19</f>
        <v>L</v>
      </c>
      <c r="Q25" s="2" t="str">
        <f>[42]Setembro!$I$20</f>
        <v>NE</v>
      </c>
      <c r="R25" s="2" t="str">
        <f>[42]Setembro!$I$21</f>
        <v>NE</v>
      </c>
      <c r="S25" s="2" t="str">
        <f>[42]Setembro!$I$22</f>
        <v>SE</v>
      </c>
      <c r="T25" s="2" t="str">
        <f>[42]Setembro!$I$23</f>
        <v>NE</v>
      </c>
      <c r="U25" s="2" t="str">
        <f>[42]Setembro!$I$24</f>
        <v>S</v>
      </c>
      <c r="V25" s="2" t="str">
        <f>[42]Setembro!$I$25</f>
        <v>S</v>
      </c>
      <c r="W25" s="2" t="str">
        <f>[42]Setembro!$I$26</f>
        <v>L</v>
      </c>
      <c r="X25" s="2" t="str">
        <f>[42]Setembro!$I$27</f>
        <v>SE</v>
      </c>
      <c r="Y25" s="2" t="str">
        <f>[42]Setembro!$I$28</f>
        <v>S</v>
      </c>
      <c r="Z25" s="2" t="str">
        <f>[42]Setembro!$I$29</f>
        <v>SE</v>
      </c>
      <c r="AA25" s="2" t="str">
        <f>[42]Setembro!$I$30</f>
        <v>SE</v>
      </c>
      <c r="AB25" s="2" t="str">
        <f>[42]Setembro!$I$31</f>
        <v>SE</v>
      </c>
      <c r="AC25" s="2" t="str">
        <f>[42]Setembro!$I$32</f>
        <v>L</v>
      </c>
      <c r="AD25" s="2" t="str">
        <f>[42]Setembro!$I$33</f>
        <v>SE</v>
      </c>
      <c r="AE25" s="2" t="str">
        <f>[42]Setembro!$I$34</f>
        <v>N</v>
      </c>
      <c r="AF25" s="50" t="str">
        <f>[42]Setembro!$I$35</f>
        <v>SE</v>
      </c>
      <c r="AG25" s="2"/>
    </row>
    <row r="26" spans="1:33" ht="17.100000000000001" customHeight="1" x14ac:dyDescent="0.2">
      <c r="A26" s="9" t="s">
        <v>18</v>
      </c>
      <c r="B26" s="2" t="str">
        <f>[43]Setembro!$I$5</f>
        <v>SE</v>
      </c>
      <c r="C26" s="2" t="str">
        <f>[43]Setembro!$I$6</f>
        <v>L</v>
      </c>
      <c r="D26" s="2" t="str">
        <f>[43]Setembro!$I$7</f>
        <v>L</v>
      </c>
      <c r="E26" s="2" t="str">
        <f>[43]Setembro!$I$8</f>
        <v>L</v>
      </c>
      <c r="F26" s="2" t="str">
        <f>[43]Setembro!$I$9</f>
        <v>L</v>
      </c>
      <c r="G26" s="2" t="str">
        <f>[44]Setembro!$I$10</f>
        <v>O</v>
      </c>
      <c r="H26" s="2" t="str">
        <f>[44]Setembro!$I$11</f>
        <v>N</v>
      </c>
      <c r="I26" s="2" t="str">
        <f>[44]Setembro!$I$12</f>
        <v>NO</v>
      </c>
      <c r="J26" s="2" t="str">
        <f>[44]Setembro!$I$13</f>
        <v>S</v>
      </c>
      <c r="K26" s="2" t="str">
        <f>[44]Setembro!$I$14</f>
        <v>L</v>
      </c>
      <c r="L26" s="2" t="str">
        <f>[44]Setembro!$I$15</f>
        <v>S</v>
      </c>
      <c r="M26" s="2" t="str">
        <f>[44]Setembro!$I$16</f>
        <v>SE</v>
      </c>
      <c r="N26" s="2" t="str">
        <f>[44]Setembro!$I$17</f>
        <v>SE</v>
      </c>
      <c r="O26" s="2" t="str">
        <f>[44]Setembro!$I$18</f>
        <v>SE</v>
      </c>
      <c r="P26" s="2" t="str">
        <f>[44]Setembro!$I$19</f>
        <v>L</v>
      </c>
      <c r="Q26" s="2" t="str">
        <f>[44]Setembro!$I$20</f>
        <v>L</v>
      </c>
      <c r="R26" s="2" t="str">
        <f>[44]Setembro!$I$21</f>
        <v>L</v>
      </c>
      <c r="S26" s="2" t="str">
        <f>[44]Setembro!$I$22</f>
        <v>L</v>
      </c>
      <c r="T26" s="2" t="str">
        <f>[44]Setembro!$I$23</f>
        <v>L</v>
      </c>
      <c r="U26" s="2" t="str">
        <f>[44]Setembro!$I$24</f>
        <v>SO</v>
      </c>
      <c r="V26" s="2" t="str">
        <f>[44]Setembro!$I$25</f>
        <v>SO</v>
      </c>
      <c r="W26" s="2" t="str">
        <f>[44]Setembro!$I$26</f>
        <v>L</v>
      </c>
      <c r="X26" s="2" t="str">
        <f>[44]Setembro!$I$27</f>
        <v>L</v>
      </c>
      <c r="Y26" s="2" t="str">
        <f>[44]Setembro!$I$28</f>
        <v>SE</v>
      </c>
      <c r="Z26" s="2" t="str">
        <f>[44]Setembro!$I$29</f>
        <v>L</v>
      </c>
      <c r="AA26" s="2" t="str">
        <f>[44]Setembro!$I$30</f>
        <v>L</v>
      </c>
      <c r="AB26" s="2" t="str">
        <f>[44]Setembro!$I$31</f>
        <v>L</v>
      </c>
      <c r="AC26" s="2" t="str">
        <f>[44]Setembro!$I$32</f>
        <v>L</v>
      </c>
      <c r="AD26" s="2" t="str">
        <f>[44]Setembro!$I$33</f>
        <v>NO</v>
      </c>
      <c r="AE26" s="2" t="str">
        <f>[44]Setembro!$I$34</f>
        <v>NO</v>
      </c>
      <c r="AF26" s="50" t="str">
        <f>[44]Setembro!$I$35</f>
        <v>L</v>
      </c>
      <c r="AG26" s="2"/>
    </row>
    <row r="27" spans="1:33" ht="17.100000000000001" customHeight="1" x14ac:dyDescent="0.2">
      <c r="A27" s="9" t="s">
        <v>19</v>
      </c>
      <c r="B27" s="2" t="str">
        <f>[45]Setembro!$I$5</f>
        <v>S</v>
      </c>
      <c r="C27" s="2" t="str">
        <f>[45]Setembro!$I$6</f>
        <v>NE</v>
      </c>
      <c r="D27" s="2" t="str">
        <f>[45]Setembro!$I$7</f>
        <v>NE</v>
      </c>
      <c r="E27" s="2" t="str">
        <f>[45]Setembro!$I$8</f>
        <v>NE</v>
      </c>
      <c r="F27" s="2" t="str">
        <f>[45]Setembro!$I$9</f>
        <v>N</v>
      </c>
      <c r="G27" s="2" t="str">
        <f>[46]Setembro!$I$10</f>
        <v>S</v>
      </c>
      <c r="H27" s="2" t="str">
        <f>[46]Setembro!$I$11</f>
        <v>SE</v>
      </c>
      <c r="I27" s="2" t="str">
        <f>[46]Setembro!$I$12</f>
        <v>S</v>
      </c>
      <c r="J27" s="2" t="str">
        <f>[46]Setembro!$I$13</f>
        <v>SO</v>
      </c>
      <c r="K27" s="2" t="str">
        <f>[46]Setembro!$I$14</f>
        <v>NE</v>
      </c>
      <c r="L27" s="2" t="str">
        <f>[46]Setembro!$I$15</f>
        <v>S</v>
      </c>
      <c r="M27" s="2" t="str">
        <f>[46]Setembro!$I$16</f>
        <v>L</v>
      </c>
      <c r="N27" s="2" t="str">
        <f>[46]Setembro!$I$17</f>
        <v>SE</v>
      </c>
      <c r="O27" s="2" t="str">
        <f>[46]Setembro!$I$18</f>
        <v>SE</v>
      </c>
      <c r="P27" s="2" t="str">
        <f>[46]Setembro!$I$19</f>
        <v>L</v>
      </c>
      <c r="Q27" s="2" t="str">
        <f>[46]Setembro!$I$20</f>
        <v>NE</v>
      </c>
      <c r="R27" s="2" t="str">
        <f>[46]Setembro!$I$21</f>
        <v>NE</v>
      </c>
      <c r="S27" s="2" t="str">
        <f>[46]Setembro!$I$22</f>
        <v>L</v>
      </c>
      <c r="T27" s="2" t="str">
        <f>[46]Setembro!$I$23</f>
        <v>SE</v>
      </c>
      <c r="U27" s="2" t="str">
        <f>[46]Setembro!$I$24</f>
        <v>S</v>
      </c>
      <c r="V27" s="2" t="str">
        <f>[46]Setembro!$I$25</f>
        <v>S</v>
      </c>
      <c r="W27" s="2" t="str">
        <f>[46]Setembro!$I$26</f>
        <v>SE</v>
      </c>
      <c r="X27" s="2" t="str">
        <f>[46]Setembro!$I$27</f>
        <v>NE</v>
      </c>
      <c r="Y27" s="2" t="str">
        <f>[46]Setembro!$I$28</f>
        <v>SO</v>
      </c>
      <c r="Z27" s="2" t="str">
        <f>[46]Setembro!$I$29</f>
        <v>NE</v>
      </c>
      <c r="AA27" s="2" t="str">
        <f>[46]Setembro!$I$30</f>
        <v>L</v>
      </c>
      <c r="AB27" s="2" t="str">
        <f>[46]Setembro!$I$31</f>
        <v>SE</v>
      </c>
      <c r="AC27" s="2" t="str">
        <f>[46]Setembro!$I$32</f>
        <v>SE</v>
      </c>
      <c r="AD27" s="2" t="str">
        <f>[46]Setembro!$I$33</f>
        <v>L</v>
      </c>
      <c r="AE27" s="2" t="str">
        <f>[46]Setembro!$I$34</f>
        <v>NE</v>
      </c>
      <c r="AF27" s="50" t="str">
        <f>[46]Setembro!$I$35</f>
        <v>NE</v>
      </c>
      <c r="AG27" s="2"/>
    </row>
    <row r="28" spans="1:33" ht="17.100000000000001" customHeight="1" x14ac:dyDescent="0.2">
      <c r="A28" s="9" t="s">
        <v>31</v>
      </c>
      <c r="B28" s="2" t="str">
        <f>[47]Setembro!$I$5</f>
        <v>SE</v>
      </c>
      <c r="C28" s="2" t="str">
        <f>[47]Setembro!$I$6</f>
        <v>SE</v>
      </c>
      <c r="D28" s="2" t="str">
        <f>[47]Setembro!$I$7</f>
        <v>NE</v>
      </c>
      <c r="E28" s="2" t="str">
        <f>[47]Setembro!$I$8</f>
        <v>NE</v>
      </c>
      <c r="F28" s="2" t="str">
        <f>[47]Setembro!$I$9</f>
        <v>N</v>
      </c>
      <c r="G28" s="2" t="str">
        <f>[48]Setembro!$I$10</f>
        <v>SE</v>
      </c>
      <c r="H28" s="2" t="str">
        <f>[48]Setembro!$I$11</f>
        <v>NO</v>
      </c>
      <c r="I28" s="2" t="str">
        <f>[48]Setembro!$I$12</f>
        <v>NO</v>
      </c>
      <c r="J28" s="2" t="str">
        <f>[48]Setembro!$I$13</f>
        <v>S</v>
      </c>
      <c r="K28" s="2" t="str">
        <f>[48]Setembro!$I$14</f>
        <v>SE</v>
      </c>
      <c r="L28" s="2" t="str">
        <f>[48]Setembro!$I$15</f>
        <v>SE</v>
      </c>
      <c r="M28" s="2" t="str">
        <f>[48]Setembro!$I$16</f>
        <v>SE</v>
      </c>
      <c r="N28" s="2" t="str">
        <f>[48]Setembro!$I$17</f>
        <v>SE</v>
      </c>
      <c r="O28" s="2" t="str">
        <f>[48]Setembro!$I$18</f>
        <v>SE</v>
      </c>
      <c r="P28" s="2" t="str">
        <f>[48]Setembro!$I$19</f>
        <v>SE</v>
      </c>
      <c r="Q28" s="2" t="str">
        <f>[48]Setembro!$I$20</f>
        <v>NE</v>
      </c>
      <c r="R28" s="2" t="str">
        <f>[48]Setembro!$I$21</f>
        <v>NE</v>
      </c>
      <c r="S28" s="2" t="str">
        <f>[48]Setembro!$I$22</f>
        <v>SE</v>
      </c>
      <c r="T28" s="2" t="str">
        <f>[48]Setembro!$I$23</f>
        <v>S</v>
      </c>
      <c r="U28" s="2" t="str">
        <f>[48]Setembro!$I$24</f>
        <v>S</v>
      </c>
      <c r="V28" s="2" t="str">
        <f>[48]Setembro!$I$25</f>
        <v>S</v>
      </c>
      <c r="W28" s="2" t="str">
        <f>[48]Setembro!$I$26</f>
        <v>SE</v>
      </c>
      <c r="X28" s="2" t="str">
        <f>[48]Setembro!$I$27</f>
        <v>S</v>
      </c>
      <c r="Y28" s="2" t="str">
        <f>[48]Setembro!$I$28</f>
        <v>SE</v>
      </c>
      <c r="Z28" s="2" t="str">
        <f>[48]Setembro!$I$29</f>
        <v>SE</v>
      </c>
      <c r="AA28" s="2" t="str">
        <f>[48]Setembro!$I$30</f>
        <v>SE</v>
      </c>
      <c r="AB28" s="2" t="str">
        <f>[48]Setembro!$I$31</f>
        <v>SE</v>
      </c>
      <c r="AC28" s="2" t="str">
        <f>[48]Setembro!$I$32</f>
        <v>SE</v>
      </c>
      <c r="AD28" s="2" t="str">
        <f>[48]Setembro!$I$33</f>
        <v>NO</v>
      </c>
      <c r="AE28" s="2" t="str">
        <f>[48]Setembro!$I$34</f>
        <v>NO</v>
      </c>
      <c r="AF28" s="50" t="str">
        <f>[48]Setembro!$I$35</f>
        <v>SE</v>
      </c>
      <c r="AG28" s="2"/>
    </row>
    <row r="29" spans="1:33" ht="17.100000000000001" customHeight="1" x14ac:dyDescent="0.2">
      <c r="A29" s="9" t="s">
        <v>20</v>
      </c>
      <c r="B29" s="20" t="str">
        <f>[49]Setembro!$I$5</f>
        <v>SE</v>
      </c>
      <c r="C29" s="20" t="str">
        <f>[49]Setembro!$I$6</f>
        <v>SE</v>
      </c>
      <c r="D29" s="20" t="str">
        <f>[49]Setembro!$I$7</f>
        <v>SE</v>
      </c>
      <c r="E29" s="20" t="str">
        <f>[49]Setembro!$I$8</f>
        <v>NE</v>
      </c>
      <c r="F29" s="20" t="str">
        <f>[49]Setembro!$I$9</f>
        <v>NE</v>
      </c>
      <c r="G29" s="20" t="str">
        <f>[50]Setembro!$I$10</f>
        <v>NE</v>
      </c>
      <c r="H29" s="20" t="str">
        <f>[50]Setembro!$I$11</f>
        <v>S</v>
      </c>
      <c r="I29" s="20" t="str">
        <f>[50]Setembro!$I$12</f>
        <v>NO</v>
      </c>
      <c r="J29" s="20" t="str">
        <f>[50]Setembro!$I$13</f>
        <v>SO</v>
      </c>
      <c r="K29" s="20" t="str">
        <f>[50]Setembro!$I$14</f>
        <v>L</v>
      </c>
      <c r="L29" s="20" t="str">
        <f>[50]Setembro!$I$15</f>
        <v>S</v>
      </c>
      <c r="M29" s="20" t="str">
        <f>[50]Setembro!$I$16</f>
        <v>S</v>
      </c>
      <c r="N29" s="20" t="str">
        <f>[50]Setembro!$I$17</f>
        <v>S</v>
      </c>
      <c r="O29" s="20" t="str">
        <f>[50]Setembro!$I$18</f>
        <v>S</v>
      </c>
      <c r="P29" s="20" t="str">
        <f>[50]Setembro!$I$19</f>
        <v>SE</v>
      </c>
      <c r="Q29" s="20" t="str">
        <f>[50]Setembro!$I$20</f>
        <v>NE</v>
      </c>
      <c r="R29" s="20" t="str">
        <f>[50]Setembro!$I$21</f>
        <v>L</v>
      </c>
      <c r="S29" s="20" t="str">
        <f>[50]Setembro!$I$22</f>
        <v>L</v>
      </c>
      <c r="T29" s="20" t="str">
        <f>[50]Setembro!$I$23</f>
        <v>NE</v>
      </c>
      <c r="U29" s="20" t="str">
        <f>[50]Setembro!$I$24</f>
        <v>NE</v>
      </c>
      <c r="V29" s="20" t="str">
        <f>[50]Setembro!$I$25</f>
        <v>S</v>
      </c>
      <c r="W29" s="20" t="str">
        <f>[50]Setembro!$I$26</f>
        <v>NE</v>
      </c>
      <c r="X29" s="20" t="str">
        <f>[50]Setembro!$I$27</f>
        <v>S</v>
      </c>
      <c r="Y29" s="20" t="str">
        <f>[50]Setembro!$I$28</f>
        <v>S</v>
      </c>
      <c r="Z29" s="20" t="str">
        <f>[50]Setembro!$I$29</f>
        <v>SE</v>
      </c>
      <c r="AA29" s="20" t="str">
        <f>[50]Setembro!$I$30</f>
        <v>S</v>
      </c>
      <c r="AB29" s="20" t="str">
        <f>[50]Setembro!$I$31</f>
        <v>S</v>
      </c>
      <c r="AC29" s="20" t="str">
        <f>[50]Setembro!$I$32</f>
        <v>S</v>
      </c>
      <c r="AD29" s="20" t="str">
        <f>[50]Setembro!$I$33</f>
        <v>L</v>
      </c>
      <c r="AE29" s="20" t="str">
        <f>[50]Setembro!$I$34</f>
        <v>N</v>
      </c>
      <c r="AF29" s="52" t="str">
        <f>[50]Setembro!$I$35</f>
        <v>S</v>
      </c>
      <c r="AG29" s="2"/>
    </row>
    <row r="30" spans="1:33" s="5" customFormat="1" ht="17.100000000000001" customHeight="1" x14ac:dyDescent="0.2">
      <c r="A30" s="13" t="s">
        <v>39</v>
      </c>
      <c r="B30" s="21" t="s">
        <v>53</v>
      </c>
      <c r="C30" s="21" t="s">
        <v>54</v>
      </c>
      <c r="D30" s="21" t="s">
        <v>54</v>
      </c>
      <c r="E30" s="21" t="s">
        <v>54</v>
      </c>
      <c r="F30" s="21" t="s">
        <v>55</v>
      </c>
      <c r="G30" s="21" t="s">
        <v>57</v>
      </c>
      <c r="H30" s="21" t="s">
        <v>57</v>
      </c>
      <c r="I30" s="21" t="s">
        <v>58</v>
      </c>
      <c r="J30" s="21" t="s">
        <v>59</v>
      </c>
      <c r="K30" s="21" t="s">
        <v>54</v>
      </c>
      <c r="L30" s="21" t="s">
        <v>57</v>
      </c>
      <c r="M30" s="21" t="s">
        <v>53</v>
      </c>
      <c r="N30" s="21" t="s">
        <v>53</v>
      </c>
      <c r="O30" s="21" t="s">
        <v>53</v>
      </c>
      <c r="P30" s="22" t="s">
        <v>54</v>
      </c>
      <c r="Q30" s="22" t="s">
        <v>60</v>
      </c>
      <c r="R30" s="22" t="s">
        <v>60</v>
      </c>
      <c r="S30" s="22" t="s">
        <v>54</v>
      </c>
      <c r="T30" s="22" t="s">
        <v>54</v>
      </c>
      <c r="U30" s="22" t="s">
        <v>57</v>
      </c>
      <c r="V30" s="22" t="s">
        <v>57</v>
      </c>
      <c r="W30" s="22" t="s">
        <v>54</v>
      </c>
      <c r="X30" s="22" t="s">
        <v>57</v>
      </c>
      <c r="Y30" s="22" t="s">
        <v>57</v>
      </c>
      <c r="Z30" s="22" t="s">
        <v>53</v>
      </c>
      <c r="AA30" s="22" t="s">
        <v>54</v>
      </c>
      <c r="AB30" s="22" t="s">
        <v>53</v>
      </c>
      <c r="AC30" s="22" t="s">
        <v>53</v>
      </c>
      <c r="AD30" s="22" t="s">
        <v>60</v>
      </c>
      <c r="AE30" s="22" t="s">
        <v>55</v>
      </c>
      <c r="AF30" s="47"/>
      <c r="AG30" s="19"/>
    </row>
    <row r="31" spans="1:33" x14ac:dyDescent="0.2">
      <c r="A31" s="64" t="s">
        <v>38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17" t="s">
        <v>54</v>
      </c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4"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S34" sqref="S34:T3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19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9"/>
    </row>
    <row r="5" spans="1:33" s="5" customFormat="1" ht="20.100000000000001" customHeight="1" thickTop="1" x14ac:dyDescent="0.2">
      <c r="A5" s="8" t="s">
        <v>48</v>
      </c>
      <c r="B5" s="42" t="str">
        <f>[1]Setembro!$J$5</f>
        <v>**</v>
      </c>
      <c r="C5" s="42" t="str">
        <f>[1]Setembro!$J$6</f>
        <v>**</v>
      </c>
      <c r="D5" s="42" t="str">
        <f>[1]Setembro!$J$7</f>
        <v>**</v>
      </c>
      <c r="E5" s="42" t="str">
        <f>[1]Setembro!$J$8</f>
        <v>**</v>
      </c>
      <c r="F5" s="42" t="str">
        <f>[1]Setembro!$J$9</f>
        <v>**</v>
      </c>
      <c r="G5" s="42" t="str">
        <f>[2]Setembro!$J$10</f>
        <v>**</v>
      </c>
      <c r="H5" s="42" t="str">
        <f>[2]Setembro!$J$11</f>
        <v>**</v>
      </c>
      <c r="I5" s="42" t="str">
        <f>[2]Setembro!$J$12</f>
        <v>**</v>
      </c>
      <c r="J5" s="42" t="str">
        <f>[2]Setembro!$J$13</f>
        <v>**</v>
      </c>
      <c r="K5" s="42" t="str">
        <f>[2]Setembro!$J$14</f>
        <v>**</v>
      </c>
      <c r="L5" s="42" t="str">
        <f>[2]Setembro!$J$15</f>
        <v>**</v>
      </c>
      <c r="M5" s="42" t="str">
        <f>[2]Setembro!$J$16</f>
        <v>**</v>
      </c>
      <c r="N5" s="42" t="str">
        <f>[2]Setembro!$J$17</f>
        <v>**</v>
      </c>
      <c r="O5" s="42" t="str">
        <f>[2]Setembro!$J$18</f>
        <v>**</v>
      </c>
      <c r="P5" s="42" t="str">
        <f>[2]Setembro!$J$19</f>
        <v>**</v>
      </c>
      <c r="Q5" s="42" t="str">
        <f>[2]Setembro!$J$20</f>
        <v>**</v>
      </c>
      <c r="R5" s="42" t="str">
        <f>[2]Setembro!$J$21</f>
        <v>**</v>
      </c>
      <c r="S5" s="42" t="str">
        <f>[2]Setembro!$J$22</f>
        <v>**</v>
      </c>
      <c r="T5" s="42" t="str">
        <f>[2]Setembro!$J$23</f>
        <v>**</v>
      </c>
      <c r="U5" s="42" t="str">
        <f>[2]Setembro!$J$24</f>
        <v>**</v>
      </c>
      <c r="V5" s="42" t="str">
        <f>[2]Setembro!$J$25</f>
        <v>**</v>
      </c>
      <c r="W5" s="42" t="str">
        <f>[2]Setembro!$J$26</f>
        <v>**</v>
      </c>
      <c r="X5" s="42" t="str">
        <f>[2]Setembro!$J$27</f>
        <v>**</v>
      </c>
      <c r="Y5" s="42" t="str">
        <f>[2]Setembro!$J$28</f>
        <v>**</v>
      </c>
      <c r="Z5" s="42" t="str">
        <f>[2]Setembro!$J$29</f>
        <v>**</v>
      </c>
      <c r="AA5" s="42" t="str">
        <f>[2]Setembro!$J$30</f>
        <v>**</v>
      </c>
      <c r="AB5" s="42" t="str">
        <f>[2]Setembro!$J$31</f>
        <v>**</v>
      </c>
      <c r="AC5" s="42" t="str">
        <f>[2]Setembro!$J$32</f>
        <v>**</v>
      </c>
      <c r="AD5" s="42" t="str">
        <f>[2]Setembro!$J$33</f>
        <v>**</v>
      </c>
      <c r="AE5" s="42" t="str">
        <f>[2]Setembro!$J$34</f>
        <v>**</v>
      </c>
      <c r="AF5" s="45" t="s">
        <v>32</v>
      </c>
      <c r="AG5" s="19"/>
    </row>
    <row r="6" spans="1:33" s="1" customFormat="1" ht="17.100000000000001" customHeight="1" x14ac:dyDescent="0.2">
      <c r="A6" s="9" t="s">
        <v>0</v>
      </c>
      <c r="B6" s="3">
        <f>[3]Setembro!$J$5</f>
        <v>33.119999999999997</v>
      </c>
      <c r="C6" s="3">
        <f>[3]Setembro!$J$6</f>
        <v>44.28</v>
      </c>
      <c r="D6" s="3">
        <f>[3]Setembro!$J$7</f>
        <v>43.92</v>
      </c>
      <c r="E6" s="3">
        <f>[3]Setembro!$J$8</f>
        <v>49.32</v>
      </c>
      <c r="F6" s="3">
        <f>[3]Setembro!$J$9</f>
        <v>43.56</v>
      </c>
      <c r="G6" s="3">
        <f>[4]Setembro!$J$10</f>
        <v>25.56</v>
      </c>
      <c r="H6" s="3">
        <f>[4]Setembro!$J$11</f>
        <v>47.519999999999996</v>
      </c>
      <c r="I6" s="3">
        <f>[4]Setembro!$J$12</f>
        <v>35.28</v>
      </c>
      <c r="J6" s="3">
        <f>[4]Setembro!$J$13</f>
        <v>32.4</v>
      </c>
      <c r="K6" s="3">
        <f>[4]Setembro!$J$14</f>
        <v>33.840000000000003</v>
      </c>
      <c r="L6" s="3">
        <f>[4]Setembro!$J$15</f>
        <v>42.84</v>
      </c>
      <c r="M6" s="3">
        <f>[4]Setembro!$J$16</f>
        <v>26.28</v>
      </c>
      <c r="N6" s="3">
        <f>[4]Setembro!$J$17</f>
        <v>22.32</v>
      </c>
      <c r="O6" s="3">
        <f>[4]Setembro!$J$18</f>
        <v>41.4</v>
      </c>
      <c r="P6" s="3">
        <f>[4]Setembro!$J$19</f>
        <v>40.32</v>
      </c>
      <c r="Q6" s="3">
        <f>[4]Setembro!$J$20</f>
        <v>55.440000000000005</v>
      </c>
      <c r="R6" s="3">
        <f>[4]Setembro!$J$21</f>
        <v>56.16</v>
      </c>
      <c r="S6" s="3">
        <f>[4]Setembro!$J$22</f>
        <v>55.800000000000004</v>
      </c>
      <c r="T6" s="3">
        <f>[4]Setembro!$J$23</f>
        <v>37.800000000000004</v>
      </c>
      <c r="U6" s="3">
        <f>[4]Setembro!$J$24</f>
        <v>33.840000000000003</v>
      </c>
      <c r="V6" s="3">
        <f>[4]Setembro!$J$25</f>
        <v>25.92</v>
      </c>
      <c r="W6" s="3">
        <f>[4]Setembro!$J$26</f>
        <v>41.4</v>
      </c>
      <c r="X6" s="3">
        <f>[4]Setembro!$J$27</f>
        <v>66.960000000000008</v>
      </c>
      <c r="Y6" s="3">
        <f>[4]Setembro!$J$28</f>
        <v>37.440000000000005</v>
      </c>
      <c r="Z6" s="3">
        <f>[4]Setembro!$J$29</f>
        <v>44.64</v>
      </c>
      <c r="AA6" s="3">
        <f>[4]Setembro!$J$30</f>
        <v>37.800000000000004</v>
      </c>
      <c r="AB6" s="3">
        <f>[4]Setembro!$J$31</f>
        <v>31.319999999999997</v>
      </c>
      <c r="AC6" s="3">
        <f>[4]Setembro!$J$32</f>
        <v>34.200000000000003</v>
      </c>
      <c r="AD6" s="3">
        <f>[4]Setembro!$J$33</f>
        <v>39.6</v>
      </c>
      <c r="AE6" s="3">
        <f>[4]Setembro!$J$34</f>
        <v>34.200000000000003</v>
      </c>
      <c r="AF6" s="16">
        <f>MAX(B6:AE6)</f>
        <v>66.960000000000008</v>
      </c>
      <c r="AG6" s="2"/>
    </row>
    <row r="7" spans="1:33" ht="17.100000000000001" customHeight="1" x14ac:dyDescent="0.2">
      <c r="A7" s="9" t="s">
        <v>1</v>
      </c>
      <c r="B7" s="14">
        <f>[5]Setembro!$J$5</f>
        <v>31.319999999999997</v>
      </c>
      <c r="C7" s="14">
        <f>[5]Setembro!$J$6</f>
        <v>33.480000000000004</v>
      </c>
      <c r="D7" s="14">
        <f>[5]Setembro!$J$7</f>
        <v>32.76</v>
      </c>
      <c r="E7" s="14">
        <f>[5]Setembro!$J$8</f>
        <v>52.56</v>
      </c>
      <c r="F7" s="14">
        <f>[5]Setembro!$J$9</f>
        <v>32.04</v>
      </c>
      <c r="G7" s="14">
        <f>[6]Setembro!$J$10</f>
        <v>22.32</v>
      </c>
      <c r="H7" s="14">
        <f>[6]Setembro!$J$11</f>
        <v>32.76</v>
      </c>
      <c r="I7" s="14">
        <f>[6]Setembro!$J$12</f>
        <v>43.92</v>
      </c>
      <c r="J7" s="14">
        <f>[6]Setembro!$J$13</f>
        <v>34.56</v>
      </c>
      <c r="K7" s="14">
        <f>[6]Setembro!$J$14</f>
        <v>14.4</v>
      </c>
      <c r="L7" s="14">
        <f>[6]Setembro!$J$15</f>
        <v>28.8</v>
      </c>
      <c r="M7" s="14">
        <f>[6]Setembro!$J$16</f>
        <v>29.16</v>
      </c>
      <c r="N7" s="14">
        <f>[6]Setembro!$J$17</f>
        <v>21.240000000000002</v>
      </c>
      <c r="O7" s="14">
        <f>[6]Setembro!$J$18</f>
        <v>29.16</v>
      </c>
      <c r="P7" s="14">
        <f>[6]Setembro!$J$19</f>
        <v>38.519999999999996</v>
      </c>
      <c r="Q7" s="14">
        <f>[6]Setembro!$J$20</f>
        <v>29.16</v>
      </c>
      <c r="R7" s="14">
        <f>[6]Setembro!$J$21</f>
        <v>45</v>
      </c>
      <c r="S7" s="14">
        <f>[6]Setembro!$J$22</f>
        <v>55.800000000000004</v>
      </c>
      <c r="T7" s="14">
        <f>[6]Setembro!$J$23</f>
        <v>31.680000000000003</v>
      </c>
      <c r="U7" s="14">
        <f>[6]Setembro!$J$24</f>
        <v>28.08</v>
      </c>
      <c r="V7" s="14">
        <f>[6]Setembro!$J$25</f>
        <v>27.720000000000002</v>
      </c>
      <c r="W7" s="14">
        <f>[6]Setembro!$J$26</f>
        <v>22.68</v>
      </c>
      <c r="X7" s="14">
        <f>[6]Setembro!$J$27</f>
        <v>50.04</v>
      </c>
      <c r="Y7" s="14">
        <f>[6]Setembro!$J$28</f>
        <v>24.12</v>
      </c>
      <c r="Z7" s="14">
        <f>[6]Setembro!$J$29</f>
        <v>31.319999999999997</v>
      </c>
      <c r="AA7" s="14">
        <f>[6]Setembro!$J$30</f>
        <v>33.480000000000004</v>
      </c>
      <c r="AB7" s="14">
        <f>[6]Setembro!$J$31</f>
        <v>23.400000000000002</v>
      </c>
      <c r="AC7" s="14">
        <f>[6]Setembro!$J$32</f>
        <v>24.840000000000003</v>
      </c>
      <c r="AD7" s="14">
        <f>[6]Setembro!$J$33</f>
        <v>29.880000000000003</v>
      </c>
      <c r="AE7" s="14">
        <f>[6]Setembro!$J$34</f>
        <v>38.519999999999996</v>
      </c>
      <c r="AF7" s="16">
        <f>MAX(B7:AE7)</f>
        <v>55.800000000000004</v>
      </c>
      <c r="AG7" s="2"/>
    </row>
    <row r="8" spans="1:33" ht="17.100000000000001" customHeight="1" x14ac:dyDescent="0.2">
      <c r="A8" s="9" t="s">
        <v>51</v>
      </c>
      <c r="B8" s="14">
        <f>[7]Setembro!$J$5</f>
        <v>24</v>
      </c>
      <c r="C8" s="14">
        <f>[7]Setembro!$J$6</f>
        <v>25.6</v>
      </c>
      <c r="D8" s="14">
        <f>[7]Setembro!$J$7</f>
        <v>32.32</v>
      </c>
      <c r="E8" s="14">
        <f>[7]Setembro!$J$8</f>
        <v>39.680000000000007</v>
      </c>
      <c r="F8" s="14">
        <f>[7]Setembro!$J$9</f>
        <v>27.52</v>
      </c>
      <c r="G8" s="14">
        <f>[8]Setembro!$J$10</f>
        <v>22.080000000000002</v>
      </c>
      <c r="H8" s="14">
        <f>[8]Setembro!$J$11</f>
        <v>23.680000000000003</v>
      </c>
      <c r="I8" s="14">
        <f>[8]Setembro!$J$12</f>
        <v>33.6</v>
      </c>
      <c r="J8" s="14">
        <f>[8]Setembro!$J$13</f>
        <v>20.480000000000004</v>
      </c>
      <c r="K8" s="14">
        <f>[8]Setembro!$J$14</f>
        <v>24</v>
      </c>
      <c r="L8" s="14">
        <f>[8]Setembro!$J$15</f>
        <v>27.52</v>
      </c>
      <c r="M8" s="14">
        <f>[8]Setembro!$J$16</f>
        <v>20.16</v>
      </c>
      <c r="N8" s="14">
        <f>[8]Setembro!$J$17</f>
        <v>26.880000000000003</v>
      </c>
      <c r="O8" s="14">
        <f>[8]Setembro!$J$18</f>
        <v>20.16</v>
      </c>
      <c r="P8" s="14">
        <f>[8]Setembro!$J$19</f>
        <v>25.92</v>
      </c>
      <c r="Q8" s="14">
        <f>[8]Setembro!$J$20</f>
        <v>30.400000000000002</v>
      </c>
      <c r="R8" s="14">
        <f>[8]Setembro!$J$21</f>
        <v>39.04</v>
      </c>
      <c r="S8" s="14">
        <f>[8]Setembro!$J$22</f>
        <v>45.44</v>
      </c>
      <c r="T8" s="14">
        <f>[8]Setembro!$J$23</f>
        <v>31.04</v>
      </c>
      <c r="U8" s="14">
        <f>[8]Setembro!$J$24</f>
        <v>27.52</v>
      </c>
      <c r="V8" s="14">
        <f>[8]Setembro!$J$25</f>
        <v>22.400000000000002</v>
      </c>
      <c r="W8" s="14">
        <f>[8]Setembro!$J$26</f>
        <v>26.560000000000002</v>
      </c>
      <c r="X8" s="14">
        <f>[8]Setembro!$J$27</f>
        <v>57.6</v>
      </c>
      <c r="Y8" s="14">
        <f>[8]Setembro!$J$28</f>
        <v>28.160000000000004</v>
      </c>
      <c r="Z8" s="14">
        <f>[8]Setembro!$J$29</f>
        <v>17.919999999999998</v>
      </c>
      <c r="AA8" s="14">
        <f>[8]Setembro!$J$30</f>
        <v>17.28</v>
      </c>
      <c r="AB8" s="14">
        <f>[8]Setembro!$J$31</f>
        <v>21.44</v>
      </c>
      <c r="AC8" s="14">
        <f>[8]Setembro!$J$32</f>
        <v>26.24</v>
      </c>
      <c r="AD8" s="14">
        <f>[8]Setembro!$J$33</f>
        <v>27.84</v>
      </c>
      <c r="AE8" s="14">
        <f>[8]Setembro!$J$34</f>
        <v>37.119999999999997</v>
      </c>
      <c r="AF8" s="16">
        <f>MAX(B8:AE8)</f>
        <v>57.6</v>
      </c>
      <c r="AG8" s="2"/>
    </row>
    <row r="9" spans="1:33" ht="17.100000000000001" customHeight="1" x14ac:dyDescent="0.2">
      <c r="A9" s="9" t="s">
        <v>2</v>
      </c>
      <c r="B9" s="3">
        <f>[9]Setembro!$J$5</f>
        <v>50.04</v>
      </c>
      <c r="C9" s="3">
        <f>[9]Setembro!$J$6</f>
        <v>69.84</v>
      </c>
      <c r="D9" s="3">
        <f>[9]Setembro!$J$7</f>
        <v>59.4</v>
      </c>
      <c r="E9" s="3">
        <f>[9]Setembro!$J$8</f>
        <v>52.2</v>
      </c>
      <c r="F9" s="3">
        <f>[9]Setembro!$J$9</f>
        <v>41.76</v>
      </c>
      <c r="G9" s="3">
        <f>[10]Setembro!$J$10</f>
        <v>37.800000000000004</v>
      </c>
      <c r="H9" s="3">
        <f>[10]Setembro!$J$11</f>
        <v>41.04</v>
      </c>
      <c r="I9" s="3">
        <f>[10]Setembro!$J$12</f>
        <v>56.88</v>
      </c>
      <c r="J9" s="3">
        <f>[10]Setembro!$J$13</f>
        <v>29.880000000000003</v>
      </c>
      <c r="K9" s="3">
        <f>[10]Setembro!$J$14</f>
        <v>23.759999999999998</v>
      </c>
      <c r="L9" s="3">
        <f>[10]Setembro!$J$15</f>
        <v>37.080000000000005</v>
      </c>
      <c r="M9" s="3">
        <f>[10]Setembro!$J$16</f>
        <v>41.04</v>
      </c>
      <c r="N9" s="3">
        <f>[10]Setembro!$J$17</f>
        <v>43.92</v>
      </c>
      <c r="O9" s="3">
        <f>[10]Setembro!$J$18</f>
        <v>40.680000000000007</v>
      </c>
      <c r="P9" s="3">
        <f>[10]Setembro!$J$19</f>
        <v>54</v>
      </c>
      <c r="Q9" s="3">
        <f>[10]Setembro!$J$20</f>
        <v>54</v>
      </c>
      <c r="R9" s="3">
        <f>[10]Setembro!$J$21</f>
        <v>57.24</v>
      </c>
      <c r="S9" s="3">
        <f>[10]Setembro!$J$22</f>
        <v>39.6</v>
      </c>
      <c r="T9" s="3">
        <f>[10]Setembro!$J$23</f>
        <v>45</v>
      </c>
      <c r="U9" s="3">
        <f>[10]Setembro!$J$24</f>
        <v>31.680000000000003</v>
      </c>
      <c r="V9" s="3">
        <f>[10]Setembro!$J$25</f>
        <v>34.92</v>
      </c>
      <c r="W9" s="3">
        <f>[10]Setembro!$J$26</f>
        <v>73.8</v>
      </c>
      <c r="X9" s="3">
        <f>[10]Setembro!$J$27</f>
        <v>64.08</v>
      </c>
      <c r="Y9" s="3">
        <f>[10]Setembro!$J$28</f>
        <v>36.36</v>
      </c>
      <c r="Z9" s="3">
        <f>[10]Setembro!$J$29</f>
        <v>47.88</v>
      </c>
      <c r="AA9" s="3">
        <f>[10]Setembro!$J$30</f>
        <v>48.6</v>
      </c>
      <c r="AB9" s="3">
        <f>[10]Setembro!$J$31</f>
        <v>34.56</v>
      </c>
      <c r="AC9" s="3">
        <f>[10]Setembro!$J$32</f>
        <v>41.4</v>
      </c>
      <c r="AD9" s="3">
        <f>[10]Setembro!$J$33</f>
        <v>30.240000000000002</v>
      </c>
      <c r="AE9" s="3">
        <f>[10]Setembro!$J$34</f>
        <v>96.84</v>
      </c>
      <c r="AF9" s="16">
        <f>MAX(B9:AE9)</f>
        <v>96.84</v>
      </c>
      <c r="AG9" s="2"/>
    </row>
    <row r="10" spans="1:33" ht="17.100000000000001" customHeight="1" x14ac:dyDescent="0.2">
      <c r="A10" s="9" t="s">
        <v>3</v>
      </c>
      <c r="B10" s="3" t="str">
        <f>[11]Setembro!$J$5</f>
        <v>**</v>
      </c>
      <c r="C10" s="3" t="str">
        <f>[11]Setembro!$J$6</f>
        <v>**</v>
      </c>
      <c r="D10" s="3" t="str">
        <f>[11]Setembro!$J$7</f>
        <v>**</v>
      </c>
      <c r="E10" s="3" t="str">
        <f>[11]Setembro!$J$8</f>
        <v>**</v>
      </c>
      <c r="F10" s="3" t="str">
        <f>[11]Setembro!$J$9</f>
        <v>**</v>
      </c>
      <c r="G10" s="3" t="str">
        <f>[12]Setembro!$J$10</f>
        <v>**</v>
      </c>
      <c r="H10" s="3" t="str">
        <f>[12]Setembro!$J$11</f>
        <v>**</v>
      </c>
      <c r="I10" s="3" t="str">
        <f>[12]Setembro!$J$12</f>
        <v>**</v>
      </c>
      <c r="J10" s="3" t="str">
        <f>[12]Setembro!$J$13</f>
        <v>**</v>
      </c>
      <c r="K10" s="3" t="str">
        <f>[12]Setembro!$J$14</f>
        <v>**</v>
      </c>
      <c r="L10" s="3" t="str">
        <f>[12]Setembro!$J$15</f>
        <v>**</v>
      </c>
      <c r="M10" s="3" t="str">
        <f>[12]Setembro!$J$16</f>
        <v>**</v>
      </c>
      <c r="N10" s="3" t="str">
        <f>[12]Setembro!$J$17</f>
        <v>**</v>
      </c>
      <c r="O10" s="3" t="str">
        <f>[12]Setembro!$J$18</f>
        <v>**</v>
      </c>
      <c r="P10" s="3" t="str">
        <f>[12]Setembro!$J$19</f>
        <v>**</v>
      </c>
      <c r="Q10" s="3" t="str">
        <f>[12]Setembro!$J$20</f>
        <v>**</v>
      </c>
      <c r="R10" s="3" t="str">
        <f>[12]Setembro!$J$21</f>
        <v>**</v>
      </c>
      <c r="S10" s="3" t="str">
        <f>[12]Setembro!$J$22</f>
        <v>**</v>
      </c>
      <c r="T10" s="3" t="str">
        <f>[12]Setembro!$J$23</f>
        <v>**</v>
      </c>
      <c r="U10" s="3" t="str">
        <f>[12]Setembro!$J$24</f>
        <v>**</v>
      </c>
      <c r="V10" s="3" t="str">
        <f>[12]Setembro!$J$25</f>
        <v>**</v>
      </c>
      <c r="W10" s="3" t="str">
        <f>[12]Setembro!$J$26</f>
        <v>**</v>
      </c>
      <c r="X10" s="3" t="str">
        <f>[12]Setembro!$J$27</f>
        <v>**</v>
      </c>
      <c r="Y10" s="3">
        <f>[12]Setembro!$J$28</f>
        <v>22.32</v>
      </c>
      <c r="Z10" s="3">
        <f>[12]Setembro!$J$29</f>
        <v>34.56</v>
      </c>
      <c r="AA10" s="3">
        <f>[12]Setembro!$J$30</f>
        <v>25.92</v>
      </c>
      <c r="AB10" s="3">
        <f>[12]Setembro!$J$31</f>
        <v>26.28</v>
      </c>
      <c r="AC10" s="3">
        <f>[12]Setembro!$J$32</f>
        <v>30.240000000000002</v>
      </c>
      <c r="AD10" s="3">
        <f>[12]Setembro!$J$33</f>
        <v>24.840000000000003</v>
      </c>
      <c r="AE10" s="3">
        <f>[12]Setembro!$J$34</f>
        <v>32.04</v>
      </c>
      <c r="AF10" s="16">
        <f>MAX(B10:AE10)</f>
        <v>34.56</v>
      </c>
      <c r="AG10" s="2"/>
    </row>
    <row r="11" spans="1:33" ht="17.100000000000001" customHeight="1" x14ac:dyDescent="0.2">
      <c r="A11" s="9" t="s">
        <v>4</v>
      </c>
      <c r="B11" s="3">
        <f>[13]Setembro!$J$5</f>
        <v>43.92</v>
      </c>
      <c r="C11" s="3">
        <f>[13]Setembro!$J$6</f>
        <v>40.32</v>
      </c>
      <c r="D11" s="3">
        <f>[13]Setembro!$J$7</f>
        <v>40.32</v>
      </c>
      <c r="E11" s="3">
        <f>[13]Setembro!$J$8</f>
        <v>40.32</v>
      </c>
      <c r="F11" s="3">
        <f>[13]Setembro!$J$9</f>
        <v>46.800000000000004</v>
      </c>
      <c r="G11" s="3">
        <f>[14]Setembro!$J$10</f>
        <v>48.96</v>
      </c>
      <c r="H11" s="3">
        <f>[14]Setembro!$J$11</f>
        <v>39.96</v>
      </c>
      <c r="I11" s="3">
        <f>[14]Setembro!$J$12</f>
        <v>51.84</v>
      </c>
      <c r="J11" s="3">
        <f>[14]Setembro!$J$13</f>
        <v>44.28</v>
      </c>
      <c r="K11" s="3">
        <f>[14]Setembro!$J$14</f>
        <v>30.6</v>
      </c>
      <c r="L11" s="3">
        <f>[14]Setembro!$J$15</f>
        <v>35.28</v>
      </c>
      <c r="M11" s="3">
        <f>[14]Setembro!$J$16</f>
        <v>40.32</v>
      </c>
      <c r="N11" s="3">
        <f>[14]Setembro!$J$17</f>
        <v>34.92</v>
      </c>
      <c r="O11" s="3">
        <f>[14]Setembro!$J$18</f>
        <v>34.56</v>
      </c>
      <c r="P11" s="3">
        <f>[14]Setembro!$J$19</f>
        <v>46.080000000000005</v>
      </c>
      <c r="Q11" s="3">
        <f>[14]Setembro!$J$20</f>
        <v>52.56</v>
      </c>
      <c r="R11" s="3">
        <f>[14]Setembro!$J$21</f>
        <v>47.88</v>
      </c>
      <c r="S11" s="3">
        <f>[14]Setembro!$J$22</f>
        <v>38.880000000000003</v>
      </c>
      <c r="T11" s="3">
        <f>[14]Setembro!$J$23</f>
        <v>43.2</v>
      </c>
      <c r="U11" s="3">
        <f>[14]Setembro!$J$24</f>
        <v>33.119999999999997</v>
      </c>
      <c r="V11" s="3">
        <f>[14]Setembro!$J$25</f>
        <v>29.16</v>
      </c>
      <c r="W11" s="3">
        <f>[14]Setembro!$J$26</f>
        <v>45.36</v>
      </c>
      <c r="X11" s="3">
        <f>[14]Setembro!$J$27</f>
        <v>57.24</v>
      </c>
      <c r="Y11" s="3">
        <f>[14]Setembro!$J$28</f>
        <v>32.4</v>
      </c>
      <c r="Z11" s="3">
        <f>[14]Setembro!$J$29</f>
        <v>38.159999999999997</v>
      </c>
      <c r="AA11" s="3">
        <f>[14]Setembro!$J$30</f>
        <v>37.800000000000004</v>
      </c>
      <c r="AB11" s="3">
        <f>[14]Setembro!$J$31</f>
        <v>28.8</v>
      </c>
      <c r="AC11" s="3">
        <f>[14]Setembro!$J$32</f>
        <v>30.6</v>
      </c>
      <c r="AD11" s="3">
        <f>[14]Setembro!$J$33</f>
        <v>32.4</v>
      </c>
      <c r="AE11" s="3">
        <f>[14]Setembro!$J$34</f>
        <v>67.680000000000007</v>
      </c>
      <c r="AF11" s="16">
        <f t="shared" ref="AF11:AF29" si="1">MAX(B11:AE11)</f>
        <v>67.680000000000007</v>
      </c>
      <c r="AG11" s="2"/>
    </row>
    <row r="12" spans="1:33" ht="17.100000000000001" customHeight="1" x14ac:dyDescent="0.2">
      <c r="A12" s="9" t="s">
        <v>5</v>
      </c>
      <c r="B12" s="3">
        <f>[15]Setembro!$J$5</f>
        <v>37.800000000000004</v>
      </c>
      <c r="C12" s="3">
        <f>[15]Setembro!$J$6</f>
        <v>46.080000000000005</v>
      </c>
      <c r="D12" s="3">
        <f>[15]Setembro!$J$7</f>
        <v>36.72</v>
      </c>
      <c r="E12" s="3">
        <f>[15]Setembro!$J$8</f>
        <v>30.6</v>
      </c>
      <c r="F12" s="3">
        <f>[15]Setembro!$J$9</f>
        <v>28.08</v>
      </c>
      <c r="G12" s="3">
        <f>[16]Setembro!$J$10</f>
        <v>60.839999999999996</v>
      </c>
      <c r="H12" s="3">
        <f>[16]Setembro!$J$11</f>
        <v>18.36</v>
      </c>
      <c r="I12" s="3">
        <f>[16]Setembro!$J$12</f>
        <v>57.6</v>
      </c>
      <c r="J12" s="3">
        <f>[16]Setembro!$J$13</f>
        <v>43.92</v>
      </c>
      <c r="K12" s="3">
        <f>[16]Setembro!$J$14</f>
        <v>24.48</v>
      </c>
      <c r="L12" s="3">
        <f>[16]Setembro!$J$15</f>
        <v>88.128</v>
      </c>
      <c r="M12" s="3">
        <f>[16]Setembro!$J$16</f>
        <v>25.2</v>
      </c>
      <c r="N12" s="3">
        <f>[16]Setembro!$J$17</f>
        <v>20.52</v>
      </c>
      <c r="O12" s="3">
        <f>[16]Setembro!$J$18</f>
        <v>32.04</v>
      </c>
      <c r="P12" s="3">
        <f>[16]Setembro!$J$19</f>
        <v>40.680000000000007</v>
      </c>
      <c r="Q12" s="3">
        <f>[16]Setembro!$J$20</f>
        <v>34.56</v>
      </c>
      <c r="R12" s="3">
        <f>[16]Setembro!$J$21</f>
        <v>27</v>
      </c>
      <c r="S12" s="3">
        <f>[16]Setembro!$J$22</f>
        <v>65.52</v>
      </c>
      <c r="T12" s="3">
        <f>[16]Setembro!$J$23</f>
        <v>40.32</v>
      </c>
      <c r="U12" s="3">
        <f>[16]Setembro!$J$24</f>
        <v>50.76</v>
      </c>
      <c r="V12" s="3">
        <f>[16]Setembro!$J$25</f>
        <v>32.76</v>
      </c>
      <c r="W12" s="3">
        <f>[16]Setembro!$J$26</f>
        <v>27.36</v>
      </c>
      <c r="X12" s="3">
        <f>[16]Setembro!$J$27</f>
        <v>55.440000000000005</v>
      </c>
      <c r="Y12" s="3">
        <f>[16]Setembro!$J$28</f>
        <v>33.480000000000004</v>
      </c>
      <c r="Z12" s="3">
        <f>[16]Setembro!$J$29</f>
        <v>30.96</v>
      </c>
      <c r="AA12" s="3">
        <f>[16]Setembro!$J$30</f>
        <v>30.6</v>
      </c>
      <c r="AB12" s="3">
        <f>[16]Setembro!$J$31</f>
        <v>28.44</v>
      </c>
      <c r="AC12" s="3">
        <f>[16]Setembro!$J$32</f>
        <v>21.96</v>
      </c>
      <c r="AD12" s="3">
        <f>[16]Setembro!$J$33</f>
        <v>33.119999999999997</v>
      </c>
      <c r="AE12" s="3">
        <f>[16]Setembro!$J$34</f>
        <v>26.64</v>
      </c>
      <c r="AF12" s="16">
        <f t="shared" si="1"/>
        <v>88.128</v>
      </c>
      <c r="AG12" s="2"/>
    </row>
    <row r="13" spans="1:33" ht="17.100000000000001" customHeight="1" x14ac:dyDescent="0.2">
      <c r="A13" s="9" t="s">
        <v>6</v>
      </c>
      <c r="B13" s="3">
        <f>[17]Setembro!$J$5</f>
        <v>33.480000000000004</v>
      </c>
      <c r="C13" s="3">
        <f>[17]Setembro!$J$6</f>
        <v>34.56</v>
      </c>
      <c r="D13" s="3">
        <f>[17]Setembro!$J$7</f>
        <v>21.6</v>
      </c>
      <c r="E13" s="3">
        <f>[17]Setembro!$J$8</f>
        <v>27.720000000000002</v>
      </c>
      <c r="F13" s="3">
        <f>[17]Setembro!$J$9</f>
        <v>28.08</v>
      </c>
      <c r="G13" s="3">
        <f>[18]Setembro!$J$10</f>
        <v>21.6</v>
      </c>
      <c r="H13" s="3">
        <f>[18]Setembro!$J$11</f>
        <v>34.200000000000003</v>
      </c>
      <c r="I13" s="3">
        <f>[18]Setembro!$J$12</f>
        <v>39.96</v>
      </c>
      <c r="J13" s="3">
        <f>[18]Setembro!$J$13</f>
        <v>42.12</v>
      </c>
      <c r="K13" s="3">
        <f>[18]Setembro!$J$14</f>
        <v>9</v>
      </c>
      <c r="L13" s="3">
        <f>[18]Setembro!$J$15</f>
        <v>23.759999999999998</v>
      </c>
      <c r="M13" s="3">
        <f>[18]Setembro!$J$16</f>
        <v>27</v>
      </c>
      <c r="N13" s="3">
        <f>[18]Setembro!$J$17</f>
        <v>21.6</v>
      </c>
      <c r="O13" s="3">
        <f>[18]Setembro!$J$18</f>
        <v>29.16</v>
      </c>
      <c r="P13" s="3">
        <f>[18]Setembro!$J$19</f>
        <v>47.88</v>
      </c>
      <c r="Q13" s="3">
        <f>[18]Setembro!$J$20</f>
        <v>35.64</v>
      </c>
      <c r="R13" s="3">
        <f>[18]Setembro!$J$21</f>
        <v>26.64</v>
      </c>
      <c r="S13" s="3">
        <f>[18]Setembro!$J$22</f>
        <v>29.52</v>
      </c>
      <c r="T13" s="3">
        <f>[18]Setembro!$J$23</f>
        <v>25.56</v>
      </c>
      <c r="U13" s="3">
        <f>[18]Setembro!$J$24</f>
        <v>27.720000000000002</v>
      </c>
      <c r="V13" s="3">
        <f>[18]Setembro!$J$25</f>
        <v>26.28</v>
      </c>
      <c r="W13" s="3">
        <f>[18]Setembro!$J$26</f>
        <v>39.96</v>
      </c>
      <c r="X13" s="3">
        <f>[18]Setembro!$J$27</f>
        <v>51.84</v>
      </c>
      <c r="Y13" s="3">
        <f>[18]Setembro!$J$28</f>
        <v>30.240000000000002</v>
      </c>
      <c r="Z13" s="3">
        <f>[18]Setembro!$J$29</f>
        <v>44.64</v>
      </c>
      <c r="AA13" s="3">
        <f>[18]Setembro!$J$30</f>
        <v>21.6</v>
      </c>
      <c r="AB13" s="3">
        <f>[18]Setembro!$J$31</f>
        <v>24.48</v>
      </c>
      <c r="AC13" s="3">
        <f>[18]Setembro!$J$32</f>
        <v>30.240000000000002</v>
      </c>
      <c r="AD13" s="3">
        <f>[18]Setembro!$J$33</f>
        <v>30.6</v>
      </c>
      <c r="AE13" s="3">
        <f>[18]Setembro!$J$34</f>
        <v>82.44</v>
      </c>
      <c r="AF13" s="16">
        <f t="shared" si="1"/>
        <v>82.44</v>
      </c>
      <c r="AG13" s="2"/>
    </row>
    <row r="14" spans="1:33" ht="17.100000000000001" customHeight="1" x14ac:dyDescent="0.2">
      <c r="A14" s="9" t="s">
        <v>7</v>
      </c>
      <c r="B14" s="3">
        <f>[19]Setembro!$J$5</f>
        <v>29.16</v>
      </c>
      <c r="C14" s="3">
        <f>[19]Setembro!$J$6</f>
        <v>46.080000000000005</v>
      </c>
      <c r="D14" s="3">
        <f>[19]Setembro!$J$7</f>
        <v>41.04</v>
      </c>
      <c r="E14" s="3">
        <f>[19]Setembro!$J$8</f>
        <v>45.36</v>
      </c>
      <c r="F14" s="3">
        <f>[19]Setembro!$J$9</f>
        <v>47.16</v>
      </c>
      <c r="G14" s="3">
        <f>[20]Setembro!$J$10</f>
        <v>24.12</v>
      </c>
      <c r="H14" s="3">
        <f>[20]Setembro!$J$11</f>
        <v>26.28</v>
      </c>
      <c r="I14" s="3">
        <f>[20]Setembro!$J$12</f>
        <v>52.2</v>
      </c>
      <c r="J14" s="3">
        <f>[20]Setembro!$J$13</f>
        <v>40.32</v>
      </c>
      <c r="K14" s="3">
        <f>[20]Setembro!$J$14</f>
        <v>26.64</v>
      </c>
      <c r="L14" s="3">
        <f>[20]Setembro!$J$15</f>
        <v>39.6</v>
      </c>
      <c r="M14" s="3">
        <f>[20]Setembro!$J$16</f>
        <v>29.52</v>
      </c>
      <c r="N14" s="3">
        <f>[20]Setembro!$J$17</f>
        <v>25.2</v>
      </c>
      <c r="O14" s="3">
        <f>[20]Setembro!$J$18</f>
        <v>32.04</v>
      </c>
      <c r="P14" s="3">
        <f>[20]Setembro!$J$19</f>
        <v>44.28</v>
      </c>
      <c r="Q14" s="3">
        <f>[20]Setembro!$J$20</f>
        <v>48.6</v>
      </c>
      <c r="R14" s="3">
        <f>[20]Setembro!$J$21</f>
        <v>41.76</v>
      </c>
      <c r="S14" s="3">
        <f>[20]Setembro!$J$22</f>
        <v>42.84</v>
      </c>
      <c r="T14" s="3">
        <f>[20]Setembro!$J$23</f>
        <v>39.24</v>
      </c>
      <c r="U14" s="3">
        <f>[20]Setembro!$J$24</f>
        <v>38.519999999999996</v>
      </c>
      <c r="V14" s="3">
        <f>[20]Setembro!$J$25</f>
        <v>37.440000000000005</v>
      </c>
      <c r="W14" s="3">
        <f>[20]Setembro!$J$26</f>
        <v>29.52</v>
      </c>
      <c r="X14" s="3">
        <f>[20]Setembro!$J$27</f>
        <v>60.839999999999996</v>
      </c>
      <c r="Y14" s="3">
        <f>[20]Setembro!$J$28</f>
        <v>28.8</v>
      </c>
      <c r="Z14" s="3">
        <f>[20]Setembro!$J$29</f>
        <v>41.4</v>
      </c>
      <c r="AA14" s="3">
        <f>[20]Setembro!$J$30</f>
        <v>32.4</v>
      </c>
      <c r="AB14" s="3">
        <f>[20]Setembro!$J$31</f>
        <v>21.96</v>
      </c>
      <c r="AC14" s="3">
        <f>[20]Setembro!$J$32</f>
        <v>34.92</v>
      </c>
      <c r="AD14" s="3">
        <f>[20]Setembro!$J$33</f>
        <v>42.480000000000004</v>
      </c>
      <c r="AE14" s="3">
        <f>[20]Setembro!$J$34</f>
        <v>29.16</v>
      </c>
      <c r="AF14" s="16">
        <f t="shared" si="1"/>
        <v>60.839999999999996</v>
      </c>
      <c r="AG14" s="2"/>
    </row>
    <row r="15" spans="1:33" ht="17.100000000000001" customHeight="1" x14ac:dyDescent="0.2">
      <c r="A15" s="9" t="s">
        <v>8</v>
      </c>
      <c r="B15" s="3">
        <f>[21]Setembro!$J$5</f>
        <v>25.92</v>
      </c>
      <c r="C15" s="3">
        <f>[21]Setembro!$J$6</f>
        <v>36.72</v>
      </c>
      <c r="D15" s="3">
        <f>[21]Setembro!$J$7</f>
        <v>42.84</v>
      </c>
      <c r="E15" s="3">
        <f>[21]Setembro!$J$8</f>
        <v>43.2</v>
      </c>
      <c r="F15" s="3">
        <f>[21]Setembro!$J$9</f>
        <v>64.8</v>
      </c>
      <c r="G15" s="3">
        <f>[22]Setembro!$J$10</f>
        <v>25.2</v>
      </c>
      <c r="H15" s="3">
        <f>[22]Setembro!$J$11</f>
        <v>34.200000000000003</v>
      </c>
      <c r="I15" s="3">
        <f>[22]Setembro!$J$12</f>
        <v>31.680000000000003</v>
      </c>
      <c r="J15" s="3">
        <f>[22]Setembro!$J$13</f>
        <v>35.64</v>
      </c>
      <c r="K15" s="3">
        <f>[22]Setembro!$J$14</f>
        <v>27.720000000000002</v>
      </c>
      <c r="L15" s="3">
        <f>[22]Setembro!$J$15</f>
        <v>36</v>
      </c>
      <c r="M15" s="3">
        <f>[22]Setembro!$J$16</f>
        <v>25.92</v>
      </c>
      <c r="N15" s="3">
        <f>[22]Setembro!$J$17</f>
        <v>21.6</v>
      </c>
      <c r="O15" s="3">
        <f>[22]Setembro!$J$18</f>
        <v>33.840000000000003</v>
      </c>
      <c r="P15" s="3">
        <f>[22]Setembro!$J$19</f>
        <v>40.680000000000007</v>
      </c>
      <c r="Q15" s="3">
        <f>[22]Setembro!$J$20</f>
        <v>45.36</v>
      </c>
      <c r="R15" s="3">
        <f>[22]Setembro!$J$21</f>
        <v>51.84</v>
      </c>
      <c r="S15" s="3">
        <f>[22]Setembro!$J$22</f>
        <v>52.92</v>
      </c>
      <c r="T15" s="3">
        <f>[22]Setembro!$J$23</f>
        <v>29.880000000000003</v>
      </c>
      <c r="U15" s="3">
        <f>[22]Setembro!$J$24</f>
        <v>38.519999999999996</v>
      </c>
      <c r="V15" s="3">
        <f>[22]Setembro!$J$25</f>
        <v>29.52</v>
      </c>
      <c r="W15" s="3">
        <f>[22]Setembro!$J$26</f>
        <v>29.52</v>
      </c>
      <c r="X15" s="3">
        <f>[22]Setembro!$J$27</f>
        <v>67.680000000000007</v>
      </c>
      <c r="Y15" s="3">
        <f>[22]Setembro!$J$28</f>
        <v>25.92</v>
      </c>
      <c r="Z15" s="3">
        <f>[22]Setembro!$J$29</f>
        <v>37.800000000000004</v>
      </c>
      <c r="AA15" s="3">
        <f>[22]Setembro!$J$30</f>
        <v>33.480000000000004</v>
      </c>
      <c r="AB15" s="3">
        <f>[22]Setembro!$J$31</f>
        <v>23.040000000000003</v>
      </c>
      <c r="AC15" s="3">
        <f>[22]Setembro!$J$32</f>
        <v>39.24</v>
      </c>
      <c r="AD15" s="3">
        <f>[22]Setembro!$J$33</f>
        <v>32.04</v>
      </c>
      <c r="AE15" s="3">
        <f>[22]Setembro!$J$34</f>
        <v>44.28</v>
      </c>
      <c r="AF15" s="16">
        <f t="shared" si="1"/>
        <v>67.680000000000007</v>
      </c>
      <c r="AG15" s="2"/>
    </row>
    <row r="16" spans="1:33" ht="17.100000000000001" customHeight="1" x14ac:dyDescent="0.2">
      <c r="A16" s="9" t="s">
        <v>9</v>
      </c>
      <c r="B16" s="3">
        <f>[23]Setembro!$J$5</f>
        <v>34.56</v>
      </c>
      <c r="C16" s="3">
        <f>[23]Setembro!$J$6</f>
        <v>37.440000000000005</v>
      </c>
      <c r="D16" s="3">
        <f>[23]Setembro!$J$7</f>
        <v>34.92</v>
      </c>
      <c r="E16" s="3">
        <f>[23]Setembro!$J$8</f>
        <v>43.2</v>
      </c>
      <c r="F16" s="3">
        <f>[23]Setembro!$J$9</f>
        <v>45.72</v>
      </c>
      <c r="G16" s="3">
        <f>[24]Setembro!$J$10</f>
        <v>32.76</v>
      </c>
      <c r="H16" s="3">
        <f>[24]Setembro!$J$11</f>
        <v>29.52</v>
      </c>
      <c r="I16" s="3">
        <f>[24]Setembro!$J$12</f>
        <v>39.96</v>
      </c>
      <c r="J16" s="3">
        <f>[24]Setembro!$J$13</f>
        <v>44.64</v>
      </c>
      <c r="K16" s="3">
        <f>[24]Setembro!$J$14</f>
        <v>20.16</v>
      </c>
      <c r="L16" s="3">
        <f>[24]Setembro!$J$15</f>
        <v>36.72</v>
      </c>
      <c r="M16" s="3">
        <f>[24]Setembro!$J$16</f>
        <v>30.240000000000002</v>
      </c>
      <c r="N16" s="3">
        <f>[24]Setembro!$J$17</f>
        <v>25.56</v>
      </c>
      <c r="O16" s="3">
        <f>[24]Setembro!$J$18</f>
        <v>36.72</v>
      </c>
      <c r="P16" s="3">
        <f>[24]Setembro!$J$19</f>
        <v>40.32</v>
      </c>
      <c r="Q16" s="3">
        <f>[24]Setembro!$J$20</f>
        <v>46.080000000000005</v>
      </c>
      <c r="R16" s="3">
        <f>[24]Setembro!$J$21</f>
        <v>43.92</v>
      </c>
      <c r="S16" s="3">
        <f>[24]Setembro!$J$22</f>
        <v>39.96</v>
      </c>
      <c r="T16" s="3">
        <f>[24]Setembro!$J$23</f>
        <v>32.76</v>
      </c>
      <c r="U16" s="3">
        <f>[24]Setembro!$J$24</f>
        <v>34.200000000000003</v>
      </c>
      <c r="V16" s="3">
        <f>[24]Setembro!$J$25</f>
        <v>34.200000000000003</v>
      </c>
      <c r="W16" s="3">
        <f>[24]Setembro!$J$26</f>
        <v>24.48</v>
      </c>
      <c r="X16" s="3">
        <f>[24]Setembro!$J$27</f>
        <v>71.64</v>
      </c>
      <c r="Y16" s="3">
        <f>[24]Setembro!$J$28</f>
        <v>28.44</v>
      </c>
      <c r="Z16" s="3">
        <f>[24]Setembro!$J$29</f>
        <v>40.32</v>
      </c>
      <c r="AA16" s="3">
        <f>[24]Setembro!$J$30</f>
        <v>33.480000000000004</v>
      </c>
      <c r="AB16" s="3">
        <f>[24]Setembro!$J$31</f>
        <v>24.840000000000003</v>
      </c>
      <c r="AC16" s="3">
        <f>[24]Setembro!$J$32</f>
        <v>33.840000000000003</v>
      </c>
      <c r="AD16" s="3">
        <f>[24]Setembro!$J$33</f>
        <v>33.840000000000003</v>
      </c>
      <c r="AE16" s="3">
        <f>[24]Setembro!$J$34</f>
        <v>39.96</v>
      </c>
      <c r="AF16" s="16">
        <f t="shared" si="1"/>
        <v>71.64</v>
      </c>
      <c r="AG16" s="2"/>
    </row>
    <row r="17" spans="1:33" ht="17.100000000000001" customHeight="1" x14ac:dyDescent="0.2">
      <c r="A17" s="9" t="s">
        <v>52</v>
      </c>
      <c r="B17" s="3">
        <f>[25]Setembro!$J$5</f>
        <v>28.08</v>
      </c>
      <c r="C17" s="3">
        <f>[25]Setembro!$J$6</f>
        <v>30.6</v>
      </c>
      <c r="D17" s="3">
        <f>[25]Setembro!$J$7</f>
        <v>33.840000000000003</v>
      </c>
      <c r="E17" s="3">
        <f>[25]Setembro!$J$8</f>
        <v>50.4</v>
      </c>
      <c r="F17" s="3">
        <f>[25]Setembro!$J$9</f>
        <v>36.36</v>
      </c>
      <c r="G17" s="3">
        <f>[26]Setembro!$J$10</f>
        <v>32.76</v>
      </c>
      <c r="H17" s="3">
        <f>[26]Setembro!$J$11</f>
        <v>29.52</v>
      </c>
      <c r="I17" s="3">
        <f>[26]Setembro!$J$12</f>
        <v>39.96</v>
      </c>
      <c r="J17" s="3">
        <f>[26]Setembro!$J$13</f>
        <v>44.64</v>
      </c>
      <c r="K17" s="3">
        <f>[26]Setembro!$J$14</f>
        <v>20.16</v>
      </c>
      <c r="L17" s="3">
        <f>[26]Setembro!$J$15</f>
        <v>36.72</v>
      </c>
      <c r="M17" s="3">
        <f>[26]Setembro!$J$16</f>
        <v>30.240000000000002</v>
      </c>
      <c r="N17" s="3">
        <f>[26]Setembro!$J$17</f>
        <v>25.56</v>
      </c>
      <c r="O17" s="3">
        <f>[26]Setembro!$J$18</f>
        <v>24.12</v>
      </c>
      <c r="P17" s="3">
        <f>[26]Setembro!$J$19</f>
        <v>29.880000000000003</v>
      </c>
      <c r="Q17" s="3">
        <f>[26]Setembro!$J$20</f>
        <v>31.680000000000003</v>
      </c>
      <c r="R17" s="3">
        <f>[26]Setembro!$J$21</f>
        <v>36</v>
      </c>
      <c r="S17" s="3">
        <f>[26]Setembro!$J$22</f>
        <v>53.28</v>
      </c>
      <c r="T17" s="3">
        <f>[26]Setembro!$J$23</f>
        <v>27</v>
      </c>
      <c r="U17" s="3">
        <f>[26]Setembro!$J$24</f>
        <v>33.840000000000003</v>
      </c>
      <c r="V17" s="3">
        <f>[26]Setembro!$J$25</f>
        <v>17.64</v>
      </c>
      <c r="W17" s="3">
        <f>[26]Setembro!$J$26</f>
        <v>34.200000000000003</v>
      </c>
      <c r="X17" s="3">
        <f>[26]Setembro!$J$27</f>
        <v>56.519999999999996</v>
      </c>
      <c r="Y17" s="3">
        <f>[26]Setembro!$J$28</f>
        <v>26.28</v>
      </c>
      <c r="Z17" s="3">
        <f>[26]Setembro!$J$29</f>
        <v>28.8</v>
      </c>
      <c r="AA17" s="3">
        <f>[26]Setembro!$J$30</f>
        <v>24.48</v>
      </c>
      <c r="AB17" s="3">
        <f>[26]Setembro!$J$31</f>
        <v>17.64</v>
      </c>
      <c r="AC17" s="3">
        <f>[26]Setembro!$J$32</f>
        <v>27</v>
      </c>
      <c r="AD17" s="3">
        <f>[26]Setembro!$J$33</f>
        <v>34.92</v>
      </c>
      <c r="AE17" s="3">
        <f>[26]Setembro!$J$34</f>
        <v>29.52</v>
      </c>
      <c r="AF17" s="16">
        <f t="shared" si="1"/>
        <v>56.519999999999996</v>
      </c>
      <c r="AG17" s="2"/>
    </row>
    <row r="18" spans="1:33" ht="17.100000000000001" customHeight="1" x14ac:dyDescent="0.2">
      <c r="A18" s="9" t="s">
        <v>10</v>
      </c>
      <c r="B18" s="3">
        <f>[27]Setembro!$J$5</f>
        <v>32.04</v>
      </c>
      <c r="C18" s="3">
        <f>[27]Setembro!$J$6</f>
        <v>35.28</v>
      </c>
      <c r="D18" s="3">
        <f>[27]Setembro!$J$7</f>
        <v>36.36</v>
      </c>
      <c r="E18" s="3">
        <f>[27]Setembro!$J$8</f>
        <v>46.080000000000005</v>
      </c>
      <c r="F18" s="3">
        <f>[27]Setembro!$J$9</f>
        <v>56.16</v>
      </c>
      <c r="G18" s="3">
        <f>[28]Setembro!$J$10</f>
        <v>22.32</v>
      </c>
      <c r="H18" s="3">
        <f>[28]Setembro!$J$11</f>
        <v>27.720000000000002</v>
      </c>
      <c r="I18" s="3">
        <f>[28]Setembro!$J$12</f>
        <v>49.32</v>
      </c>
      <c r="J18" s="3">
        <f>[28]Setembro!$J$13</f>
        <v>44.64</v>
      </c>
      <c r="K18" s="3">
        <f>[28]Setembro!$J$14</f>
        <v>20.16</v>
      </c>
      <c r="L18" s="3">
        <f>[28]Setembro!$J$15</f>
        <v>36.72</v>
      </c>
      <c r="M18" s="3">
        <f>[28]Setembro!$J$16</f>
        <v>30.240000000000002</v>
      </c>
      <c r="N18" s="3">
        <f>[28]Setembro!$J$17</f>
        <v>25.56</v>
      </c>
      <c r="O18" s="3">
        <f>[28]Setembro!$J$18</f>
        <v>30.6</v>
      </c>
      <c r="P18" s="3">
        <f>[28]Setembro!$J$19</f>
        <v>42.84</v>
      </c>
      <c r="Q18" s="3">
        <f>[28]Setembro!$J$20</f>
        <v>43.2</v>
      </c>
      <c r="R18" s="3">
        <f>[28]Setembro!$J$21</f>
        <v>45.72</v>
      </c>
      <c r="S18" s="3">
        <f>[28]Setembro!$J$22</f>
        <v>37.440000000000005</v>
      </c>
      <c r="T18" s="3">
        <f>[28]Setembro!$J$23</f>
        <v>32.4</v>
      </c>
      <c r="U18" s="3">
        <f>[28]Setembro!$J$24</f>
        <v>29.880000000000003</v>
      </c>
      <c r="V18" s="3">
        <f>[28]Setembro!$J$25</f>
        <v>25.56</v>
      </c>
      <c r="W18" s="3">
        <f>[28]Setembro!$J$26</f>
        <v>25.2</v>
      </c>
      <c r="X18" s="3">
        <f>[28]Setembro!$J$27</f>
        <v>56.519999999999996</v>
      </c>
      <c r="Y18" s="3">
        <f>[28]Setembro!$J$28</f>
        <v>24.12</v>
      </c>
      <c r="Z18" s="3">
        <f>[28]Setembro!$J$29</f>
        <v>44.64</v>
      </c>
      <c r="AA18" s="3">
        <f>[28]Setembro!$J$30</f>
        <v>30.240000000000002</v>
      </c>
      <c r="AB18" s="3">
        <f>[28]Setembro!$J$31</f>
        <v>21.96</v>
      </c>
      <c r="AC18" s="3">
        <f>[28]Setembro!$J$32</f>
        <v>38.159999999999997</v>
      </c>
      <c r="AD18" s="3">
        <f>[28]Setembro!$J$33</f>
        <v>38.880000000000003</v>
      </c>
      <c r="AE18" s="3">
        <f>[28]Setembro!$J$34</f>
        <v>41.04</v>
      </c>
      <c r="AF18" s="16">
        <f t="shared" si="1"/>
        <v>56.519999999999996</v>
      </c>
      <c r="AG18" s="2"/>
    </row>
    <row r="19" spans="1:33" ht="17.100000000000001" customHeight="1" x14ac:dyDescent="0.2">
      <c r="A19" s="9" t="s">
        <v>11</v>
      </c>
      <c r="B19" s="3">
        <f>[29]Setembro!$J$5</f>
        <v>31.319999999999997</v>
      </c>
      <c r="C19" s="3">
        <f>[29]Setembro!$J$6</f>
        <v>37.080000000000005</v>
      </c>
      <c r="D19" s="3">
        <f>[29]Setembro!$J$7</f>
        <v>37.080000000000005</v>
      </c>
      <c r="E19" s="3">
        <f>[29]Setembro!$J$8</f>
        <v>41.76</v>
      </c>
      <c r="F19" s="3">
        <f>[29]Setembro!$J$9</f>
        <v>49.680000000000007</v>
      </c>
      <c r="G19" s="3">
        <f>[30]Setembro!$J$10</f>
        <v>18.36</v>
      </c>
      <c r="H19" s="3">
        <f>[30]Setembro!$J$11</f>
        <v>36</v>
      </c>
      <c r="I19" s="3">
        <f>[30]Setembro!$J$12</f>
        <v>47.519999999999996</v>
      </c>
      <c r="J19" s="3">
        <f>[30]Setembro!$J$13</f>
        <v>40.680000000000007</v>
      </c>
      <c r="K19" s="3">
        <f>[30]Setembro!$J$14</f>
        <v>22.68</v>
      </c>
      <c r="L19" s="3">
        <f>[30]Setembro!$J$15</f>
        <v>29.16</v>
      </c>
      <c r="M19" s="3">
        <f>[30]Setembro!$J$16</f>
        <v>26.64</v>
      </c>
      <c r="N19" s="3">
        <f>[30]Setembro!$J$17</f>
        <v>22.32</v>
      </c>
      <c r="O19" s="3">
        <f>[30]Setembro!$J$18</f>
        <v>29.16</v>
      </c>
      <c r="P19" s="3">
        <f>[30]Setembro!$J$19</f>
        <v>32.4</v>
      </c>
      <c r="Q19" s="3">
        <f>[30]Setembro!$J$20</f>
        <v>34.200000000000003</v>
      </c>
      <c r="R19" s="3">
        <f>[30]Setembro!$J$21</f>
        <v>36.72</v>
      </c>
      <c r="S19" s="3">
        <f>[30]Setembro!$J$22</f>
        <v>36</v>
      </c>
      <c r="T19" s="3">
        <f>[30]Setembro!$J$23</f>
        <v>24.840000000000003</v>
      </c>
      <c r="U19" s="3">
        <f>[30]Setembro!$J$24</f>
        <v>28.8</v>
      </c>
      <c r="V19" s="3">
        <f>[30]Setembro!$J$25</f>
        <v>22.68</v>
      </c>
      <c r="W19" s="3">
        <f>[30]Setembro!$J$26</f>
        <v>22.32</v>
      </c>
      <c r="X19" s="3">
        <f>[30]Setembro!$J$27</f>
        <v>46.080000000000005</v>
      </c>
      <c r="Y19" s="3">
        <f>[30]Setembro!$J$28</f>
        <v>24.48</v>
      </c>
      <c r="Z19" s="3">
        <f>[30]Setembro!$J$29</f>
        <v>34.200000000000003</v>
      </c>
      <c r="AA19" s="3">
        <f>[30]Setembro!$J$30</f>
        <v>29.52</v>
      </c>
      <c r="AB19" s="3">
        <f>[30]Setembro!$J$31</f>
        <v>23.759999999999998</v>
      </c>
      <c r="AC19" s="3">
        <f>[30]Setembro!$J$32</f>
        <v>27.36</v>
      </c>
      <c r="AD19" s="3">
        <f>[30]Setembro!$J$33</f>
        <v>26.64</v>
      </c>
      <c r="AE19" s="3">
        <f>[30]Setembro!$J$34</f>
        <v>56.16</v>
      </c>
      <c r="AF19" s="16">
        <f t="shared" si="1"/>
        <v>56.16</v>
      </c>
      <c r="AG19" s="2"/>
    </row>
    <row r="20" spans="1:33" ht="17.100000000000001" customHeight="1" x14ac:dyDescent="0.2">
      <c r="A20" s="9" t="s">
        <v>12</v>
      </c>
      <c r="B20" s="3">
        <f>[31]Setembro!$J$5</f>
        <v>29.52</v>
      </c>
      <c r="C20" s="3">
        <f>[31]Setembro!$J$6</f>
        <v>24.48</v>
      </c>
      <c r="D20" s="3">
        <f>[31]Setembro!$J$7</f>
        <v>30.240000000000002</v>
      </c>
      <c r="E20" s="3">
        <f>[31]Setembro!$J$8</f>
        <v>45.36</v>
      </c>
      <c r="F20" s="3">
        <f>[31]Setembro!$J$9</f>
        <v>43.2</v>
      </c>
      <c r="G20" s="3">
        <f>[32]Setembro!$J$10</f>
        <v>18.720000000000002</v>
      </c>
      <c r="H20" s="3">
        <f>[32]Setembro!$J$11</f>
        <v>31.319999999999997</v>
      </c>
      <c r="I20" s="3">
        <f>[32]Setembro!$J$12</f>
        <v>38.519999999999996</v>
      </c>
      <c r="J20" s="3">
        <f>[32]Setembro!$J$13</f>
        <v>25.56</v>
      </c>
      <c r="K20" s="3">
        <f>[32]Setembro!$J$14</f>
        <v>20.52</v>
      </c>
      <c r="L20" s="3">
        <f>[32]Setembro!$J$15</f>
        <v>35.64</v>
      </c>
      <c r="M20" s="3">
        <f>[32]Setembro!$J$16</f>
        <v>27</v>
      </c>
      <c r="N20" s="3">
        <f>[32]Setembro!$J$17</f>
        <v>18.720000000000002</v>
      </c>
      <c r="O20" s="3">
        <f>[32]Setembro!$J$18</f>
        <v>20.16</v>
      </c>
      <c r="P20" s="3">
        <f>[32]Setembro!$J$19</f>
        <v>26.28</v>
      </c>
      <c r="Q20" s="3">
        <f>[32]Setembro!$J$20</f>
        <v>30.240000000000002</v>
      </c>
      <c r="R20" s="3">
        <f>[32]Setembro!$J$21</f>
        <v>36</v>
      </c>
      <c r="S20" s="3">
        <f>[32]Setembro!$J$22</f>
        <v>38.519999999999996</v>
      </c>
      <c r="T20" s="3">
        <f>[32]Setembro!$J$23</f>
        <v>25.92</v>
      </c>
      <c r="U20" s="3">
        <f>[32]Setembro!$J$24</f>
        <v>25.56</v>
      </c>
      <c r="V20" s="3">
        <f>[32]Setembro!$J$25</f>
        <v>22.32</v>
      </c>
      <c r="W20" s="3">
        <f>[32]Setembro!$J$26</f>
        <v>25.2</v>
      </c>
      <c r="X20" s="3">
        <f>[32]Setembro!$J$27</f>
        <v>30.240000000000002</v>
      </c>
      <c r="Y20" s="3">
        <f>[32]Setembro!$J$28</f>
        <v>25.92</v>
      </c>
      <c r="Z20" s="3">
        <f>[32]Setembro!$J$29</f>
        <v>25.56</v>
      </c>
      <c r="AA20" s="3">
        <f>[32]Setembro!$J$30</f>
        <v>26.64</v>
      </c>
      <c r="AB20" s="3">
        <f>[32]Setembro!$J$31</f>
        <v>19.8</v>
      </c>
      <c r="AC20" s="3">
        <f>[32]Setembro!$J$32</f>
        <v>23.040000000000003</v>
      </c>
      <c r="AD20" s="3">
        <f>[32]Setembro!$J$33</f>
        <v>33.840000000000003</v>
      </c>
      <c r="AE20" s="3">
        <f>[32]Setembro!$J$34</f>
        <v>28.08</v>
      </c>
      <c r="AF20" s="16">
        <f t="shared" si="1"/>
        <v>45.36</v>
      </c>
      <c r="AG20" s="2"/>
    </row>
    <row r="21" spans="1:33" ht="17.100000000000001" customHeight="1" x14ac:dyDescent="0.2">
      <c r="A21" s="9" t="s">
        <v>13</v>
      </c>
      <c r="B21" s="3" t="str">
        <f>[33]Setembro!$J$5</f>
        <v>**</v>
      </c>
      <c r="C21" s="3" t="str">
        <f>[33]Setembro!$J$6</f>
        <v>**</v>
      </c>
      <c r="D21" s="3" t="str">
        <f>[33]Setembro!$J$7</f>
        <v>**</v>
      </c>
      <c r="E21" s="3" t="str">
        <f>[33]Setembro!$J$8</f>
        <v>**</v>
      </c>
      <c r="F21" s="3" t="str">
        <f>[33]Setembro!$J$9</f>
        <v>**</v>
      </c>
      <c r="G21" s="3" t="str">
        <f>[34]Setembro!$J$10</f>
        <v>**</v>
      </c>
      <c r="H21" s="3" t="str">
        <f>[34]Setembro!$J$11</f>
        <v>**</v>
      </c>
      <c r="I21" s="3" t="str">
        <f>[34]Setembro!$J$12</f>
        <v>**</v>
      </c>
      <c r="J21" s="3" t="str">
        <f>[34]Setembro!$J$13</f>
        <v>**</v>
      </c>
      <c r="K21" s="3" t="str">
        <f>[34]Setembro!$J$14</f>
        <v>**</v>
      </c>
      <c r="L21" s="3" t="str">
        <f>[34]Setembro!$J$15</f>
        <v>**</v>
      </c>
      <c r="M21" s="3" t="str">
        <f>[34]Setembro!$J$16</f>
        <v>**</v>
      </c>
      <c r="N21" s="3" t="str">
        <f>[34]Setembro!$J$17</f>
        <v>**</v>
      </c>
      <c r="O21" s="3" t="str">
        <f>[34]Setembro!$J$18</f>
        <v>**</v>
      </c>
      <c r="P21" s="3" t="str">
        <f>[34]Setembro!$J$19</f>
        <v>**</v>
      </c>
      <c r="Q21" s="3" t="str">
        <f>[34]Setembro!$J$20</f>
        <v>**</v>
      </c>
      <c r="R21" s="3" t="str">
        <f>[34]Setembro!$J$21</f>
        <v>**</v>
      </c>
      <c r="S21" s="3" t="str">
        <f>[34]Setembro!$J$22</f>
        <v>**</v>
      </c>
      <c r="T21" s="3" t="str">
        <f>[34]Setembro!$J$23</f>
        <v>**</v>
      </c>
      <c r="U21" s="3" t="str">
        <f>[34]Setembro!$J$24</f>
        <v>**</v>
      </c>
      <c r="V21" s="3" t="str">
        <f>[34]Setembro!$J$25</f>
        <v>**</v>
      </c>
      <c r="W21" s="3" t="str">
        <f>[34]Setembro!$J$26</f>
        <v>**</v>
      </c>
      <c r="X21" s="3" t="str">
        <f>[34]Setembro!$J$27</f>
        <v>**</v>
      </c>
      <c r="Y21" s="3" t="str">
        <f>[34]Setembro!$J$28</f>
        <v>**</v>
      </c>
      <c r="Z21" s="3" t="str">
        <f>[34]Setembro!$J$29</f>
        <v>**</v>
      </c>
      <c r="AA21" s="3" t="str">
        <f>[34]Setembro!$J$30</f>
        <v>**</v>
      </c>
      <c r="AB21" s="3" t="str">
        <f>[34]Setembro!$J$31</f>
        <v>**</v>
      </c>
      <c r="AC21" s="3" t="str">
        <f>[34]Setembro!$J$32</f>
        <v>**</v>
      </c>
      <c r="AD21" s="3" t="str">
        <f>[34]Setembro!$J$33</f>
        <v>**</v>
      </c>
      <c r="AE21" s="3" t="str">
        <f>[34]Setembro!$J$34</f>
        <v>**</v>
      </c>
      <c r="AF21" s="16" t="s">
        <v>32</v>
      </c>
      <c r="AG21" s="2"/>
    </row>
    <row r="22" spans="1:33" ht="17.100000000000001" customHeight="1" x14ac:dyDescent="0.2">
      <c r="A22" s="9" t="s">
        <v>14</v>
      </c>
      <c r="B22" s="3">
        <f>[35]Setembro!$J$5</f>
        <v>38.159999999999997</v>
      </c>
      <c r="C22" s="3">
        <f>[35]Setembro!$J$6</f>
        <v>36.36</v>
      </c>
      <c r="D22" s="3">
        <f>[35]Setembro!$J$7</f>
        <v>29.16</v>
      </c>
      <c r="E22" s="3">
        <f>[35]Setembro!$J$8</f>
        <v>37.080000000000005</v>
      </c>
      <c r="F22" s="3">
        <f>[35]Setembro!$J$9</f>
        <v>38.519999999999996</v>
      </c>
      <c r="G22" s="3">
        <f>[36]Setembro!$J$10</f>
        <v>27.720000000000002</v>
      </c>
      <c r="H22" s="3">
        <f>[36]Setembro!$J$11</f>
        <v>29.880000000000003</v>
      </c>
      <c r="I22" s="3">
        <f>[36]Setembro!$J$12</f>
        <v>50.76</v>
      </c>
      <c r="J22" s="3">
        <f>[36]Setembro!$J$13</f>
        <v>54.36</v>
      </c>
      <c r="K22" s="3">
        <f>[36]Setembro!$J$14</f>
        <v>29.880000000000003</v>
      </c>
      <c r="L22" s="3">
        <f>[36]Setembro!$J$15</f>
        <v>30.240000000000002</v>
      </c>
      <c r="M22" s="3">
        <f>[36]Setembro!$J$16</f>
        <v>34.56</v>
      </c>
      <c r="N22" s="3">
        <f>[36]Setembro!$J$17</f>
        <v>22.32</v>
      </c>
      <c r="O22" s="3">
        <f>[36]Setembro!$J$18</f>
        <v>27.720000000000002</v>
      </c>
      <c r="P22" s="3">
        <f>[36]Setembro!$J$19</f>
        <v>43.2</v>
      </c>
      <c r="Q22" s="3">
        <f>[36]Setembro!$J$20</f>
        <v>39.6</v>
      </c>
      <c r="R22" s="3">
        <f>[36]Setembro!$J$21</f>
        <v>42.480000000000004</v>
      </c>
      <c r="S22" s="3">
        <f>[36]Setembro!$J$22</f>
        <v>37.080000000000005</v>
      </c>
      <c r="T22" s="3">
        <f>[36]Setembro!$J$23</f>
        <v>39.6</v>
      </c>
      <c r="U22" s="3">
        <f>[36]Setembro!$J$24</f>
        <v>32.04</v>
      </c>
      <c r="V22" s="3">
        <f>[36]Setembro!$J$25</f>
        <v>28.44</v>
      </c>
      <c r="W22" s="3">
        <f>[36]Setembro!$J$26</f>
        <v>21.240000000000002</v>
      </c>
      <c r="X22" s="3">
        <f>[36]Setembro!$J$27</f>
        <v>81</v>
      </c>
      <c r="Y22" s="3">
        <f>[36]Setembro!$J$28</f>
        <v>41.76</v>
      </c>
      <c r="Z22" s="3">
        <f>[36]Setembro!$J$29</f>
        <v>37.440000000000005</v>
      </c>
      <c r="AA22" s="3">
        <f>[36]Setembro!$J$30</f>
        <v>28.08</v>
      </c>
      <c r="AB22" s="3">
        <f>[36]Setembro!$J$31</f>
        <v>28.8</v>
      </c>
      <c r="AC22" s="3">
        <f>[36]Setembro!$J$32</f>
        <v>21.6</v>
      </c>
      <c r="AD22" s="3">
        <f>[36]Setembro!$J$33</f>
        <v>20.16</v>
      </c>
      <c r="AE22" s="3">
        <f>[36]Setembro!$J$34</f>
        <v>25.2</v>
      </c>
      <c r="AF22" s="16">
        <f t="shared" si="1"/>
        <v>81</v>
      </c>
      <c r="AG22" s="2"/>
    </row>
    <row r="23" spans="1:33" ht="17.100000000000001" customHeight="1" x14ac:dyDescent="0.2">
      <c r="A23" s="9" t="s">
        <v>15</v>
      </c>
      <c r="B23" s="3">
        <f>[37]Setembro!$J$5</f>
        <v>36</v>
      </c>
      <c r="C23" s="3">
        <f>[37]Setembro!$J$6</f>
        <v>39.6</v>
      </c>
      <c r="D23" s="3">
        <f>[37]Setembro!$J$7</f>
        <v>44.28</v>
      </c>
      <c r="E23" s="3">
        <f>[37]Setembro!$J$8</f>
        <v>48.6</v>
      </c>
      <c r="F23" s="3">
        <f>[37]Setembro!$J$9</f>
        <v>33.119999999999997</v>
      </c>
      <c r="G23" s="3">
        <f>[38]Setembro!$J$10</f>
        <v>33.119999999999997</v>
      </c>
      <c r="H23" s="3">
        <f>[38]Setembro!$J$11</f>
        <v>28.44</v>
      </c>
      <c r="I23" s="3">
        <f>[38]Setembro!$J$12</f>
        <v>25.2</v>
      </c>
      <c r="J23" s="3">
        <f>[38]Setembro!$J$13</f>
        <v>38.159999999999997</v>
      </c>
      <c r="K23" s="3">
        <f>[38]Setembro!$J$14</f>
        <v>36.36</v>
      </c>
      <c r="L23" s="3">
        <f>[38]Setembro!$J$15</f>
        <v>27</v>
      </c>
      <c r="M23" s="3">
        <f>[38]Setembro!$J$16</f>
        <v>32.04</v>
      </c>
      <c r="N23" s="3">
        <f>[38]Setembro!$J$17</f>
        <v>24.840000000000003</v>
      </c>
      <c r="O23" s="3">
        <f>[38]Setembro!$J$18</f>
        <v>23.759999999999998</v>
      </c>
      <c r="P23" s="3">
        <f>[38]Setembro!$J$19</f>
        <v>34.56</v>
      </c>
      <c r="Q23" s="3">
        <f>[38]Setembro!$J$20</f>
        <v>41.4</v>
      </c>
      <c r="R23" s="3">
        <f>[38]Setembro!$J$21</f>
        <v>43.56</v>
      </c>
      <c r="S23" s="3">
        <f>[38]Setembro!$J$22</f>
        <v>41.76</v>
      </c>
      <c r="T23" s="3">
        <f>[38]Setembro!$J$23</f>
        <v>45</v>
      </c>
      <c r="U23" s="3">
        <f>[38]Setembro!$J$24</f>
        <v>37.800000000000004</v>
      </c>
      <c r="V23" s="3">
        <f>[38]Setembro!$J$25</f>
        <v>36</v>
      </c>
      <c r="W23" s="3">
        <f>[38]Setembro!$J$26</f>
        <v>24.48</v>
      </c>
      <c r="X23" s="3">
        <f>[38]Setembro!$J$27</f>
        <v>31.319999999999997</v>
      </c>
      <c r="Y23" s="3">
        <f>[38]Setembro!$J$28</f>
        <v>63</v>
      </c>
      <c r="Z23" s="3">
        <f>[38]Setembro!$J$29</f>
        <v>28.8</v>
      </c>
      <c r="AA23" s="3">
        <f>[38]Setembro!$J$30</f>
        <v>37.080000000000005</v>
      </c>
      <c r="AB23" s="3">
        <f>[38]Setembro!$J$31</f>
        <v>32.76</v>
      </c>
      <c r="AC23" s="3">
        <f>[38]Setembro!$J$32</f>
        <v>24.12</v>
      </c>
      <c r="AD23" s="3">
        <f>[38]Setembro!$J$33</f>
        <v>34.56</v>
      </c>
      <c r="AE23" s="3">
        <f>[38]Setembro!$J$34</f>
        <v>37.800000000000004</v>
      </c>
      <c r="AF23" s="16">
        <f t="shared" si="1"/>
        <v>63</v>
      </c>
      <c r="AG23" s="2"/>
    </row>
    <row r="24" spans="1:33" ht="17.100000000000001" customHeight="1" x14ac:dyDescent="0.2">
      <c r="A24" s="9" t="s">
        <v>16</v>
      </c>
      <c r="B24" s="3">
        <f>[39]Setembro!$J$5</f>
        <v>32.4</v>
      </c>
      <c r="C24" s="3">
        <f>[39]Setembro!$J$6</f>
        <v>25.2</v>
      </c>
      <c r="D24" s="3">
        <f>[39]Setembro!$J$7</f>
        <v>48.6</v>
      </c>
      <c r="E24" s="3">
        <f>[39]Setembro!$J$8</f>
        <v>49.680000000000007</v>
      </c>
      <c r="F24" s="3">
        <f>[39]Setembro!$J$9</f>
        <v>27</v>
      </c>
      <c r="G24" s="3">
        <f>[40]Setembro!$J$10</f>
        <v>42.84</v>
      </c>
      <c r="H24" s="3">
        <f>[40]Setembro!$J$11</f>
        <v>19.8</v>
      </c>
      <c r="I24" s="3">
        <f>[40]Setembro!$J$12</f>
        <v>33.840000000000003</v>
      </c>
      <c r="J24" s="3">
        <f>[40]Setembro!$J$13</f>
        <v>23.759999999999998</v>
      </c>
      <c r="K24" s="3">
        <f>[40]Setembro!$J$14</f>
        <v>19.440000000000001</v>
      </c>
      <c r="L24" s="3">
        <f>[40]Setembro!$J$15</f>
        <v>41.4</v>
      </c>
      <c r="M24" s="3">
        <f>[40]Setembro!$J$16</f>
        <v>42.84</v>
      </c>
      <c r="N24" s="3">
        <f>[40]Setembro!$J$17</f>
        <v>15.48</v>
      </c>
      <c r="O24" s="3">
        <f>[40]Setembro!$J$18</f>
        <v>16.2</v>
      </c>
      <c r="P24" s="3">
        <f>[40]Setembro!$J$19</f>
        <v>31.319999999999997</v>
      </c>
      <c r="Q24" s="3">
        <f>[40]Setembro!$J$20</f>
        <v>48.24</v>
      </c>
      <c r="R24" s="3">
        <f>[40]Setembro!$J$21</f>
        <v>59.4</v>
      </c>
      <c r="S24" s="3">
        <f>[40]Setembro!$J$22</f>
        <v>42.84</v>
      </c>
      <c r="T24" s="3">
        <f>[40]Setembro!$J$23</f>
        <v>29.16</v>
      </c>
      <c r="U24" s="3">
        <f>[40]Setembro!$J$24</f>
        <v>37.440000000000005</v>
      </c>
      <c r="V24" s="3">
        <f>[40]Setembro!$J$25</f>
        <v>31.680000000000003</v>
      </c>
      <c r="W24" s="3">
        <f>[40]Setembro!$J$26</f>
        <v>29.880000000000003</v>
      </c>
      <c r="X24" s="3">
        <f>[40]Setembro!$J$27</f>
        <v>69.84</v>
      </c>
      <c r="Y24" s="3">
        <f>[40]Setembro!$J$28</f>
        <v>37.440000000000005</v>
      </c>
      <c r="Z24" s="3">
        <f>[40]Setembro!$J$29</f>
        <v>23.040000000000003</v>
      </c>
      <c r="AA24" s="3">
        <f>[40]Setembro!$J$30</f>
        <v>23.040000000000003</v>
      </c>
      <c r="AB24" s="3">
        <f>[40]Setembro!$J$31</f>
        <v>23.040000000000003</v>
      </c>
      <c r="AC24" s="3">
        <f>[40]Setembro!$J$32</f>
        <v>31.680000000000003</v>
      </c>
      <c r="AD24" s="3">
        <f>[40]Setembro!$J$33</f>
        <v>39.24</v>
      </c>
      <c r="AE24" s="3">
        <f>[40]Setembro!$J$34</f>
        <v>40.32</v>
      </c>
      <c r="AF24" s="16">
        <f t="shared" si="1"/>
        <v>69.84</v>
      </c>
      <c r="AG24" s="2"/>
    </row>
    <row r="25" spans="1:33" ht="17.100000000000001" customHeight="1" x14ac:dyDescent="0.2">
      <c r="A25" s="9" t="s">
        <v>17</v>
      </c>
      <c r="B25" s="3">
        <f>[41]Setembro!$J$5</f>
        <v>31.680000000000003</v>
      </c>
      <c r="C25" s="3">
        <f>[41]Setembro!$J$6</f>
        <v>31.680000000000003</v>
      </c>
      <c r="D25" s="3">
        <f>[41]Setembro!$J$7</f>
        <v>28.8</v>
      </c>
      <c r="E25" s="3">
        <f>[41]Setembro!$J$8</f>
        <v>47.519999999999996</v>
      </c>
      <c r="F25" s="3">
        <f>[41]Setembro!$J$9</f>
        <v>48.6</v>
      </c>
      <c r="G25" s="3">
        <f>[42]Setembro!$J$10</f>
        <v>23.759999999999998</v>
      </c>
      <c r="H25" s="3">
        <f>[42]Setembro!$J$11</f>
        <v>29.16</v>
      </c>
      <c r="I25" s="3">
        <f>[42]Setembro!$J$12</f>
        <v>73.8</v>
      </c>
      <c r="J25" s="3">
        <f>[42]Setembro!$J$13</f>
        <v>38.880000000000003</v>
      </c>
      <c r="K25" s="3">
        <f>[42]Setembro!$J$14</f>
        <v>23.400000000000002</v>
      </c>
      <c r="L25" s="3">
        <f>[42]Setembro!$J$15</f>
        <v>34.200000000000003</v>
      </c>
      <c r="M25" s="3">
        <f>[42]Setembro!$J$16</f>
        <v>23.040000000000003</v>
      </c>
      <c r="N25" s="3">
        <f>[42]Setembro!$J$17</f>
        <v>19.8</v>
      </c>
      <c r="O25" s="3">
        <f>[42]Setembro!$J$18</f>
        <v>23.759999999999998</v>
      </c>
      <c r="P25" s="3">
        <f>[42]Setembro!$J$19</f>
        <v>29.52</v>
      </c>
      <c r="Q25" s="3">
        <f>[42]Setembro!$J$20</f>
        <v>40.32</v>
      </c>
      <c r="R25" s="3">
        <f>[42]Setembro!$J$21</f>
        <v>40.680000000000007</v>
      </c>
      <c r="S25" s="3">
        <f>[42]Setembro!$J$22</f>
        <v>41.76</v>
      </c>
      <c r="T25" s="3">
        <f>[42]Setembro!$J$23</f>
        <v>30.240000000000002</v>
      </c>
      <c r="U25" s="3">
        <f>[42]Setembro!$J$24</f>
        <v>30.96</v>
      </c>
      <c r="V25" s="3">
        <f>[42]Setembro!$J$25</f>
        <v>30.240000000000002</v>
      </c>
      <c r="W25" s="3">
        <f>[42]Setembro!$J$26</f>
        <v>24.840000000000003</v>
      </c>
      <c r="X25" s="3">
        <f>[42]Setembro!$J$27</f>
        <v>66.960000000000008</v>
      </c>
      <c r="Y25" s="3">
        <f>[42]Setembro!$J$28</f>
        <v>23.759999999999998</v>
      </c>
      <c r="Z25" s="3">
        <f>[42]Setembro!$J$29</f>
        <v>27.720000000000002</v>
      </c>
      <c r="AA25" s="3">
        <f>[42]Setembro!$J$30</f>
        <v>26.64</v>
      </c>
      <c r="AB25" s="3">
        <f>[42]Setembro!$J$31</f>
        <v>22.68</v>
      </c>
      <c r="AC25" s="3">
        <f>[42]Setembro!$J$32</f>
        <v>26.64</v>
      </c>
      <c r="AD25" s="3">
        <f>[42]Setembro!$J$33</f>
        <v>35.28</v>
      </c>
      <c r="AE25" s="3">
        <f>[42]Setembro!$J$34</f>
        <v>46.080000000000005</v>
      </c>
      <c r="AF25" s="16">
        <f t="shared" si="1"/>
        <v>73.8</v>
      </c>
      <c r="AG25" s="2"/>
    </row>
    <row r="26" spans="1:33" ht="17.100000000000001" customHeight="1" x14ac:dyDescent="0.2">
      <c r="A26" s="9" t="s">
        <v>18</v>
      </c>
      <c r="B26" s="3">
        <f>[43]Setembro!$J$5</f>
        <v>52.92</v>
      </c>
      <c r="C26" s="3">
        <f>[43]Setembro!$J$6</f>
        <v>41.04</v>
      </c>
      <c r="D26" s="3">
        <f>[43]Setembro!$J$7</f>
        <v>34.92</v>
      </c>
      <c r="E26" s="3">
        <f>[43]Setembro!$J$8</f>
        <v>43.2</v>
      </c>
      <c r="F26" s="3">
        <f>[43]Setembro!$J$9</f>
        <v>43.56</v>
      </c>
      <c r="G26" s="3">
        <f>[44]Setembro!$J$10</f>
        <v>34.56</v>
      </c>
      <c r="H26" s="3">
        <f>[44]Setembro!$J$11</f>
        <v>40.32</v>
      </c>
      <c r="I26" s="3">
        <f>[44]Setembro!$J$12</f>
        <v>68.039999999999992</v>
      </c>
      <c r="J26" s="3">
        <f>[44]Setembro!$J$13</f>
        <v>46.080000000000005</v>
      </c>
      <c r="K26" s="3">
        <f>[44]Setembro!$J$14</f>
        <v>23.040000000000003</v>
      </c>
      <c r="L26" s="3">
        <f>[44]Setembro!$J$15</f>
        <v>27.36</v>
      </c>
      <c r="M26" s="3">
        <f>[44]Setembro!$J$16</f>
        <v>29.52</v>
      </c>
      <c r="N26" s="3">
        <f>[44]Setembro!$J$17</f>
        <v>29.52</v>
      </c>
      <c r="O26" s="3">
        <f>[44]Setembro!$J$18</f>
        <v>36.72</v>
      </c>
      <c r="P26" s="3">
        <f>[44]Setembro!$J$19</f>
        <v>35.64</v>
      </c>
      <c r="Q26" s="3">
        <f>[44]Setembro!$J$20</f>
        <v>42.12</v>
      </c>
      <c r="R26" s="3">
        <f>[44]Setembro!$J$21</f>
        <v>40.680000000000007</v>
      </c>
      <c r="S26" s="3">
        <f>[44]Setembro!$J$22</f>
        <v>55.800000000000004</v>
      </c>
      <c r="T26" s="3">
        <f>[44]Setembro!$J$23</f>
        <v>42.84</v>
      </c>
      <c r="U26" s="3">
        <f>[44]Setembro!$J$24</f>
        <v>31.680000000000003</v>
      </c>
      <c r="V26" s="3">
        <f>[44]Setembro!$J$25</f>
        <v>32.04</v>
      </c>
      <c r="W26" s="3">
        <f>[44]Setembro!$J$26</f>
        <v>31.680000000000003</v>
      </c>
      <c r="X26" s="3">
        <f>[44]Setembro!$J$27</f>
        <v>77.039999999999992</v>
      </c>
      <c r="Y26" s="3">
        <f>[44]Setembro!$J$28</f>
        <v>48.96</v>
      </c>
      <c r="Z26" s="3">
        <f>[44]Setembro!$J$29</f>
        <v>52.2</v>
      </c>
      <c r="AA26" s="3">
        <f>[44]Setembro!$J$30</f>
        <v>36.72</v>
      </c>
      <c r="AB26" s="3">
        <f>[44]Setembro!$J$31</f>
        <v>41.04</v>
      </c>
      <c r="AC26" s="3">
        <f>[44]Setembro!$J$32</f>
        <v>41.4</v>
      </c>
      <c r="AD26" s="3">
        <f>[44]Setembro!$J$33</f>
        <v>62.28</v>
      </c>
      <c r="AE26" s="3">
        <f>[44]Setembro!$J$34</f>
        <v>51.480000000000004</v>
      </c>
      <c r="AF26" s="16">
        <f t="shared" si="1"/>
        <v>77.039999999999992</v>
      </c>
      <c r="AG26" s="2"/>
    </row>
    <row r="27" spans="1:33" ht="17.100000000000001" customHeight="1" x14ac:dyDescent="0.2">
      <c r="A27" s="9" t="s">
        <v>19</v>
      </c>
      <c r="B27" s="3">
        <f>[45]Setembro!$J$5</f>
        <v>29.16</v>
      </c>
      <c r="C27" s="3">
        <f>[45]Setembro!$J$6</f>
        <v>40.32</v>
      </c>
      <c r="D27" s="3">
        <f>[45]Setembro!$J$7</f>
        <v>45</v>
      </c>
      <c r="E27" s="3">
        <f>[45]Setembro!$J$8</f>
        <v>51.480000000000004</v>
      </c>
      <c r="F27" s="3">
        <f>[45]Setembro!$J$9</f>
        <v>30.96</v>
      </c>
      <c r="G27" s="3">
        <f>[46]Setembro!$J$10</f>
        <v>32.04</v>
      </c>
      <c r="H27" s="3">
        <f>[46]Setembro!$J$11</f>
        <v>26.64</v>
      </c>
      <c r="I27" s="3">
        <f>[46]Setembro!$J$12</f>
        <v>28.8</v>
      </c>
      <c r="J27" s="3">
        <f>[46]Setembro!$J$13</f>
        <v>29.16</v>
      </c>
      <c r="K27" s="3">
        <f>[46]Setembro!$J$14</f>
        <v>28.8</v>
      </c>
      <c r="L27" s="3">
        <f>[46]Setembro!$J$15</f>
        <v>36.36</v>
      </c>
      <c r="M27" s="3">
        <f>[46]Setembro!$J$16</f>
        <v>31.319999999999997</v>
      </c>
      <c r="N27" s="3">
        <f>[46]Setembro!$J$17</f>
        <v>23.759999999999998</v>
      </c>
      <c r="O27" s="3">
        <f>[46]Setembro!$J$18</f>
        <v>38.880000000000003</v>
      </c>
      <c r="P27" s="3">
        <f>[46]Setembro!$J$19</f>
        <v>42.480000000000004</v>
      </c>
      <c r="Q27" s="3">
        <f>[46]Setembro!$J$20</f>
        <v>52.2</v>
      </c>
      <c r="R27" s="3">
        <f>[46]Setembro!$J$21</f>
        <v>54.36</v>
      </c>
      <c r="S27" s="3">
        <f>[46]Setembro!$J$22</f>
        <v>48.6</v>
      </c>
      <c r="T27" s="3">
        <f>[46]Setembro!$J$23</f>
        <v>31.680000000000003</v>
      </c>
      <c r="U27" s="3">
        <f>[46]Setembro!$J$24</f>
        <v>45.36</v>
      </c>
      <c r="V27" s="3">
        <f>[46]Setembro!$J$25</f>
        <v>28.8</v>
      </c>
      <c r="W27" s="3">
        <f>[46]Setembro!$J$26</f>
        <v>28.8</v>
      </c>
      <c r="X27" s="3">
        <f>[46]Setembro!$J$27</f>
        <v>57.6</v>
      </c>
      <c r="Y27" s="3">
        <f>[46]Setembro!$J$28</f>
        <v>30.240000000000002</v>
      </c>
      <c r="Z27" s="3">
        <f>[46]Setembro!$J$29</f>
        <v>41.04</v>
      </c>
      <c r="AA27" s="3">
        <f>[46]Setembro!$J$30</f>
        <v>32.4</v>
      </c>
      <c r="AB27" s="3">
        <f>[46]Setembro!$J$31</f>
        <v>25.56</v>
      </c>
      <c r="AC27" s="3">
        <f>[46]Setembro!$J$32</f>
        <v>35.64</v>
      </c>
      <c r="AD27" s="3">
        <f>[46]Setembro!$J$33</f>
        <v>34.200000000000003</v>
      </c>
      <c r="AE27" s="3">
        <f>[46]Setembro!$J$34</f>
        <v>41.4</v>
      </c>
      <c r="AF27" s="16">
        <f t="shared" si="1"/>
        <v>57.6</v>
      </c>
      <c r="AG27" s="2"/>
    </row>
    <row r="28" spans="1:33" ht="17.100000000000001" customHeight="1" x14ac:dyDescent="0.2">
      <c r="A28" s="9" t="s">
        <v>31</v>
      </c>
      <c r="B28" s="3">
        <f>[47]Setembro!$J$5</f>
        <v>37.119999999999997</v>
      </c>
      <c r="C28" s="3">
        <f>[47]Setembro!$J$6</f>
        <v>40.64</v>
      </c>
      <c r="D28" s="3">
        <f>[47]Setembro!$J$7</f>
        <v>42.24</v>
      </c>
      <c r="E28" s="3">
        <f>[47]Setembro!$J$8</f>
        <v>45.120000000000005</v>
      </c>
      <c r="F28" s="3">
        <f>[47]Setembro!$J$9</f>
        <v>41.28</v>
      </c>
      <c r="G28" s="3">
        <f>[48]Setembro!$J$10</f>
        <v>25.28</v>
      </c>
      <c r="H28" s="3">
        <f>[48]Setembro!$J$11</f>
        <v>31.360000000000003</v>
      </c>
      <c r="I28" s="3">
        <f>[48]Setembro!$J$12</f>
        <v>52.800000000000004</v>
      </c>
      <c r="J28" s="3">
        <f>[48]Setembro!$J$13</f>
        <v>34.880000000000003</v>
      </c>
      <c r="K28" s="3">
        <f>[48]Setembro!$J$14</f>
        <v>23.36</v>
      </c>
      <c r="L28" s="3">
        <f>[48]Setembro!$J$15</f>
        <v>31.360000000000003</v>
      </c>
      <c r="M28" s="3">
        <f>[48]Setembro!$J$16</f>
        <v>24.64</v>
      </c>
      <c r="N28" s="3">
        <f>[48]Setembro!$J$17</f>
        <v>31.680000000000003</v>
      </c>
      <c r="O28" s="3">
        <f>[48]Setembro!$J$18</f>
        <v>29.12</v>
      </c>
      <c r="P28" s="3">
        <f>[48]Setembro!$J$19</f>
        <v>30.400000000000002</v>
      </c>
      <c r="Q28" s="3">
        <f>[48]Setembro!$J$20</f>
        <v>38.080000000000005</v>
      </c>
      <c r="R28" s="3">
        <f>[48]Setembro!$J$21</f>
        <v>41.6</v>
      </c>
      <c r="S28" s="3">
        <f>[48]Setembro!$J$22</f>
        <v>32</v>
      </c>
      <c r="T28" s="3">
        <f>[48]Setembro!$J$23</f>
        <v>29.760000000000005</v>
      </c>
      <c r="U28" s="3">
        <f>[48]Setembro!$J$24</f>
        <v>28.8</v>
      </c>
      <c r="V28" s="3">
        <f>[48]Setembro!$J$25</f>
        <v>27.52</v>
      </c>
      <c r="W28" s="3">
        <f>[48]Setembro!$J$26</f>
        <v>28.8</v>
      </c>
      <c r="X28" s="3">
        <f>[48]Setembro!$J$27</f>
        <v>55.68</v>
      </c>
      <c r="Y28" s="3">
        <f>[48]Setembro!$J$28</f>
        <v>28.160000000000004</v>
      </c>
      <c r="Z28" s="3">
        <f>[48]Setembro!$J$29</f>
        <v>35.200000000000003</v>
      </c>
      <c r="AA28" s="3">
        <f>[48]Setembro!$J$30</f>
        <v>31.680000000000003</v>
      </c>
      <c r="AB28" s="3">
        <f>[48]Setembro!$J$31</f>
        <v>25.28</v>
      </c>
      <c r="AC28" s="3">
        <f>[48]Setembro!$J$32</f>
        <v>48.64</v>
      </c>
      <c r="AD28" s="3">
        <f>[48]Setembro!$J$33</f>
        <v>24.96</v>
      </c>
      <c r="AE28" s="3">
        <f>[48]Setembro!$J$34</f>
        <v>37.119999999999997</v>
      </c>
      <c r="AF28" s="16">
        <f t="shared" si="1"/>
        <v>55.68</v>
      </c>
      <c r="AG28" s="2"/>
    </row>
    <row r="29" spans="1:33" ht="17.100000000000001" customHeight="1" x14ac:dyDescent="0.2">
      <c r="A29" s="9" t="s">
        <v>20</v>
      </c>
      <c r="B29" s="3">
        <f>[49]Setembro!$J$5</f>
        <v>27.84</v>
      </c>
      <c r="C29" s="3">
        <f>[49]Setembro!$J$6</f>
        <v>26.560000000000002</v>
      </c>
      <c r="D29" s="3">
        <f>[49]Setembro!$J$7</f>
        <v>23.040000000000003</v>
      </c>
      <c r="E29" s="3">
        <f>[49]Setembro!$J$8</f>
        <v>30.400000000000002</v>
      </c>
      <c r="F29" s="3">
        <f>[49]Setembro!$J$9</f>
        <v>25.6</v>
      </c>
      <c r="G29" s="3">
        <f>[50]Setembro!$J$10</f>
        <v>24.64</v>
      </c>
      <c r="H29" s="3">
        <f>[50]Setembro!$J$11</f>
        <v>18.559999999999999</v>
      </c>
      <c r="I29" s="3">
        <f>[50]Setembro!$J$12</f>
        <v>39.680000000000007</v>
      </c>
      <c r="J29" s="3">
        <f>[50]Setembro!$J$13</f>
        <v>39.680000000000007</v>
      </c>
      <c r="K29" s="3">
        <f>[50]Setembro!$J$14</f>
        <v>19.52</v>
      </c>
      <c r="L29" s="3">
        <f>[50]Setembro!$J$15</f>
        <v>22.72</v>
      </c>
      <c r="M29" s="3">
        <f>[50]Setembro!$J$16</f>
        <v>22.72</v>
      </c>
      <c r="N29" s="3">
        <f>[50]Setembro!$J$17</f>
        <v>23.040000000000003</v>
      </c>
      <c r="O29" s="3">
        <f>[50]Setembro!$J$18</f>
        <v>24.96</v>
      </c>
      <c r="P29" s="3">
        <f>[50]Setembro!$J$19</f>
        <v>31.360000000000003</v>
      </c>
      <c r="Q29" s="3">
        <f>[50]Setembro!$J$20</f>
        <v>37.119999999999997</v>
      </c>
      <c r="R29" s="3">
        <f>[50]Setembro!$J$21</f>
        <v>32.96</v>
      </c>
      <c r="S29" s="3">
        <f>[50]Setembro!$J$22</f>
        <v>26.560000000000002</v>
      </c>
      <c r="T29" s="3">
        <f>[50]Setembro!$J$23</f>
        <v>30.400000000000002</v>
      </c>
      <c r="U29" s="3">
        <f>[50]Setembro!$J$24</f>
        <v>25.92</v>
      </c>
      <c r="V29" s="3">
        <f>[50]Setembro!$J$25</f>
        <v>24</v>
      </c>
      <c r="W29" s="3">
        <f>[50]Setembro!$J$26</f>
        <v>21.12</v>
      </c>
      <c r="X29" s="3">
        <f>[50]Setembro!$J$27</f>
        <v>50.88</v>
      </c>
      <c r="Y29" s="3">
        <f>[50]Setembro!$J$28</f>
        <v>24</v>
      </c>
      <c r="Z29" s="3">
        <f>[50]Setembro!$J$29</f>
        <v>28.8</v>
      </c>
      <c r="AA29" s="3">
        <f>[50]Setembro!$J$30</f>
        <v>35.520000000000003</v>
      </c>
      <c r="AB29" s="3">
        <f>[50]Setembro!$J$31</f>
        <v>21.44</v>
      </c>
      <c r="AC29" s="3">
        <f>[50]Setembro!$J$32</f>
        <v>22.080000000000002</v>
      </c>
      <c r="AD29" s="3">
        <f>[50]Setembro!$J$33</f>
        <v>27.200000000000003</v>
      </c>
      <c r="AE29" s="3">
        <f>[50]Setembro!$J$34</f>
        <v>27.200000000000003</v>
      </c>
      <c r="AF29" s="16">
        <f t="shared" si="1"/>
        <v>50.88</v>
      </c>
      <c r="AG29" s="2"/>
    </row>
    <row r="30" spans="1:33" s="5" customFormat="1" ht="17.100000000000001" customHeight="1" x14ac:dyDescent="0.2">
      <c r="A30" s="13" t="s">
        <v>34</v>
      </c>
      <c r="B30" s="21">
        <f>MAX(B5:B29)</f>
        <v>52.92</v>
      </c>
      <c r="C30" s="21">
        <f t="shared" ref="C30:AF30" si="2">MAX(C5:C29)</f>
        <v>69.84</v>
      </c>
      <c r="D30" s="21">
        <f t="shared" si="2"/>
        <v>59.4</v>
      </c>
      <c r="E30" s="21">
        <f t="shared" si="2"/>
        <v>52.56</v>
      </c>
      <c r="F30" s="21">
        <f t="shared" si="2"/>
        <v>64.8</v>
      </c>
      <c r="G30" s="21">
        <f t="shared" si="2"/>
        <v>60.839999999999996</v>
      </c>
      <c r="H30" s="21">
        <f t="shared" si="2"/>
        <v>47.519999999999996</v>
      </c>
      <c r="I30" s="21">
        <f t="shared" si="2"/>
        <v>73.8</v>
      </c>
      <c r="J30" s="21">
        <f t="shared" si="2"/>
        <v>54.36</v>
      </c>
      <c r="K30" s="21">
        <f t="shared" si="2"/>
        <v>36.36</v>
      </c>
      <c r="L30" s="21">
        <f t="shared" si="2"/>
        <v>88.128</v>
      </c>
      <c r="M30" s="21">
        <f t="shared" si="2"/>
        <v>42.84</v>
      </c>
      <c r="N30" s="21">
        <f t="shared" si="2"/>
        <v>43.92</v>
      </c>
      <c r="O30" s="21">
        <f t="shared" si="2"/>
        <v>41.4</v>
      </c>
      <c r="P30" s="21">
        <f t="shared" si="2"/>
        <v>54</v>
      </c>
      <c r="Q30" s="21">
        <f t="shared" si="2"/>
        <v>55.440000000000005</v>
      </c>
      <c r="R30" s="21">
        <f t="shared" si="2"/>
        <v>59.4</v>
      </c>
      <c r="S30" s="21">
        <f t="shared" si="2"/>
        <v>65.52</v>
      </c>
      <c r="T30" s="21">
        <f t="shared" si="2"/>
        <v>45</v>
      </c>
      <c r="U30" s="21">
        <f t="shared" si="2"/>
        <v>50.76</v>
      </c>
      <c r="V30" s="21">
        <f t="shared" si="2"/>
        <v>37.440000000000005</v>
      </c>
      <c r="W30" s="21">
        <f t="shared" si="2"/>
        <v>73.8</v>
      </c>
      <c r="X30" s="21">
        <f t="shared" si="2"/>
        <v>81</v>
      </c>
      <c r="Y30" s="21">
        <f t="shared" si="2"/>
        <v>63</v>
      </c>
      <c r="Z30" s="21">
        <f t="shared" si="2"/>
        <v>52.2</v>
      </c>
      <c r="AA30" s="21">
        <f t="shared" si="2"/>
        <v>48.6</v>
      </c>
      <c r="AB30" s="21">
        <f t="shared" si="2"/>
        <v>41.04</v>
      </c>
      <c r="AC30" s="21">
        <f t="shared" si="2"/>
        <v>48.64</v>
      </c>
      <c r="AD30" s="21">
        <f t="shared" si="2"/>
        <v>62.28</v>
      </c>
      <c r="AE30" s="53">
        <f t="shared" si="2"/>
        <v>96.84</v>
      </c>
      <c r="AF30" s="21">
        <f t="shared" si="2"/>
        <v>96.84</v>
      </c>
      <c r="AG30" s="19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2022-03-10T16:37:27Z</dcterms:modified>
</cp:coreProperties>
</file>